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sepa.sharepoint.com/sites/GasSTAR/Shared Documents/General/ICR/2021 NGS-MC Renewal/NGS Documents/"/>
    </mc:Choice>
  </mc:AlternateContent>
  <xr:revisionPtr revIDLastSave="84" documentId="8_{93D53F8A-6566-40BA-BEC3-B1C7FFB274F0}" xr6:coauthVersionLast="45" xr6:coauthVersionMax="45" xr10:uidLastSave="{D01355D9-946A-4A76-AC46-58CE917582A4}"/>
  <bookViews>
    <workbookView xWindow="-109" yWindow="-109" windowWidth="26301" windowHeight="14305" tabRatio="856" xr2:uid="{00000000-000D-0000-FFFF-FFFF00000000}"/>
  </bookViews>
  <sheets>
    <sheet name="Partner Info and ToC" sheetId="8" r:id="rId1"/>
    <sheet name="Dehydrator Vents" sheetId="5" r:id="rId2"/>
    <sheet name="Equipment Leaks" sheetId="6" r:id="rId3"/>
    <sheet name="Pneumatics - Gathering" sheetId="11" r:id="rId4"/>
    <sheet name="Pneumatics - Processing" sheetId="12" r:id="rId5"/>
    <sheet name="Additional Activities" sheetId="1" r:id="rId6"/>
    <sheet name="references" sheetId="10" r:id="rId7"/>
    <sheet name="Compiled-Dehydrator" sheetId="16" state="hidden" r:id="rId8"/>
    <sheet name="Compiled-Leaks" sheetId="13" state="hidden" r:id="rId9"/>
    <sheet name="Compiled-Pneumatic-Gathering" sheetId="17" state="hidden" r:id="rId10"/>
    <sheet name="Compiled-Pneumatic-Processing" sheetId="18" state="hidden" r:id="rId11"/>
    <sheet name="Compiled-Additional" sheetId="19" state="hidden" r:id="rId12"/>
    <sheet name="compiled-FLOW" sheetId="20" state="hidden" r:id="rId13"/>
    <sheet name="gath-proc_partners" sheetId="21" state="hidden" r:id="rId14"/>
    <sheet name="gath-proc_activities" sheetId="4" state="hidden" r:id="rId15"/>
    <sheet name="picklists" sheetId="2" state="hidden" r:id="rId16"/>
  </sheets>
  <definedNames>
    <definedName name="default_CH4_content">references!$B$19</definedName>
    <definedName name="default_hours">references!$B$18</definedName>
    <definedName name="Efficiency_FT">references!$B$6</definedName>
    <definedName name="Emission_Factor_FT">references!$B$5</definedName>
    <definedName name="equip_leaks_methods">picklists!$C$2:$C$3</definedName>
    <definedName name="gb_pneumatic_highbleed_EF">references!$B$11</definedName>
    <definedName name="gb_pneumatic_lowbleed_EF">references!$B$10</definedName>
    <definedName name="partners">'gath-proc_partners'!$A$2:$A$10</definedName>
    <definedName name="pr_pneumatic_highbleed_EF">references!$B$15</definedName>
    <definedName name="pr_pneumatic_lowbleed_EF">references!$B$14</definedName>
    <definedName name="_xlnm.Print_Area" localSheetId="0">'Partner Info and ToC'!$A$1:$C$25</definedName>
    <definedName name="reporting_years">picklists!$A$3:$A$31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2" l="1"/>
  <c r="A5" i="2"/>
  <c r="A6" i="2"/>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 i="2"/>
  <c r="A2" i="2"/>
  <c r="A2" i="8"/>
  <c r="D103" i="1" l="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E12" i="13" l="1"/>
  <c r="L25" i="16"/>
  <c r="L24" i="16"/>
  <c r="L23" i="16"/>
  <c r="L22" i="16"/>
  <c r="L21" i="16"/>
  <c r="L20" i="16"/>
  <c r="L19" i="16"/>
  <c r="L18" i="16"/>
  <c r="L17" i="16"/>
  <c r="L16" i="16"/>
  <c r="L15" i="16"/>
  <c r="L14" i="16"/>
  <c r="L13" i="16"/>
  <c r="L12" i="16"/>
  <c r="L11" i="16"/>
  <c r="L10" i="16"/>
  <c r="L9" i="16"/>
  <c r="L8" i="16"/>
  <c r="G2" i="17"/>
  <c r="G3" i="17"/>
  <c r="G4" i="17"/>
  <c r="G5" i="17"/>
  <c r="G6" i="17"/>
  <c r="G7" i="17"/>
  <c r="G8" i="17"/>
  <c r="G9" i="17"/>
  <c r="G10" i="17"/>
  <c r="G11" i="17"/>
  <c r="G12" i="17"/>
  <c r="G13" i="17"/>
  <c r="G14" i="17"/>
  <c r="G15" i="17"/>
  <c r="G16" i="17"/>
  <c r="G17" i="17"/>
  <c r="G18" i="17"/>
  <c r="G19" i="17"/>
  <c r="G20" i="17"/>
  <c r="G21" i="17"/>
  <c r="G22" i="17"/>
  <c r="G23" i="17"/>
  <c r="G24" i="17"/>
  <c r="G25" i="17"/>
  <c r="G2" i="16"/>
  <c r="G3" i="16"/>
  <c r="G4" i="16"/>
  <c r="G5" i="16"/>
  <c r="G6" i="16"/>
  <c r="G7" i="16"/>
  <c r="G8" i="16"/>
  <c r="G9" i="16"/>
  <c r="G10" i="16"/>
  <c r="G11" i="16"/>
  <c r="G12" i="16"/>
  <c r="G13" i="16"/>
  <c r="G14" i="16"/>
  <c r="G15" i="16"/>
  <c r="G16" i="16"/>
  <c r="G17" i="16"/>
  <c r="G18" i="16"/>
  <c r="G19" i="16"/>
  <c r="G20" i="16"/>
  <c r="G21" i="16"/>
  <c r="G22" i="16"/>
  <c r="G23" i="16"/>
  <c r="G24" i="16"/>
  <c r="G25" i="16"/>
  <c r="D9" i="1"/>
  <c r="D8" i="1"/>
  <c r="D7" i="1"/>
  <c r="D6" i="1"/>
  <c r="D5" i="1"/>
  <c r="D4" i="1"/>
  <c r="L3" i="16" l="1"/>
  <c r="L7" i="16"/>
  <c r="L4" i="16"/>
  <c r="L6" i="16"/>
  <c r="L5" i="16"/>
  <c r="L2" i="16"/>
  <c r="B15" i="8" l="1"/>
  <c r="B11" i="8"/>
  <c r="B12" i="8"/>
  <c r="B14" i="8"/>
  <c r="B13" i="8"/>
  <c r="K2" i="16" l="1"/>
  <c r="K3" i="16"/>
  <c r="K4" i="16"/>
  <c r="K5" i="16"/>
  <c r="K6" i="16"/>
  <c r="K7" i="16"/>
  <c r="K8" i="16"/>
  <c r="K9" i="16"/>
  <c r="K10" i="16"/>
  <c r="K11" i="16"/>
  <c r="K12" i="16"/>
  <c r="K13" i="16"/>
  <c r="K14" i="16"/>
  <c r="K15" i="16"/>
  <c r="K16" i="16"/>
  <c r="K17" i="16"/>
  <c r="K18" i="16"/>
  <c r="K19" i="16"/>
  <c r="K20" i="16"/>
  <c r="K21" i="16"/>
  <c r="K22" i="16"/>
  <c r="K23" i="16"/>
  <c r="K24" i="16"/>
  <c r="K25" i="16"/>
  <c r="J2" i="16"/>
  <c r="J3" i="16"/>
  <c r="J4" i="16"/>
  <c r="J5" i="16"/>
  <c r="J6" i="16"/>
  <c r="J7" i="16"/>
  <c r="J8" i="16"/>
  <c r="J9" i="16"/>
  <c r="J10" i="16"/>
  <c r="J11" i="16"/>
  <c r="J12" i="16"/>
  <c r="J13" i="16"/>
  <c r="J14" i="16"/>
  <c r="J15" i="16"/>
  <c r="J16" i="16"/>
  <c r="J17" i="16"/>
  <c r="J18" i="16"/>
  <c r="J19" i="16"/>
  <c r="J20" i="16"/>
  <c r="J21" i="16"/>
  <c r="J22" i="16"/>
  <c r="J23" i="16"/>
  <c r="J24" i="16"/>
  <c r="J25" i="16"/>
  <c r="I3" i="16"/>
  <c r="I4" i="16"/>
  <c r="I5" i="16"/>
  <c r="I6" i="16"/>
  <c r="I7" i="16"/>
  <c r="I8" i="16"/>
  <c r="I9" i="16"/>
  <c r="I10" i="16"/>
  <c r="I11" i="16"/>
  <c r="I12" i="16"/>
  <c r="I13" i="16"/>
  <c r="I14" i="16"/>
  <c r="I15" i="16"/>
  <c r="I16" i="16"/>
  <c r="I17" i="16"/>
  <c r="I18" i="16"/>
  <c r="I19" i="16"/>
  <c r="I20" i="16"/>
  <c r="I21" i="16"/>
  <c r="I22" i="16"/>
  <c r="I23" i="16"/>
  <c r="I24" i="16"/>
  <c r="I25" i="16"/>
  <c r="H8" i="16"/>
  <c r="H9" i="16"/>
  <c r="H10" i="16"/>
  <c r="H11" i="16"/>
  <c r="H12" i="16"/>
  <c r="H13" i="16"/>
  <c r="H14" i="16"/>
  <c r="H15" i="16"/>
  <c r="H16" i="16"/>
  <c r="H17" i="16"/>
  <c r="H18" i="16"/>
  <c r="H19" i="16"/>
  <c r="H20" i="16"/>
  <c r="H21" i="16"/>
  <c r="H22" i="16"/>
  <c r="H23" i="16"/>
  <c r="H24" i="16"/>
  <c r="H25" i="16"/>
  <c r="J2" i="13"/>
  <c r="J3" i="13"/>
  <c r="J4" i="13"/>
  <c r="J5" i="13"/>
  <c r="J6" i="13"/>
  <c r="J7" i="13"/>
  <c r="J8" i="13"/>
  <c r="J9" i="13"/>
  <c r="J10" i="13"/>
  <c r="J11" i="13"/>
  <c r="J12" i="13"/>
  <c r="J13" i="13"/>
  <c r="J14" i="13"/>
  <c r="J15" i="13"/>
  <c r="J16" i="13"/>
  <c r="J17" i="13"/>
  <c r="J18" i="13"/>
  <c r="J19" i="13"/>
  <c r="J20" i="13"/>
  <c r="J21" i="13"/>
  <c r="J22" i="13"/>
  <c r="J23" i="13"/>
  <c r="J24" i="13"/>
  <c r="J25" i="13"/>
  <c r="K2" i="13"/>
  <c r="K3" i="13"/>
  <c r="K4" i="13"/>
  <c r="K5" i="13"/>
  <c r="K6" i="13"/>
  <c r="K7" i="13"/>
  <c r="K8" i="13"/>
  <c r="K9" i="13"/>
  <c r="K10" i="13"/>
  <c r="K11" i="13"/>
  <c r="K12" i="13"/>
  <c r="K13" i="13"/>
  <c r="K14" i="13"/>
  <c r="K15" i="13"/>
  <c r="K16" i="13"/>
  <c r="K17" i="13"/>
  <c r="K18" i="13"/>
  <c r="K19" i="13"/>
  <c r="K20" i="13"/>
  <c r="K21" i="13"/>
  <c r="K22" i="13"/>
  <c r="K23" i="13"/>
  <c r="K24" i="13"/>
  <c r="K25" i="13"/>
  <c r="H2" i="13"/>
  <c r="L2" i="13" s="1"/>
  <c r="H3" i="13"/>
  <c r="L3" i="13" s="1"/>
  <c r="H4" i="13"/>
  <c r="L4" i="13" s="1"/>
  <c r="H5" i="13"/>
  <c r="L5" i="13" s="1"/>
  <c r="H6" i="13"/>
  <c r="L6" i="13" s="1"/>
  <c r="H7" i="13"/>
  <c r="L7" i="13" s="1"/>
  <c r="H8" i="13"/>
  <c r="L8" i="13" s="1"/>
  <c r="H9" i="13"/>
  <c r="L9" i="13" s="1"/>
  <c r="H10" i="13"/>
  <c r="L10" i="13" s="1"/>
  <c r="H11" i="13"/>
  <c r="L11" i="13" s="1"/>
  <c r="H12" i="13"/>
  <c r="L12" i="13" s="1"/>
  <c r="H13" i="13"/>
  <c r="L13" i="13" s="1"/>
  <c r="H14" i="13"/>
  <c r="L14" i="13" s="1"/>
  <c r="H15" i="13"/>
  <c r="L15" i="13" s="1"/>
  <c r="H16" i="13"/>
  <c r="L16" i="13" s="1"/>
  <c r="H17" i="13"/>
  <c r="L17" i="13" s="1"/>
  <c r="H18" i="13"/>
  <c r="L18" i="13" s="1"/>
  <c r="H19" i="13"/>
  <c r="L19" i="13" s="1"/>
  <c r="H20" i="13"/>
  <c r="L20" i="13" s="1"/>
  <c r="H21" i="13"/>
  <c r="L21" i="13" s="1"/>
  <c r="H22" i="13"/>
  <c r="L22" i="13" s="1"/>
  <c r="H23" i="13"/>
  <c r="L23" i="13" s="1"/>
  <c r="H24" i="13"/>
  <c r="L24" i="13" s="1"/>
  <c r="H25" i="13"/>
  <c r="L25" i="13" s="1"/>
  <c r="E2" i="13"/>
  <c r="E3" i="13"/>
  <c r="E4" i="13"/>
  <c r="E5" i="13"/>
  <c r="E6" i="13"/>
  <c r="E7" i="13"/>
  <c r="E8" i="13"/>
  <c r="E9" i="13"/>
  <c r="E10" i="13"/>
  <c r="E11" i="13"/>
  <c r="E13" i="13"/>
  <c r="E14" i="13"/>
  <c r="E15" i="13"/>
  <c r="E16" i="13"/>
  <c r="E17" i="13"/>
  <c r="E18" i="13"/>
  <c r="E19" i="13"/>
  <c r="E20" i="13"/>
  <c r="E21" i="13"/>
  <c r="E22" i="13"/>
  <c r="E23" i="13"/>
  <c r="E24" i="13"/>
  <c r="E25" i="13"/>
  <c r="D2" i="13"/>
  <c r="D3" i="13"/>
  <c r="D4" i="13"/>
  <c r="D5" i="13"/>
  <c r="D6" i="13"/>
  <c r="D7" i="13"/>
  <c r="D8" i="13"/>
  <c r="D9" i="13"/>
  <c r="D10" i="13"/>
  <c r="D11" i="13"/>
  <c r="D12" i="13"/>
  <c r="D13" i="13"/>
  <c r="D14" i="13"/>
  <c r="D15" i="13"/>
  <c r="D16" i="13"/>
  <c r="D17" i="13"/>
  <c r="D18" i="13"/>
  <c r="D19" i="13"/>
  <c r="D20" i="13"/>
  <c r="D21" i="13"/>
  <c r="D22" i="13"/>
  <c r="D23" i="13"/>
  <c r="D24" i="13"/>
  <c r="D25" i="13"/>
  <c r="I2" i="13"/>
  <c r="I3" i="13"/>
  <c r="I4" i="13"/>
  <c r="I5" i="13"/>
  <c r="I6" i="13"/>
  <c r="I7" i="13"/>
  <c r="I8" i="13"/>
  <c r="I9" i="13"/>
  <c r="I10" i="13"/>
  <c r="I11" i="13"/>
  <c r="I12" i="13"/>
  <c r="I13" i="13"/>
  <c r="I14" i="13"/>
  <c r="I15" i="13"/>
  <c r="I16" i="13"/>
  <c r="I17" i="13"/>
  <c r="I18" i="13"/>
  <c r="I19" i="13"/>
  <c r="I20" i="13"/>
  <c r="I21" i="13"/>
  <c r="I22" i="13"/>
  <c r="I23" i="13"/>
  <c r="I24" i="13"/>
  <c r="I25" i="13"/>
  <c r="J3" i="17"/>
  <c r="J4" i="17"/>
  <c r="J5" i="17"/>
  <c r="J6" i="17"/>
  <c r="J7" i="17"/>
  <c r="J8" i="17"/>
  <c r="J9" i="17"/>
  <c r="J10" i="17"/>
  <c r="J11" i="17"/>
  <c r="J12" i="17"/>
  <c r="J13" i="17"/>
  <c r="J14" i="17"/>
  <c r="J15" i="17"/>
  <c r="J16" i="17"/>
  <c r="J17" i="17"/>
  <c r="J18" i="17"/>
  <c r="J19" i="17"/>
  <c r="J20" i="17"/>
  <c r="J21" i="17"/>
  <c r="J22" i="17"/>
  <c r="J23" i="17"/>
  <c r="J24" i="17"/>
  <c r="J25" i="17"/>
  <c r="J2" i="18"/>
  <c r="J3" i="18"/>
  <c r="J4" i="18"/>
  <c r="J5" i="18"/>
  <c r="J6" i="18"/>
  <c r="J7" i="18"/>
  <c r="J8" i="18"/>
  <c r="J9" i="18"/>
  <c r="J10" i="18"/>
  <c r="J11" i="18"/>
  <c r="J12" i="18"/>
  <c r="J13" i="18"/>
  <c r="J14" i="18"/>
  <c r="J15" i="18"/>
  <c r="J16" i="18"/>
  <c r="J17" i="18"/>
  <c r="J18" i="18"/>
  <c r="J19" i="18"/>
  <c r="J20" i="18"/>
  <c r="J21" i="18"/>
  <c r="J22" i="18"/>
  <c r="J23" i="18"/>
  <c r="J24" i="18"/>
  <c r="J25" i="18"/>
  <c r="D2" i="18"/>
  <c r="F2" i="18"/>
  <c r="E2" i="18"/>
  <c r="G25" i="18"/>
  <c r="G24" i="18"/>
  <c r="G23" i="18"/>
  <c r="G22" i="18"/>
  <c r="G21" i="18"/>
  <c r="G20" i="18"/>
  <c r="G19" i="18"/>
  <c r="G18" i="18"/>
  <c r="G17" i="18"/>
  <c r="G16" i="18"/>
  <c r="G15" i="18"/>
  <c r="G14" i="18"/>
  <c r="G13" i="18"/>
  <c r="G12" i="18"/>
  <c r="G11" i="18"/>
  <c r="G10" i="18"/>
  <c r="G9" i="18"/>
  <c r="G8" i="18"/>
  <c r="G7" i="18"/>
  <c r="G6" i="18"/>
  <c r="G5" i="18"/>
  <c r="G4" i="18"/>
  <c r="G3" i="18"/>
  <c r="G2" i="18"/>
  <c r="F3" i="18"/>
  <c r="F4" i="18"/>
  <c r="F5" i="18"/>
  <c r="F6" i="18"/>
  <c r="F7" i="18"/>
  <c r="F8" i="18"/>
  <c r="F9" i="18"/>
  <c r="F10" i="18"/>
  <c r="F11" i="18"/>
  <c r="F12" i="18"/>
  <c r="F13" i="18"/>
  <c r="F14" i="18"/>
  <c r="F15" i="18"/>
  <c r="F16" i="18"/>
  <c r="F17" i="18"/>
  <c r="F18" i="18"/>
  <c r="F19" i="18"/>
  <c r="F20" i="18"/>
  <c r="F21" i="18"/>
  <c r="F22" i="18"/>
  <c r="F23" i="18"/>
  <c r="F24" i="18"/>
  <c r="F25" i="18"/>
  <c r="E3" i="18"/>
  <c r="E4" i="18"/>
  <c r="E5" i="18"/>
  <c r="E6" i="18"/>
  <c r="E7" i="18"/>
  <c r="E8" i="18"/>
  <c r="E9" i="18"/>
  <c r="E10" i="18"/>
  <c r="E11" i="18"/>
  <c r="E12" i="18"/>
  <c r="E13" i="18"/>
  <c r="E14" i="18"/>
  <c r="E15" i="18"/>
  <c r="E16" i="18"/>
  <c r="E17" i="18"/>
  <c r="E18" i="18"/>
  <c r="E19" i="18"/>
  <c r="E20" i="18"/>
  <c r="E21" i="18"/>
  <c r="E22" i="18"/>
  <c r="E23" i="18"/>
  <c r="E24" i="18"/>
  <c r="E25" i="18"/>
  <c r="D3" i="18"/>
  <c r="D4" i="18"/>
  <c r="D5" i="18"/>
  <c r="D6" i="18"/>
  <c r="D7" i="18"/>
  <c r="D8" i="18"/>
  <c r="D9" i="18"/>
  <c r="D10" i="18"/>
  <c r="D11" i="18"/>
  <c r="D12" i="18"/>
  <c r="D13" i="18"/>
  <c r="D14" i="18"/>
  <c r="D15" i="18"/>
  <c r="D16" i="18"/>
  <c r="D17" i="18"/>
  <c r="D18" i="18"/>
  <c r="D19" i="18"/>
  <c r="D20" i="18"/>
  <c r="D21" i="18"/>
  <c r="D22" i="18"/>
  <c r="D23" i="18"/>
  <c r="D24" i="18"/>
  <c r="D25" i="18"/>
  <c r="K2" i="19"/>
  <c r="J2" i="19"/>
  <c r="I2" i="19"/>
  <c r="H2" i="19"/>
  <c r="G2" i="19"/>
  <c r="D2" i="19"/>
  <c r="B2" i="19"/>
  <c r="M3" i="19"/>
  <c r="M4" i="19"/>
  <c r="M5" i="19"/>
  <c r="M6" i="19"/>
  <c r="M7" i="19"/>
  <c r="M8" i="19"/>
  <c r="M9" i="19"/>
  <c r="M10" i="19"/>
  <c r="M11" i="19"/>
  <c r="M12" i="19"/>
  <c r="M13" i="19"/>
  <c r="M14" i="19"/>
  <c r="M15" i="19"/>
  <c r="M16" i="19"/>
  <c r="M17" i="19"/>
  <c r="M18" i="19"/>
  <c r="M19" i="19"/>
  <c r="M20" i="19"/>
  <c r="M21" i="19"/>
  <c r="M22" i="19"/>
  <c r="M23" i="19"/>
  <c r="M24" i="19"/>
  <c r="M25" i="19"/>
  <c r="K3" i="19"/>
  <c r="K4" i="19"/>
  <c r="K5" i="19"/>
  <c r="K6" i="19"/>
  <c r="K7" i="19"/>
  <c r="K8" i="19"/>
  <c r="K9" i="19"/>
  <c r="K10" i="19"/>
  <c r="K11" i="19"/>
  <c r="K12" i="19"/>
  <c r="K13" i="19"/>
  <c r="K14" i="19"/>
  <c r="K15" i="19"/>
  <c r="K16" i="19"/>
  <c r="K17" i="19"/>
  <c r="K18" i="19"/>
  <c r="K19" i="19"/>
  <c r="K20" i="19"/>
  <c r="K21" i="19"/>
  <c r="K22" i="19"/>
  <c r="K23" i="19"/>
  <c r="K24" i="19"/>
  <c r="K25" i="19"/>
  <c r="J3" i="19"/>
  <c r="J4" i="19"/>
  <c r="J5" i="19"/>
  <c r="J6" i="19"/>
  <c r="J7" i="19"/>
  <c r="J8" i="19"/>
  <c r="J9" i="19"/>
  <c r="J10" i="19"/>
  <c r="J11" i="19"/>
  <c r="J12" i="19"/>
  <c r="J13" i="19"/>
  <c r="J14" i="19"/>
  <c r="J15" i="19"/>
  <c r="J16" i="19"/>
  <c r="J17" i="19"/>
  <c r="J18" i="19"/>
  <c r="J19" i="19"/>
  <c r="J20" i="19"/>
  <c r="J21" i="19"/>
  <c r="J22" i="19"/>
  <c r="J23" i="19"/>
  <c r="J24" i="19"/>
  <c r="J25" i="19"/>
  <c r="I3" i="19"/>
  <c r="I4" i="19"/>
  <c r="I5" i="19"/>
  <c r="I6" i="19"/>
  <c r="I7" i="19"/>
  <c r="I8" i="19"/>
  <c r="I9" i="19"/>
  <c r="I10" i="19"/>
  <c r="I11" i="19"/>
  <c r="I12" i="19"/>
  <c r="I13" i="19"/>
  <c r="I14" i="19"/>
  <c r="I15" i="19"/>
  <c r="I16" i="19"/>
  <c r="I17" i="19"/>
  <c r="I18" i="19"/>
  <c r="I19" i="19"/>
  <c r="I20" i="19"/>
  <c r="I21" i="19"/>
  <c r="I22" i="19"/>
  <c r="I23" i="19"/>
  <c r="I24" i="19"/>
  <c r="I25" i="19"/>
  <c r="H3" i="19"/>
  <c r="H4" i="19"/>
  <c r="H5" i="19"/>
  <c r="H6" i="19"/>
  <c r="H7" i="19"/>
  <c r="H8" i="19"/>
  <c r="H9" i="19"/>
  <c r="H10" i="19"/>
  <c r="H11" i="19"/>
  <c r="H12" i="19"/>
  <c r="H13" i="19"/>
  <c r="H14" i="19"/>
  <c r="H15" i="19"/>
  <c r="H16" i="19"/>
  <c r="H17" i="19"/>
  <c r="H18" i="19"/>
  <c r="H19" i="19"/>
  <c r="H20" i="19"/>
  <c r="H21" i="19"/>
  <c r="H22" i="19"/>
  <c r="H23" i="19"/>
  <c r="H24" i="19"/>
  <c r="H25" i="19"/>
  <c r="G3" i="19"/>
  <c r="G4" i="19"/>
  <c r="G5" i="19"/>
  <c r="G6" i="19"/>
  <c r="G7" i="19"/>
  <c r="G8" i="19"/>
  <c r="G9" i="19"/>
  <c r="G10" i="19"/>
  <c r="G11" i="19"/>
  <c r="G12" i="19"/>
  <c r="G13" i="19"/>
  <c r="G14" i="19"/>
  <c r="G15" i="19"/>
  <c r="G16" i="19"/>
  <c r="G17" i="19"/>
  <c r="G18" i="19"/>
  <c r="G19" i="19"/>
  <c r="G20" i="19"/>
  <c r="G21" i="19"/>
  <c r="G22" i="19"/>
  <c r="G23" i="19"/>
  <c r="G24" i="19"/>
  <c r="G25" i="19"/>
  <c r="D3" i="19"/>
  <c r="D4" i="19"/>
  <c r="D5" i="19"/>
  <c r="D6" i="19"/>
  <c r="D7" i="19"/>
  <c r="D8" i="19"/>
  <c r="D9" i="19"/>
  <c r="D10" i="19"/>
  <c r="D11" i="19"/>
  <c r="D12" i="19"/>
  <c r="D13" i="19"/>
  <c r="D14" i="19"/>
  <c r="D15" i="19"/>
  <c r="D16" i="19"/>
  <c r="D17" i="19"/>
  <c r="D18" i="19"/>
  <c r="D19" i="19"/>
  <c r="D20" i="19"/>
  <c r="D21" i="19"/>
  <c r="D22" i="19"/>
  <c r="D23" i="19"/>
  <c r="D24" i="19"/>
  <c r="D25" i="19"/>
  <c r="B3" i="19"/>
  <c r="B4" i="19"/>
  <c r="B5" i="19"/>
  <c r="B6" i="19"/>
  <c r="B7" i="19"/>
  <c r="B8" i="19"/>
  <c r="B9" i="19"/>
  <c r="B10" i="19"/>
  <c r="B11" i="19"/>
  <c r="B12" i="19"/>
  <c r="B13" i="19"/>
  <c r="B14" i="19"/>
  <c r="B15" i="19"/>
  <c r="B16" i="19"/>
  <c r="B17" i="19"/>
  <c r="B18" i="19"/>
  <c r="B19" i="19"/>
  <c r="B20" i="19"/>
  <c r="B21" i="19"/>
  <c r="B22" i="19"/>
  <c r="B23" i="19"/>
  <c r="B24" i="19"/>
  <c r="B25" i="19"/>
  <c r="B95" i="20" l="1"/>
  <c r="F95" i="20"/>
  <c r="J95" i="20"/>
  <c r="C95" i="20"/>
  <c r="G95" i="20"/>
  <c r="K95" i="20"/>
  <c r="D95" i="20"/>
  <c r="H95" i="20"/>
  <c r="L95" i="20"/>
  <c r="A95" i="20"/>
  <c r="E95" i="20"/>
  <c r="I95" i="20"/>
  <c r="M95" i="20"/>
  <c r="B91" i="20"/>
  <c r="F91" i="20"/>
  <c r="J91" i="20"/>
  <c r="C91" i="20"/>
  <c r="G91" i="20"/>
  <c r="K91" i="20"/>
  <c r="D91" i="20"/>
  <c r="H91" i="20"/>
  <c r="L91" i="20"/>
  <c r="A91" i="20"/>
  <c r="E91" i="20"/>
  <c r="I91" i="20"/>
  <c r="M91" i="20"/>
  <c r="B87" i="20"/>
  <c r="F87" i="20"/>
  <c r="J87" i="20"/>
  <c r="C87" i="20"/>
  <c r="G87" i="20"/>
  <c r="K87" i="20"/>
  <c r="D87" i="20"/>
  <c r="H87" i="20"/>
  <c r="L87" i="20"/>
  <c r="A87" i="20"/>
  <c r="E87" i="20"/>
  <c r="I87" i="20"/>
  <c r="M87" i="20"/>
  <c r="C94" i="20"/>
  <c r="G94" i="20"/>
  <c r="K94" i="20"/>
  <c r="D94" i="20"/>
  <c r="H94" i="20"/>
  <c r="L94" i="20"/>
  <c r="A94" i="20"/>
  <c r="E94" i="20"/>
  <c r="I94" i="20"/>
  <c r="M94" i="20"/>
  <c r="B94" i="20"/>
  <c r="F94" i="20"/>
  <c r="J94" i="20"/>
  <c r="C90" i="20"/>
  <c r="G90" i="20"/>
  <c r="K90" i="20"/>
  <c r="D90" i="20"/>
  <c r="H90" i="20"/>
  <c r="L90" i="20"/>
  <c r="A90" i="20"/>
  <c r="E90" i="20"/>
  <c r="I90" i="20"/>
  <c r="M90" i="20"/>
  <c r="B90" i="20"/>
  <c r="F90" i="20"/>
  <c r="J90" i="20"/>
  <c r="C86" i="20"/>
  <c r="G86" i="20"/>
  <c r="K86" i="20"/>
  <c r="D86" i="20"/>
  <c r="H86" i="20"/>
  <c r="L86" i="20"/>
  <c r="A86" i="20"/>
  <c r="E86" i="20"/>
  <c r="I86" i="20"/>
  <c r="M86" i="20"/>
  <c r="B86" i="20"/>
  <c r="F86" i="20"/>
  <c r="J86" i="20"/>
  <c r="D97" i="20"/>
  <c r="H97" i="20"/>
  <c r="L97" i="20"/>
  <c r="A97" i="20"/>
  <c r="E97" i="20"/>
  <c r="I97" i="20"/>
  <c r="M97" i="20"/>
  <c r="B97" i="20"/>
  <c r="F97" i="20"/>
  <c r="J97" i="20"/>
  <c r="C97" i="20"/>
  <c r="G97" i="20"/>
  <c r="K97" i="20"/>
  <c r="D93" i="20"/>
  <c r="H93" i="20"/>
  <c r="L93" i="20"/>
  <c r="A93" i="20"/>
  <c r="E93" i="20"/>
  <c r="I93" i="20"/>
  <c r="M93" i="20"/>
  <c r="B93" i="20"/>
  <c r="F93" i="20"/>
  <c r="J93" i="20"/>
  <c r="C93" i="20"/>
  <c r="G93" i="20"/>
  <c r="K93" i="20"/>
  <c r="D89" i="20"/>
  <c r="H89" i="20"/>
  <c r="L89" i="20"/>
  <c r="A89" i="20"/>
  <c r="E89" i="20"/>
  <c r="I89" i="20"/>
  <c r="M89" i="20"/>
  <c r="B89" i="20"/>
  <c r="F89" i="20"/>
  <c r="J89" i="20"/>
  <c r="C89" i="20"/>
  <c r="G89" i="20"/>
  <c r="K89" i="20"/>
  <c r="D85" i="20"/>
  <c r="H85" i="20"/>
  <c r="L85" i="20"/>
  <c r="A85" i="20"/>
  <c r="E85" i="20"/>
  <c r="I85" i="20"/>
  <c r="M85" i="20"/>
  <c r="B85" i="20"/>
  <c r="F85" i="20"/>
  <c r="J85" i="20"/>
  <c r="C85" i="20"/>
  <c r="G85" i="20"/>
  <c r="K85" i="20"/>
  <c r="A96" i="20"/>
  <c r="E96" i="20"/>
  <c r="I96" i="20"/>
  <c r="M96" i="20"/>
  <c r="B96" i="20"/>
  <c r="F96" i="20"/>
  <c r="J96" i="20"/>
  <c r="C96" i="20"/>
  <c r="G96" i="20"/>
  <c r="K96" i="20"/>
  <c r="D96" i="20"/>
  <c r="H96" i="20"/>
  <c r="L96" i="20"/>
  <c r="A92" i="20"/>
  <c r="E92" i="20"/>
  <c r="I92" i="20"/>
  <c r="M92" i="20"/>
  <c r="B92" i="20"/>
  <c r="F92" i="20"/>
  <c r="J92" i="20"/>
  <c r="C92" i="20"/>
  <c r="G92" i="20"/>
  <c r="K92" i="20"/>
  <c r="D92" i="20"/>
  <c r="H92" i="20"/>
  <c r="L92" i="20"/>
  <c r="A88" i="20"/>
  <c r="E88" i="20"/>
  <c r="I88" i="20"/>
  <c r="M88" i="20"/>
  <c r="B88" i="20"/>
  <c r="F88" i="20"/>
  <c r="J88" i="20"/>
  <c r="C88" i="20"/>
  <c r="G88" i="20"/>
  <c r="K88" i="20"/>
  <c r="D88" i="20"/>
  <c r="H88" i="20"/>
  <c r="L88" i="20"/>
  <c r="A84" i="20"/>
  <c r="E84" i="20"/>
  <c r="I84" i="20"/>
  <c r="M84" i="20"/>
  <c r="B84" i="20"/>
  <c r="F84" i="20"/>
  <c r="J84" i="20"/>
  <c r="C84" i="20"/>
  <c r="G84" i="20"/>
  <c r="K84" i="20"/>
  <c r="D84" i="20"/>
  <c r="H84" i="20"/>
  <c r="L84" i="20"/>
  <c r="D81" i="20"/>
  <c r="H81" i="20"/>
  <c r="L81" i="20"/>
  <c r="A81" i="20"/>
  <c r="E81" i="20"/>
  <c r="I81" i="20"/>
  <c r="M81" i="20"/>
  <c r="B81" i="20"/>
  <c r="F81" i="20"/>
  <c r="J81" i="20"/>
  <c r="C81" i="20"/>
  <c r="G81" i="20"/>
  <c r="K81" i="20"/>
  <c r="B83" i="20"/>
  <c r="F83" i="20"/>
  <c r="J83" i="20"/>
  <c r="C83" i="20"/>
  <c r="G83" i="20"/>
  <c r="K83" i="20"/>
  <c r="D83" i="20"/>
  <c r="H83" i="20"/>
  <c r="L83" i="20"/>
  <c r="A83" i="20"/>
  <c r="E83" i="20"/>
  <c r="I83" i="20"/>
  <c r="M83" i="20"/>
  <c r="C82" i="20"/>
  <c r="G82" i="20"/>
  <c r="K82" i="20"/>
  <c r="D82" i="20"/>
  <c r="H82" i="20"/>
  <c r="L82" i="20"/>
  <c r="A82" i="20"/>
  <c r="E82" i="20"/>
  <c r="I82" i="20"/>
  <c r="M82" i="20"/>
  <c r="B82" i="20"/>
  <c r="F82" i="20"/>
  <c r="J82" i="20"/>
  <c r="D104" i="20"/>
  <c r="H104" i="20"/>
  <c r="L104" i="20"/>
  <c r="A104" i="20"/>
  <c r="I104" i="20"/>
  <c r="M104" i="20"/>
  <c r="E104" i="20"/>
  <c r="G104" i="20"/>
  <c r="C104" i="20"/>
  <c r="K104" i="20"/>
  <c r="F104" i="20"/>
  <c r="B104" i="20"/>
  <c r="J104" i="20"/>
  <c r="C121" i="20"/>
  <c r="G121" i="20"/>
  <c r="K121" i="20"/>
  <c r="D121" i="20"/>
  <c r="I121" i="20"/>
  <c r="A121" i="20"/>
  <c r="F121" i="20"/>
  <c r="L121" i="20"/>
  <c r="B121" i="20"/>
  <c r="H121" i="20"/>
  <c r="M121" i="20"/>
  <c r="E121" i="20"/>
  <c r="J121" i="20"/>
  <c r="C113" i="20"/>
  <c r="G113" i="20"/>
  <c r="K113" i="20"/>
  <c r="H113" i="20"/>
  <c r="L113" i="20"/>
  <c r="D113" i="20"/>
  <c r="B113" i="20"/>
  <c r="J113" i="20"/>
  <c r="F113" i="20"/>
  <c r="A113" i="20"/>
  <c r="I113" i="20"/>
  <c r="E113" i="20"/>
  <c r="M113" i="20"/>
  <c r="D120" i="20"/>
  <c r="H120" i="20"/>
  <c r="L120" i="20"/>
  <c r="A120" i="20"/>
  <c r="F120" i="20"/>
  <c r="K120" i="20"/>
  <c r="C120" i="20"/>
  <c r="I120" i="20"/>
  <c r="E120" i="20"/>
  <c r="J120" i="20"/>
  <c r="B120" i="20"/>
  <c r="G120" i="20"/>
  <c r="M120" i="20"/>
  <c r="D116" i="20"/>
  <c r="H116" i="20"/>
  <c r="L116" i="20"/>
  <c r="E116" i="20"/>
  <c r="J116" i="20"/>
  <c r="B116" i="20"/>
  <c r="G116" i="20"/>
  <c r="M116" i="20"/>
  <c r="C116" i="20"/>
  <c r="I116" i="20"/>
  <c r="A116" i="20"/>
  <c r="F116" i="20"/>
  <c r="K116" i="20"/>
  <c r="D112" i="20"/>
  <c r="H112" i="20"/>
  <c r="L112" i="20"/>
  <c r="A112" i="20"/>
  <c r="I112" i="20"/>
  <c r="M112" i="20"/>
  <c r="E112" i="20"/>
  <c r="G112" i="20"/>
  <c r="C112" i="20"/>
  <c r="K112" i="20"/>
  <c r="F112" i="20"/>
  <c r="B112" i="20"/>
  <c r="J112" i="20"/>
  <c r="D108" i="20"/>
  <c r="H108" i="20"/>
  <c r="L108" i="20"/>
  <c r="A108" i="20"/>
  <c r="E108" i="20"/>
  <c r="I108" i="20"/>
  <c r="M108" i="20"/>
  <c r="C108" i="20"/>
  <c r="K108" i="20"/>
  <c r="G108" i="20"/>
  <c r="B108" i="20"/>
  <c r="J108" i="20"/>
  <c r="F108" i="20"/>
  <c r="A119" i="20"/>
  <c r="E119" i="20"/>
  <c r="I119" i="20"/>
  <c r="M119" i="20"/>
  <c r="C119" i="20"/>
  <c r="H119" i="20"/>
  <c r="F119" i="20"/>
  <c r="K119" i="20"/>
  <c r="B119" i="20"/>
  <c r="G119" i="20"/>
  <c r="L119" i="20"/>
  <c r="D119" i="20"/>
  <c r="J119" i="20"/>
  <c r="A115" i="20"/>
  <c r="E115" i="20"/>
  <c r="I115" i="20"/>
  <c r="M115" i="20"/>
  <c r="B115" i="20"/>
  <c r="G115" i="20"/>
  <c r="L115" i="20"/>
  <c r="D115" i="20"/>
  <c r="J115" i="20"/>
  <c r="F115" i="20"/>
  <c r="K115" i="20"/>
  <c r="C115" i="20"/>
  <c r="H115" i="20"/>
  <c r="A111" i="20"/>
  <c r="E111" i="20"/>
  <c r="I111" i="20"/>
  <c r="M111" i="20"/>
  <c r="F111" i="20"/>
  <c r="B111" i="20"/>
  <c r="J111" i="20"/>
  <c r="D111" i="20"/>
  <c r="L111" i="20"/>
  <c r="H111" i="20"/>
  <c r="C111" i="20"/>
  <c r="K111" i="20"/>
  <c r="G111" i="20"/>
  <c r="A107" i="20"/>
  <c r="E107" i="20"/>
  <c r="I107" i="20"/>
  <c r="M107" i="20"/>
  <c r="B107" i="20"/>
  <c r="F107" i="20"/>
  <c r="J107" i="20"/>
  <c r="H107" i="20"/>
  <c r="D107" i="20"/>
  <c r="L107" i="20"/>
  <c r="G107" i="20"/>
  <c r="C107" i="20"/>
  <c r="K107" i="20"/>
  <c r="C117" i="20"/>
  <c r="G117" i="20"/>
  <c r="K117" i="20"/>
  <c r="B117" i="20"/>
  <c r="H117" i="20"/>
  <c r="M117" i="20"/>
  <c r="E117" i="20"/>
  <c r="J117" i="20"/>
  <c r="A117" i="20"/>
  <c r="F117" i="20"/>
  <c r="L117" i="20"/>
  <c r="D117" i="20"/>
  <c r="I117" i="20"/>
  <c r="C109" i="20"/>
  <c r="G109" i="20"/>
  <c r="K109" i="20"/>
  <c r="D109" i="20"/>
  <c r="L109" i="20"/>
  <c r="H109" i="20"/>
  <c r="F109" i="20"/>
  <c r="B109" i="20"/>
  <c r="J109" i="20"/>
  <c r="E109" i="20"/>
  <c r="M109" i="20"/>
  <c r="A109" i="20"/>
  <c r="I109" i="20"/>
  <c r="C105" i="20"/>
  <c r="G105" i="20"/>
  <c r="K105" i="20"/>
  <c r="D105" i="20"/>
  <c r="H105" i="20"/>
  <c r="L105" i="20"/>
  <c r="B105" i="20"/>
  <c r="J105" i="20"/>
  <c r="F105" i="20"/>
  <c r="A105" i="20"/>
  <c r="I105" i="20"/>
  <c r="E105" i="20"/>
  <c r="M105" i="20"/>
  <c r="B118" i="20"/>
  <c r="F118" i="20"/>
  <c r="J118" i="20"/>
  <c r="E118" i="20"/>
  <c r="K118" i="20"/>
  <c r="C118" i="20"/>
  <c r="H118" i="20"/>
  <c r="M118" i="20"/>
  <c r="D118" i="20"/>
  <c r="I118" i="20"/>
  <c r="A118" i="20"/>
  <c r="G118" i="20"/>
  <c r="L118" i="20"/>
  <c r="B114" i="20"/>
  <c r="F114" i="20"/>
  <c r="J114" i="20"/>
  <c r="G114" i="20"/>
  <c r="K114" i="20"/>
  <c r="C114" i="20"/>
  <c r="E114" i="20"/>
  <c r="M114" i="20"/>
  <c r="A114" i="20"/>
  <c r="I114" i="20"/>
  <c r="D114" i="20"/>
  <c r="L114" i="20"/>
  <c r="H114" i="20"/>
  <c r="B110" i="20"/>
  <c r="F110" i="20"/>
  <c r="J110" i="20"/>
  <c r="G110" i="20"/>
  <c r="K110" i="20"/>
  <c r="C110" i="20"/>
  <c r="A110" i="20"/>
  <c r="I110" i="20"/>
  <c r="E110" i="20"/>
  <c r="M110" i="20"/>
  <c r="H110" i="20"/>
  <c r="D110" i="20"/>
  <c r="L110" i="20"/>
  <c r="B106" i="20"/>
  <c r="F106" i="20"/>
  <c r="J106" i="20"/>
  <c r="C106" i="20"/>
  <c r="G106" i="20"/>
  <c r="K106" i="20"/>
  <c r="E106" i="20"/>
  <c r="M106" i="20"/>
  <c r="A106" i="20"/>
  <c r="I106" i="20"/>
  <c r="D106" i="20"/>
  <c r="L106" i="20"/>
  <c r="H106" i="20"/>
  <c r="B102" i="20"/>
  <c r="F102" i="20"/>
  <c r="J102" i="20"/>
  <c r="C102" i="20"/>
  <c r="G102" i="20"/>
  <c r="K102" i="20"/>
  <c r="D102" i="20"/>
  <c r="H102" i="20"/>
  <c r="L102" i="20"/>
  <c r="I102" i="20"/>
  <c r="M102" i="20"/>
  <c r="C101" i="20"/>
  <c r="G101" i="20"/>
  <c r="K101" i="20"/>
  <c r="D101" i="20"/>
  <c r="H101" i="20"/>
  <c r="L101" i="20"/>
  <c r="I101" i="20"/>
  <c r="M101" i="20"/>
  <c r="B101" i="20"/>
  <c r="F101" i="20"/>
  <c r="J101" i="20"/>
  <c r="D100" i="20"/>
  <c r="H100" i="20"/>
  <c r="L100" i="20"/>
  <c r="I100" i="20"/>
  <c r="M100" i="20"/>
  <c r="B100" i="20"/>
  <c r="F100" i="20"/>
  <c r="J100" i="20"/>
  <c r="C100" i="20"/>
  <c r="G100" i="20"/>
  <c r="K100" i="20"/>
  <c r="I103" i="20"/>
  <c r="M103" i="20"/>
  <c r="B103" i="20"/>
  <c r="F103" i="20"/>
  <c r="J103" i="20"/>
  <c r="C103" i="20"/>
  <c r="G103" i="20"/>
  <c r="K103" i="20"/>
  <c r="D103" i="20"/>
  <c r="H103" i="20"/>
  <c r="L103" i="20"/>
  <c r="I99" i="20"/>
  <c r="M99" i="20"/>
  <c r="B99" i="20"/>
  <c r="F99" i="20"/>
  <c r="J99" i="20"/>
  <c r="C99" i="20"/>
  <c r="G99" i="20"/>
  <c r="K99" i="20"/>
  <c r="D99" i="20"/>
  <c r="H99" i="20"/>
  <c r="L99" i="20"/>
  <c r="B98" i="20"/>
  <c r="F98" i="20"/>
  <c r="J98" i="20"/>
  <c r="M98" i="20"/>
  <c r="C98" i="20"/>
  <c r="G98" i="20"/>
  <c r="K98" i="20"/>
  <c r="D98" i="20"/>
  <c r="H98" i="20"/>
  <c r="L98" i="20"/>
  <c r="I98" i="20"/>
  <c r="B78" i="20"/>
  <c r="F78" i="20"/>
  <c r="J78" i="20"/>
  <c r="E78" i="20"/>
  <c r="I78" i="20"/>
  <c r="C78" i="20"/>
  <c r="G78" i="20"/>
  <c r="M78" i="20"/>
  <c r="D78" i="20"/>
  <c r="C77" i="20"/>
  <c r="G77" i="20"/>
  <c r="B77" i="20"/>
  <c r="F77" i="20"/>
  <c r="J77" i="20"/>
  <c r="D77" i="20"/>
  <c r="E77" i="20"/>
  <c r="I77" i="20"/>
  <c r="M77" i="20"/>
  <c r="D80" i="20"/>
  <c r="C80" i="20"/>
  <c r="G80" i="20"/>
  <c r="E80" i="20"/>
  <c r="I80" i="20"/>
  <c r="M80" i="20"/>
  <c r="B80" i="20"/>
  <c r="F80" i="20"/>
  <c r="J80" i="20"/>
  <c r="D76" i="20"/>
  <c r="C76" i="20"/>
  <c r="G76" i="20"/>
  <c r="E76" i="20"/>
  <c r="I76" i="20"/>
  <c r="M76" i="20"/>
  <c r="B76" i="20"/>
  <c r="F76" i="20"/>
  <c r="J76" i="20"/>
  <c r="E79" i="20"/>
  <c r="I79" i="20"/>
  <c r="M79" i="20"/>
  <c r="D79" i="20"/>
  <c r="B79" i="20"/>
  <c r="F79" i="20"/>
  <c r="J79" i="20"/>
  <c r="C79" i="20"/>
  <c r="G79" i="20"/>
  <c r="E75" i="20"/>
  <c r="I75" i="20"/>
  <c r="M75" i="20"/>
  <c r="B75" i="20"/>
  <c r="F75" i="20"/>
  <c r="J75" i="20"/>
  <c r="D75" i="20"/>
  <c r="C75" i="20"/>
  <c r="G75" i="20"/>
  <c r="B74" i="20"/>
  <c r="F74" i="20"/>
  <c r="J74" i="20"/>
  <c r="C74" i="20"/>
  <c r="G74" i="20"/>
  <c r="I74" i="20"/>
  <c r="D74" i="20"/>
  <c r="E74" i="20"/>
  <c r="M74" i="20"/>
  <c r="I48" i="20"/>
  <c r="K46" i="20"/>
  <c r="M44" i="20"/>
  <c r="G42" i="20"/>
  <c r="I40" i="20"/>
  <c r="K38" i="20"/>
  <c r="M36" i="20"/>
  <c r="G34" i="20"/>
  <c r="I32" i="20"/>
  <c r="K30" i="20"/>
  <c r="H28" i="20"/>
  <c r="K27" i="20"/>
  <c r="M49" i="20"/>
  <c r="L49" i="20"/>
  <c r="K49" i="20"/>
  <c r="J49" i="20"/>
  <c r="I49" i="20"/>
  <c r="H49" i="20"/>
  <c r="G49" i="20"/>
  <c r="F49" i="20"/>
  <c r="E49" i="20"/>
  <c r="D49" i="20"/>
  <c r="C49" i="20"/>
  <c r="B49" i="20"/>
  <c r="A49" i="20"/>
  <c r="K48" i="20"/>
  <c r="J48" i="20"/>
  <c r="F48" i="20"/>
  <c r="C48" i="20"/>
  <c r="B48" i="20"/>
  <c r="M47" i="20"/>
  <c r="L47" i="20"/>
  <c r="K47" i="20"/>
  <c r="J47" i="20"/>
  <c r="I47" i="20"/>
  <c r="H47" i="20"/>
  <c r="G47" i="20"/>
  <c r="F47" i="20"/>
  <c r="E47" i="20"/>
  <c r="D47" i="20"/>
  <c r="C47" i="20"/>
  <c r="B47" i="20"/>
  <c r="A47" i="20"/>
  <c r="L46" i="20"/>
  <c r="F46" i="20"/>
  <c r="D46" i="20"/>
  <c r="M45" i="20"/>
  <c r="L45" i="20"/>
  <c r="K45" i="20"/>
  <c r="J45" i="20"/>
  <c r="I45" i="20"/>
  <c r="H45" i="20"/>
  <c r="G45" i="20"/>
  <c r="F45" i="20"/>
  <c r="E45" i="20"/>
  <c r="D45" i="20"/>
  <c r="C45" i="20"/>
  <c r="B45" i="20"/>
  <c r="A45" i="20"/>
  <c r="J44" i="20"/>
  <c r="G44" i="20"/>
  <c r="F44" i="20"/>
  <c r="B44" i="20"/>
  <c r="M43" i="20"/>
  <c r="L43" i="20"/>
  <c r="K43" i="20"/>
  <c r="J43" i="20"/>
  <c r="I43" i="20"/>
  <c r="H43" i="20"/>
  <c r="G43" i="20"/>
  <c r="F43" i="20"/>
  <c r="E43" i="20"/>
  <c r="D43" i="20"/>
  <c r="C43" i="20"/>
  <c r="B43" i="20"/>
  <c r="A43" i="20"/>
  <c r="H42" i="20"/>
  <c r="F42" i="20"/>
  <c r="M41" i="20"/>
  <c r="L41" i="20"/>
  <c r="K41" i="20"/>
  <c r="J41" i="20"/>
  <c r="I41" i="20"/>
  <c r="H41" i="20"/>
  <c r="G41" i="20"/>
  <c r="F41" i="20"/>
  <c r="E41" i="20"/>
  <c r="D41" i="20"/>
  <c r="C41" i="20"/>
  <c r="B41" i="20"/>
  <c r="A41" i="20"/>
  <c r="K40" i="20"/>
  <c r="J40" i="20"/>
  <c r="F40" i="20"/>
  <c r="C40" i="20"/>
  <c r="B40" i="20"/>
  <c r="M39" i="20"/>
  <c r="L39" i="20"/>
  <c r="K39" i="20"/>
  <c r="J39" i="20"/>
  <c r="I39" i="20"/>
  <c r="H39" i="20"/>
  <c r="G39" i="20"/>
  <c r="F39" i="20"/>
  <c r="E39" i="20"/>
  <c r="D39" i="20"/>
  <c r="C39" i="20"/>
  <c r="B39" i="20"/>
  <c r="A39" i="20"/>
  <c r="L38" i="20"/>
  <c r="F38" i="20"/>
  <c r="D38" i="20"/>
  <c r="M37" i="20"/>
  <c r="L37" i="20"/>
  <c r="K37" i="20"/>
  <c r="J37" i="20"/>
  <c r="I37" i="20"/>
  <c r="H37" i="20"/>
  <c r="G37" i="20"/>
  <c r="F37" i="20"/>
  <c r="E37" i="20"/>
  <c r="D37" i="20"/>
  <c r="C37" i="20"/>
  <c r="B37" i="20"/>
  <c r="A37" i="20"/>
  <c r="J36" i="20"/>
  <c r="G36" i="20"/>
  <c r="F36" i="20"/>
  <c r="B36" i="20"/>
  <c r="M35" i="20"/>
  <c r="L35" i="20"/>
  <c r="K35" i="20"/>
  <c r="J35" i="20"/>
  <c r="I35" i="20"/>
  <c r="H35" i="20"/>
  <c r="G35" i="20"/>
  <c r="F35" i="20"/>
  <c r="E35" i="20"/>
  <c r="D35" i="20"/>
  <c r="C35" i="20"/>
  <c r="B35" i="20"/>
  <c r="A35" i="20"/>
  <c r="H34" i="20"/>
  <c r="F34" i="20"/>
  <c r="M33" i="20"/>
  <c r="L33" i="20"/>
  <c r="K33" i="20"/>
  <c r="J33" i="20"/>
  <c r="I33" i="20"/>
  <c r="H33" i="20"/>
  <c r="G33" i="20"/>
  <c r="F33" i="20"/>
  <c r="E33" i="20"/>
  <c r="D33" i="20"/>
  <c r="C33" i="20"/>
  <c r="B33" i="20"/>
  <c r="A33" i="20"/>
  <c r="K32" i="20"/>
  <c r="J32" i="20"/>
  <c r="F32" i="20"/>
  <c r="C32" i="20"/>
  <c r="B32" i="20"/>
  <c r="M31" i="20"/>
  <c r="L31" i="20"/>
  <c r="K31" i="20"/>
  <c r="J31" i="20"/>
  <c r="I31" i="20"/>
  <c r="H31" i="20"/>
  <c r="G31" i="20"/>
  <c r="F31" i="20"/>
  <c r="E31" i="20"/>
  <c r="D31" i="20"/>
  <c r="C31" i="20"/>
  <c r="B31" i="20"/>
  <c r="L30" i="20"/>
  <c r="F30" i="20"/>
  <c r="D30" i="20"/>
  <c r="M29" i="20"/>
  <c r="L29" i="20"/>
  <c r="K29" i="20"/>
  <c r="J29" i="20"/>
  <c r="I29" i="20"/>
  <c r="H29" i="20"/>
  <c r="G29" i="20"/>
  <c r="F29" i="20"/>
  <c r="E29" i="20"/>
  <c r="D29" i="20"/>
  <c r="C29" i="20"/>
  <c r="B29" i="20"/>
  <c r="F28" i="20"/>
  <c r="M27" i="20"/>
  <c r="L27" i="20"/>
  <c r="I27" i="20"/>
  <c r="H27" i="20"/>
  <c r="G27" i="20"/>
  <c r="F27" i="20"/>
  <c r="E27" i="20"/>
  <c r="D27" i="20"/>
  <c r="C27" i="20"/>
  <c r="B27" i="20"/>
  <c r="M26" i="20"/>
  <c r="L26" i="20"/>
  <c r="K26" i="20"/>
  <c r="J26" i="20"/>
  <c r="I26" i="20"/>
  <c r="H26" i="20"/>
  <c r="G26" i="20"/>
  <c r="F26" i="20"/>
  <c r="E26" i="20"/>
  <c r="D26" i="20"/>
  <c r="B26" i="20"/>
  <c r="F25" i="20"/>
  <c r="F24" i="20"/>
  <c r="F23" i="20"/>
  <c r="F22" i="20"/>
  <c r="F21" i="20"/>
  <c r="F20" i="20"/>
  <c r="F19" i="20"/>
  <c r="F18" i="20"/>
  <c r="F17" i="20"/>
  <c r="F16" i="20"/>
  <c r="F15" i="20"/>
  <c r="F14" i="20"/>
  <c r="F13" i="20"/>
  <c r="F12" i="20"/>
  <c r="F11" i="20"/>
  <c r="F10" i="20"/>
  <c r="F9" i="20"/>
  <c r="F8" i="20"/>
  <c r="F7" i="20"/>
  <c r="F6" i="20"/>
  <c r="F5" i="20"/>
  <c r="F4" i="20"/>
  <c r="F3" i="20"/>
  <c r="F2" i="20"/>
  <c r="M2" i="19"/>
  <c r="M25" i="18"/>
  <c r="B25" i="18"/>
  <c r="M24" i="18"/>
  <c r="B24" i="18"/>
  <c r="M23" i="18"/>
  <c r="B23" i="18"/>
  <c r="M22" i="18"/>
  <c r="B22" i="18"/>
  <c r="M21" i="18"/>
  <c r="B21" i="18"/>
  <c r="M20" i="18"/>
  <c r="B20" i="18"/>
  <c r="M19" i="18"/>
  <c r="B19" i="18"/>
  <c r="M18" i="18"/>
  <c r="B18" i="18"/>
  <c r="M17" i="18"/>
  <c r="B17" i="18"/>
  <c r="M16" i="18"/>
  <c r="B16" i="18"/>
  <c r="M15" i="18"/>
  <c r="B15" i="18"/>
  <c r="M14" i="18"/>
  <c r="B14" i="18"/>
  <c r="M13" i="18"/>
  <c r="B13" i="18"/>
  <c r="M12" i="18"/>
  <c r="B12" i="18"/>
  <c r="M11" i="18"/>
  <c r="B11" i="18"/>
  <c r="M10" i="18"/>
  <c r="B10" i="18"/>
  <c r="M9" i="18"/>
  <c r="B9" i="18"/>
  <c r="M8" i="18"/>
  <c r="B8" i="18"/>
  <c r="M7" i="18"/>
  <c r="B7" i="18"/>
  <c r="M6" i="18"/>
  <c r="B6" i="18"/>
  <c r="M5" i="18"/>
  <c r="B5" i="18"/>
  <c r="M4" i="18"/>
  <c r="B4" i="18"/>
  <c r="M3" i="18"/>
  <c r="B3" i="18"/>
  <c r="M2" i="18"/>
  <c r="B2" i="18"/>
  <c r="M2" i="17"/>
  <c r="M3" i="17"/>
  <c r="M4" i="17"/>
  <c r="M5" i="17"/>
  <c r="M6" i="17"/>
  <c r="M7" i="17"/>
  <c r="M8" i="17"/>
  <c r="M9" i="17"/>
  <c r="M10" i="17"/>
  <c r="M11" i="17"/>
  <c r="M12" i="17"/>
  <c r="M13" i="17"/>
  <c r="M14" i="17"/>
  <c r="M15" i="17"/>
  <c r="M16" i="17"/>
  <c r="M17" i="17"/>
  <c r="M18" i="17"/>
  <c r="M19" i="17"/>
  <c r="M20" i="17"/>
  <c r="M21" i="17"/>
  <c r="M22" i="17"/>
  <c r="M23" i="17"/>
  <c r="M24" i="17"/>
  <c r="M25" i="17"/>
  <c r="F2" i="17"/>
  <c r="F50" i="20" s="1"/>
  <c r="F3" i="17"/>
  <c r="F51" i="20" s="1"/>
  <c r="F4" i="17"/>
  <c r="F52" i="20" s="1"/>
  <c r="F5" i="17"/>
  <c r="F53" i="20" s="1"/>
  <c r="F6" i="17"/>
  <c r="F54" i="20" s="1"/>
  <c r="F7" i="17"/>
  <c r="F55" i="20" s="1"/>
  <c r="F8" i="17"/>
  <c r="F56" i="20" s="1"/>
  <c r="F9" i="17"/>
  <c r="F57" i="20" s="1"/>
  <c r="F10" i="17"/>
  <c r="F58" i="20" s="1"/>
  <c r="F11" i="17"/>
  <c r="F59" i="20" s="1"/>
  <c r="F12" i="17"/>
  <c r="F60" i="20" s="1"/>
  <c r="F13" i="17"/>
  <c r="F61" i="20" s="1"/>
  <c r="F14" i="17"/>
  <c r="F62" i="20" s="1"/>
  <c r="F15" i="17"/>
  <c r="F63" i="20" s="1"/>
  <c r="F16" i="17"/>
  <c r="F64" i="20" s="1"/>
  <c r="F17" i="17"/>
  <c r="F65" i="20" s="1"/>
  <c r="F18" i="17"/>
  <c r="F66" i="20" s="1"/>
  <c r="F19" i="17"/>
  <c r="F67" i="20" s="1"/>
  <c r="F20" i="17"/>
  <c r="F68" i="20" s="1"/>
  <c r="F21" i="17"/>
  <c r="F69" i="20" s="1"/>
  <c r="F22" i="17"/>
  <c r="F70" i="20" s="1"/>
  <c r="F23" i="17"/>
  <c r="F71" i="20" s="1"/>
  <c r="F24" i="17"/>
  <c r="F72" i="20" s="1"/>
  <c r="F25" i="17"/>
  <c r="F73" i="20" s="1"/>
  <c r="E2" i="17"/>
  <c r="E3" i="17"/>
  <c r="E4" i="17"/>
  <c r="E5" i="17"/>
  <c r="E6" i="17"/>
  <c r="E7" i="17"/>
  <c r="E8" i="17"/>
  <c r="E9" i="17"/>
  <c r="E10" i="17"/>
  <c r="E11" i="17"/>
  <c r="E12" i="17"/>
  <c r="E13" i="17"/>
  <c r="E14" i="17"/>
  <c r="E15" i="17"/>
  <c r="E16" i="17"/>
  <c r="E17" i="17"/>
  <c r="E18" i="17"/>
  <c r="E19" i="17"/>
  <c r="E20" i="17"/>
  <c r="E21" i="17"/>
  <c r="E22" i="17"/>
  <c r="E23" i="17"/>
  <c r="E24" i="17"/>
  <c r="E25" i="17"/>
  <c r="D2" i="17"/>
  <c r="D3" i="17"/>
  <c r="D4" i="17"/>
  <c r="J52" i="20" s="1"/>
  <c r="D5" i="17"/>
  <c r="M53" i="20" s="1"/>
  <c r="D6" i="17"/>
  <c r="D7" i="17"/>
  <c r="D8" i="17"/>
  <c r="J56" i="20" s="1"/>
  <c r="D9" i="17"/>
  <c r="D10" i="17"/>
  <c r="D11" i="17"/>
  <c r="D12" i="17"/>
  <c r="D13" i="17"/>
  <c r="D14" i="17"/>
  <c r="D15" i="17"/>
  <c r="D16" i="17"/>
  <c r="D17" i="17"/>
  <c r="D18" i="17"/>
  <c r="D19" i="17"/>
  <c r="D20" i="17"/>
  <c r="D21" i="17"/>
  <c r="D22" i="17"/>
  <c r="D23" i="17"/>
  <c r="D24" i="17"/>
  <c r="D25" i="17"/>
  <c r="B2" i="17"/>
  <c r="B3" i="17"/>
  <c r="B4" i="17"/>
  <c r="B5" i="17"/>
  <c r="B6" i="17"/>
  <c r="B7" i="17"/>
  <c r="B8" i="17"/>
  <c r="B9" i="17"/>
  <c r="B10" i="17"/>
  <c r="B11" i="17"/>
  <c r="B12" i="17"/>
  <c r="B13" i="17"/>
  <c r="B14" i="17"/>
  <c r="B15" i="17"/>
  <c r="B16" i="17"/>
  <c r="B17" i="17"/>
  <c r="B18" i="17"/>
  <c r="B19" i="17"/>
  <c r="B20" i="17"/>
  <c r="B21" i="17"/>
  <c r="B22" i="17"/>
  <c r="B23" i="17"/>
  <c r="B24" i="17"/>
  <c r="B25" i="17"/>
  <c r="L70" i="20" l="1"/>
  <c r="H70" i="20"/>
  <c r="D70" i="20"/>
  <c r="K70" i="20"/>
  <c r="G70" i="20"/>
  <c r="C70" i="20"/>
  <c r="J70" i="20"/>
  <c r="B70" i="20"/>
  <c r="M70" i="20"/>
  <c r="I70" i="20"/>
  <c r="E70" i="20"/>
  <c r="A70" i="20"/>
  <c r="L58" i="20"/>
  <c r="H58" i="20"/>
  <c r="D58" i="20"/>
  <c r="K58" i="20"/>
  <c r="G58" i="20"/>
  <c r="C58" i="20"/>
  <c r="J58" i="20"/>
  <c r="B58" i="20"/>
  <c r="M58" i="20"/>
  <c r="I58" i="20"/>
  <c r="E58" i="20"/>
  <c r="A58" i="20"/>
  <c r="M69" i="20"/>
  <c r="I69" i="20"/>
  <c r="E69" i="20"/>
  <c r="A69" i="20"/>
  <c r="L69" i="20"/>
  <c r="H69" i="20"/>
  <c r="D69" i="20"/>
  <c r="K69" i="20"/>
  <c r="G69" i="20"/>
  <c r="C69" i="20"/>
  <c r="J69" i="20"/>
  <c r="B69" i="20"/>
  <c r="M61" i="20"/>
  <c r="I61" i="20"/>
  <c r="E61" i="20"/>
  <c r="A61" i="20"/>
  <c r="L61" i="20"/>
  <c r="H61" i="20"/>
  <c r="D61" i="20"/>
  <c r="K61" i="20"/>
  <c r="G61" i="20"/>
  <c r="C61" i="20"/>
  <c r="J61" i="20"/>
  <c r="B61" i="20"/>
  <c r="J68" i="20"/>
  <c r="B68" i="20"/>
  <c r="M68" i="20"/>
  <c r="I68" i="20"/>
  <c r="E68" i="20"/>
  <c r="A68" i="20"/>
  <c r="L68" i="20"/>
  <c r="H68" i="20"/>
  <c r="D68" i="20"/>
  <c r="K68" i="20"/>
  <c r="G68" i="20"/>
  <c r="C68" i="20"/>
  <c r="J64" i="20"/>
  <c r="B64" i="20"/>
  <c r="M64" i="20"/>
  <c r="I64" i="20"/>
  <c r="E64" i="20"/>
  <c r="A64" i="20"/>
  <c r="L64" i="20"/>
  <c r="H64" i="20"/>
  <c r="D64" i="20"/>
  <c r="K64" i="20"/>
  <c r="G64" i="20"/>
  <c r="C64" i="20"/>
  <c r="J60" i="20"/>
  <c r="B60" i="20"/>
  <c r="M60" i="20"/>
  <c r="I60" i="20"/>
  <c r="E60" i="20"/>
  <c r="A60" i="20"/>
  <c r="L60" i="20"/>
  <c r="H60" i="20"/>
  <c r="D60" i="20"/>
  <c r="K60" i="20"/>
  <c r="G60" i="20"/>
  <c r="C60" i="20"/>
  <c r="M65" i="20"/>
  <c r="I65" i="20"/>
  <c r="E65" i="20"/>
  <c r="A65" i="20"/>
  <c r="L65" i="20"/>
  <c r="H65" i="20"/>
  <c r="D65" i="20"/>
  <c r="K65" i="20"/>
  <c r="G65" i="20"/>
  <c r="C65" i="20"/>
  <c r="J65" i="20"/>
  <c r="B65" i="20"/>
  <c r="M57" i="20"/>
  <c r="I57" i="20"/>
  <c r="E57" i="20"/>
  <c r="A57" i="20"/>
  <c r="L57" i="20"/>
  <c r="H57" i="20"/>
  <c r="D57" i="20"/>
  <c r="K57" i="20"/>
  <c r="G57" i="20"/>
  <c r="C57" i="20"/>
  <c r="J57" i="20"/>
  <c r="B57" i="20"/>
  <c r="J72" i="20"/>
  <c r="B72" i="20"/>
  <c r="M72" i="20"/>
  <c r="I72" i="20"/>
  <c r="E72" i="20"/>
  <c r="A72" i="20"/>
  <c r="L72" i="20"/>
  <c r="H72" i="20"/>
  <c r="D72" i="20"/>
  <c r="K72" i="20"/>
  <c r="G72" i="20"/>
  <c r="C72" i="20"/>
  <c r="K71" i="20"/>
  <c r="G71" i="20"/>
  <c r="C71" i="20"/>
  <c r="J71" i="20"/>
  <c r="B71" i="20"/>
  <c r="M71" i="20"/>
  <c r="I71" i="20"/>
  <c r="E71" i="20"/>
  <c r="A71" i="20"/>
  <c r="L71" i="20"/>
  <c r="H71" i="20"/>
  <c r="D71" i="20"/>
  <c r="K67" i="20"/>
  <c r="G67" i="20"/>
  <c r="C67" i="20"/>
  <c r="J67" i="20"/>
  <c r="B67" i="20"/>
  <c r="M67" i="20"/>
  <c r="I67" i="20"/>
  <c r="E67" i="20"/>
  <c r="A67" i="20"/>
  <c r="L67" i="20"/>
  <c r="H67" i="20"/>
  <c r="D67" i="20"/>
  <c r="K63" i="20"/>
  <c r="G63" i="20"/>
  <c r="C63" i="20"/>
  <c r="J63" i="20"/>
  <c r="B63" i="20"/>
  <c r="M63" i="20"/>
  <c r="I63" i="20"/>
  <c r="E63" i="20"/>
  <c r="A63" i="20"/>
  <c r="L63" i="20"/>
  <c r="H63" i="20"/>
  <c r="D63" i="20"/>
  <c r="K59" i="20"/>
  <c r="G59" i="20"/>
  <c r="C59" i="20"/>
  <c r="J59" i="20"/>
  <c r="B59" i="20"/>
  <c r="M59" i="20"/>
  <c r="I59" i="20"/>
  <c r="E59" i="20"/>
  <c r="A59" i="20"/>
  <c r="L59" i="20"/>
  <c r="H59" i="20"/>
  <c r="D59" i="20"/>
  <c r="L62" i="20"/>
  <c r="H62" i="20"/>
  <c r="D62" i="20"/>
  <c r="K62" i="20"/>
  <c r="G62" i="20"/>
  <c r="C62" i="20"/>
  <c r="J62" i="20"/>
  <c r="B62" i="20"/>
  <c r="M62" i="20"/>
  <c r="I62" i="20"/>
  <c r="E62" i="20"/>
  <c r="A62" i="20"/>
  <c r="L66" i="20"/>
  <c r="H66" i="20"/>
  <c r="D66" i="20"/>
  <c r="K66" i="20"/>
  <c r="G66" i="20"/>
  <c r="C66" i="20"/>
  <c r="J66" i="20"/>
  <c r="B66" i="20"/>
  <c r="M66" i="20"/>
  <c r="I66" i="20"/>
  <c r="E66" i="20"/>
  <c r="A66" i="20"/>
  <c r="M73" i="20"/>
  <c r="I73" i="20"/>
  <c r="E73" i="20"/>
  <c r="A73" i="20"/>
  <c r="L73" i="20"/>
  <c r="H73" i="20"/>
  <c r="D73" i="20"/>
  <c r="K73" i="20"/>
  <c r="G73" i="20"/>
  <c r="C73" i="20"/>
  <c r="J73" i="20"/>
  <c r="B73" i="20"/>
  <c r="E50" i="20"/>
  <c r="I50" i="20"/>
  <c r="M50" i="20"/>
  <c r="D51" i="20"/>
  <c r="C52" i="20"/>
  <c r="G52" i="20"/>
  <c r="B53" i="20"/>
  <c r="J53" i="20"/>
  <c r="E54" i="20"/>
  <c r="I54" i="20"/>
  <c r="M54" i="20"/>
  <c r="D55" i="20"/>
  <c r="C56" i="20"/>
  <c r="G56" i="20"/>
  <c r="B50" i="20"/>
  <c r="E51" i="20"/>
  <c r="I51" i="20"/>
  <c r="M51" i="20"/>
  <c r="D52" i="20"/>
  <c r="C53" i="20"/>
  <c r="G53" i="20"/>
  <c r="B54" i="20"/>
  <c r="J54" i="20"/>
  <c r="E55" i="20"/>
  <c r="I55" i="20"/>
  <c r="M55" i="20"/>
  <c r="D56" i="20"/>
  <c r="C50" i="20"/>
  <c r="G50" i="20"/>
  <c r="B51" i="20"/>
  <c r="J51" i="20"/>
  <c r="E52" i="20"/>
  <c r="I52" i="20"/>
  <c r="M52" i="20"/>
  <c r="D53" i="20"/>
  <c r="C54" i="20"/>
  <c r="G54" i="20"/>
  <c r="B55" i="20"/>
  <c r="J55" i="20"/>
  <c r="E56" i="20"/>
  <c r="I56" i="20"/>
  <c r="M56" i="20"/>
  <c r="D50" i="20"/>
  <c r="C51" i="20"/>
  <c r="G51" i="20"/>
  <c r="B52" i="20"/>
  <c r="E53" i="20"/>
  <c r="I53" i="20"/>
  <c r="D54" i="20"/>
  <c r="C55" i="20"/>
  <c r="G55" i="20"/>
  <c r="B56" i="20"/>
  <c r="E30" i="20"/>
  <c r="M30" i="20"/>
  <c r="A34" i="20"/>
  <c r="I34" i="20"/>
  <c r="E38" i="20"/>
  <c r="I42" i="20"/>
  <c r="D32" i="20"/>
  <c r="L32" i="20"/>
  <c r="B34" i="20"/>
  <c r="J34" i="20"/>
  <c r="H36" i="20"/>
  <c r="D40" i="20"/>
  <c r="L40" i="20"/>
  <c r="B42" i="20"/>
  <c r="J42" i="20"/>
  <c r="H44" i="20"/>
  <c r="D48" i="20"/>
  <c r="L48" i="20"/>
  <c r="M28" i="20"/>
  <c r="M38" i="20"/>
  <c r="A42" i="20"/>
  <c r="E46" i="20"/>
  <c r="M46" i="20"/>
  <c r="G30" i="20"/>
  <c r="E32" i="20"/>
  <c r="M32" i="20"/>
  <c r="C34" i="20"/>
  <c r="K34" i="20"/>
  <c r="A36" i="20"/>
  <c r="I36" i="20"/>
  <c r="G38" i="20"/>
  <c r="E40" i="20"/>
  <c r="M40" i="20"/>
  <c r="C42" i="20"/>
  <c r="K42" i="20"/>
  <c r="A44" i="20"/>
  <c r="I44" i="20"/>
  <c r="G46" i="20"/>
  <c r="E48" i="20"/>
  <c r="M48" i="20"/>
  <c r="H30" i="20"/>
  <c r="D34" i="20"/>
  <c r="L34" i="20"/>
  <c r="D42" i="20"/>
  <c r="L42" i="20"/>
  <c r="H46" i="20"/>
  <c r="I30" i="20"/>
  <c r="G32" i="20"/>
  <c r="E34" i="20"/>
  <c r="M34" i="20"/>
  <c r="C36" i="20"/>
  <c r="K36" i="20"/>
  <c r="A38" i="20"/>
  <c r="I38" i="20"/>
  <c r="G40" i="20"/>
  <c r="E42" i="20"/>
  <c r="M42" i="20"/>
  <c r="C44" i="20"/>
  <c r="K44" i="20"/>
  <c r="A46" i="20"/>
  <c r="I46" i="20"/>
  <c r="G48" i="20"/>
  <c r="H38" i="20"/>
  <c r="G28" i="20"/>
  <c r="B30" i="20"/>
  <c r="J30" i="20"/>
  <c r="H32" i="20"/>
  <c r="D36" i="20"/>
  <c r="L36" i="20"/>
  <c r="B38" i="20"/>
  <c r="J38" i="20"/>
  <c r="H40" i="20"/>
  <c r="D44" i="20"/>
  <c r="L44" i="20"/>
  <c r="B46" i="20"/>
  <c r="J46" i="20"/>
  <c r="H48" i="20"/>
  <c r="C30" i="20"/>
  <c r="E36" i="20"/>
  <c r="C38" i="20"/>
  <c r="A40" i="20"/>
  <c r="E44" i="20"/>
  <c r="C46" i="20"/>
  <c r="A48" i="20"/>
  <c r="I28" i="20"/>
  <c r="B28" i="20"/>
  <c r="J28" i="20"/>
  <c r="C28" i="20"/>
  <c r="K28" i="20"/>
  <c r="D28" i="20"/>
  <c r="L28" i="20"/>
  <c r="E28" i="20"/>
  <c r="J27" i="20"/>
  <c r="M25" i="16" l="1"/>
  <c r="M24" i="16"/>
  <c r="M23" i="16"/>
  <c r="M22" i="16"/>
  <c r="M21" i="16"/>
  <c r="M20" i="16"/>
  <c r="M19" i="16"/>
  <c r="M18" i="16"/>
  <c r="M17" i="16"/>
  <c r="M16" i="16"/>
  <c r="M15" i="16"/>
  <c r="M14" i="16"/>
  <c r="M13" i="16"/>
  <c r="M12" i="16"/>
  <c r="M11" i="16"/>
  <c r="M10" i="16"/>
  <c r="M9" i="16"/>
  <c r="M8" i="16"/>
  <c r="M7" i="16"/>
  <c r="M6" i="16"/>
  <c r="M5" i="16"/>
  <c r="M4" i="16"/>
  <c r="M3" i="16"/>
  <c r="M2" i="16"/>
  <c r="I2" i="16"/>
  <c r="B2" i="16"/>
  <c r="B3" i="16"/>
  <c r="B4" i="16"/>
  <c r="B5" i="16"/>
  <c r="B6" i="16"/>
  <c r="B7" i="16"/>
  <c r="B8" i="16"/>
  <c r="B9" i="16"/>
  <c r="B10" i="16"/>
  <c r="B11" i="16"/>
  <c r="B12" i="16"/>
  <c r="B13" i="16"/>
  <c r="B14" i="16"/>
  <c r="B15" i="16"/>
  <c r="B16" i="16"/>
  <c r="B17" i="16"/>
  <c r="B18" i="16"/>
  <c r="B19" i="16"/>
  <c r="B20" i="16"/>
  <c r="B21" i="16"/>
  <c r="B22" i="16"/>
  <c r="B23" i="16"/>
  <c r="B24" i="16"/>
  <c r="B25" i="16"/>
  <c r="D2" i="16"/>
  <c r="D3" i="16"/>
  <c r="D4" i="16"/>
  <c r="D5" i="16"/>
  <c r="D6" i="16"/>
  <c r="D7" i="16"/>
  <c r="D8" i="16"/>
  <c r="D9" i="16"/>
  <c r="D10" i="16"/>
  <c r="D11" i="16"/>
  <c r="D12" i="16"/>
  <c r="D13" i="16"/>
  <c r="D14" i="16"/>
  <c r="D15" i="16"/>
  <c r="D16" i="16"/>
  <c r="D17" i="16"/>
  <c r="D18" i="16"/>
  <c r="D19" i="16"/>
  <c r="D20" i="16"/>
  <c r="D21" i="16"/>
  <c r="D22" i="16"/>
  <c r="D23" i="16"/>
  <c r="D24" i="16"/>
  <c r="D25" i="16"/>
  <c r="M25" i="13"/>
  <c r="M24" i="13"/>
  <c r="M23" i="13"/>
  <c r="M22" i="13"/>
  <c r="M21" i="13"/>
  <c r="M20" i="13"/>
  <c r="M19" i="13"/>
  <c r="M18" i="13"/>
  <c r="M17" i="13"/>
  <c r="M16" i="13"/>
  <c r="M15" i="13"/>
  <c r="M14" i="13"/>
  <c r="M13" i="13"/>
  <c r="M12" i="13"/>
  <c r="M11" i="13"/>
  <c r="M10" i="13"/>
  <c r="M9" i="13"/>
  <c r="M8" i="13"/>
  <c r="M7" i="13"/>
  <c r="M6" i="13"/>
  <c r="M5" i="13"/>
  <c r="M4" i="13"/>
  <c r="M3" i="13"/>
  <c r="M2" i="13"/>
  <c r="G2" i="13"/>
  <c r="G3" i="13"/>
  <c r="G4" i="13"/>
  <c r="G5" i="13"/>
  <c r="G6" i="13"/>
  <c r="G7" i="13"/>
  <c r="G8" i="13"/>
  <c r="G9" i="13"/>
  <c r="G10" i="13"/>
  <c r="G11" i="13"/>
  <c r="G12" i="13"/>
  <c r="G13" i="13"/>
  <c r="G14" i="13"/>
  <c r="G15" i="13"/>
  <c r="G16" i="13"/>
  <c r="G17" i="13"/>
  <c r="G18" i="13"/>
  <c r="G19" i="13"/>
  <c r="G20" i="13"/>
  <c r="G21" i="13"/>
  <c r="G22" i="13"/>
  <c r="G23" i="13"/>
  <c r="G24" i="13"/>
  <c r="G25" i="13"/>
  <c r="D4" i="8"/>
  <c r="D1" i="8"/>
  <c r="A3" i="17" s="1"/>
  <c r="A51" i="20" s="1"/>
  <c r="B2" i="13"/>
  <c r="J24" i="20" l="1"/>
  <c r="B24" i="20"/>
  <c r="M24" i="20"/>
  <c r="I24" i="20"/>
  <c r="E24" i="20"/>
  <c r="A24" i="20"/>
  <c r="L24" i="20"/>
  <c r="H24" i="20"/>
  <c r="D24" i="20"/>
  <c r="K24" i="20"/>
  <c r="G24" i="20"/>
  <c r="C24" i="20"/>
  <c r="J20" i="20"/>
  <c r="B20" i="20"/>
  <c r="M20" i="20"/>
  <c r="I20" i="20"/>
  <c r="E20" i="20"/>
  <c r="A20" i="20"/>
  <c r="L20" i="20"/>
  <c r="H20" i="20"/>
  <c r="D20" i="20"/>
  <c r="K20" i="20"/>
  <c r="G20" i="20"/>
  <c r="C20" i="20"/>
  <c r="J16" i="20"/>
  <c r="I16" i="20"/>
  <c r="M16" i="20"/>
  <c r="L16" i="20"/>
  <c r="B16" i="20"/>
  <c r="K16" i="20"/>
  <c r="E16" i="20"/>
  <c r="A16" i="20"/>
  <c r="H16" i="20"/>
  <c r="D16" i="20"/>
  <c r="G16" i="20"/>
  <c r="C16" i="20"/>
  <c r="J12" i="20"/>
  <c r="B12" i="20"/>
  <c r="M12" i="20"/>
  <c r="I12" i="20"/>
  <c r="E12" i="20"/>
  <c r="A12" i="20"/>
  <c r="L12" i="20"/>
  <c r="H12" i="20"/>
  <c r="D12" i="20"/>
  <c r="K12" i="20"/>
  <c r="G12" i="20"/>
  <c r="C12" i="20"/>
  <c r="K23" i="20"/>
  <c r="G23" i="20"/>
  <c r="C23" i="20"/>
  <c r="J23" i="20"/>
  <c r="B23" i="20"/>
  <c r="M23" i="20"/>
  <c r="I23" i="20"/>
  <c r="E23" i="20"/>
  <c r="A23" i="20"/>
  <c r="L23" i="20"/>
  <c r="H23" i="20"/>
  <c r="D23" i="20"/>
  <c r="K19" i="20"/>
  <c r="G19" i="20"/>
  <c r="C19" i="20"/>
  <c r="J19" i="20"/>
  <c r="B19" i="20"/>
  <c r="M19" i="20"/>
  <c r="I19" i="20"/>
  <c r="E19" i="20"/>
  <c r="A19" i="20"/>
  <c r="L19" i="20"/>
  <c r="H19" i="20"/>
  <c r="D19" i="20"/>
  <c r="K15" i="20"/>
  <c r="G15" i="20"/>
  <c r="C15" i="20"/>
  <c r="J15" i="20"/>
  <c r="B15" i="20"/>
  <c r="M15" i="20"/>
  <c r="I15" i="20"/>
  <c r="E15" i="20"/>
  <c r="A15" i="20"/>
  <c r="L15" i="20"/>
  <c r="H15" i="20"/>
  <c r="D15" i="20"/>
  <c r="K11" i="20"/>
  <c r="G11" i="20"/>
  <c r="C11" i="20"/>
  <c r="J11" i="20"/>
  <c r="B11" i="20"/>
  <c r="M11" i="20"/>
  <c r="I11" i="20"/>
  <c r="E11" i="20"/>
  <c r="A11" i="20"/>
  <c r="L11" i="20"/>
  <c r="H11" i="20"/>
  <c r="D11" i="20"/>
  <c r="L22" i="20"/>
  <c r="H22" i="20"/>
  <c r="D22" i="20"/>
  <c r="K22" i="20"/>
  <c r="G22" i="20"/>
  <c r="C22" i="20"/>
  <c r="J22" i="20"/>
  <c r="B22" i="20"/>
  <c r="M22" i="20"/>
  <c r="I22" i="20"/>
  <c r="E22" i="20"/>
  <c r="A22" i="20"/>
  <c r="L18" i="20"/>
  <c r="H18" i="20"/>
  <c r="D18" i="20"/>
  <c r="K18" i="20"/>
  <c r="G18" i="20"/>
  <c r="C18" i="20"/>
  <c r="J18" i="20"/>
  <c r="B18" i="20"/>
  <c r="M18" i="20"/>
  <c r="I18" i="20"/>
  <c r="E18" i="20"/>
  <c r="A18" i="20"/>
  <c r="L14" i="20"/>
  <c r="H14" i="20"/>
  <c r="D14" i="20"/>
  <c r="K14" i="20"/>
  <c r="G14" i="20"/>
  <c r="C14" i="20"/>
  <c r="J14" i="20"/>
  <c r="B14" i="20"/>
  <c r="M14" i="20"/>
  <c r="I14" i="20"/>
  <c r="E14" i="20"/>
  <c r="A14" i="20"/>
  <c r="L10" i="20"/>
  <c r="H10" i="20"/>
  <c r="D10" i="20"/>
  <c r="K10" i="20"/>
  <c r="G10" i="20"/>
  <c r="C10" i="20"/>
  <c r="J10" i="20"/>
  <c r="B10" i="20"/>
  <c r="M10" i="20"/>
  <c r="I10" i="20"/>
  <c r="E10" i="20"/>
  <c r="A10" i="20"/>
  <c r="M25" i="20"/>
  <c r="I25" i="20"/>
  <c r="E25" i="20"/>
  <c r="A25" i="20"/>
  <c r="L25" i="20"/>
  <c r="H25" i="20"/>
  <c r="D25" i="20"/>
  <c r="K25" i="20"/>
  <c r="G25" i="20"/>
  <c r="C25" i="20"/>
  <c r="J25" i="20"/>
  <c r="B25" i="20"/>
  <c r="M21" i="20"/>
  <c r="I21" i="20"/>
  <c r="E21" i="20"/>
  <c r="A21" i="20"/>
  <c r="L21" i="20"/>
  <c r="H21" i="20"/>
  <c r="D21" i="20"/>
  <c r="K21" i="20"/>
  <c r="G21" i="20"/>
  <c r="C21" i="20"/>
  <c r="J21" i="20"/>
  <c r="B21" i="20"/>
  <c r="M17" i="20"/>
  <c r="I17" i="20"/>
  <c r="E17" i="20"/>
  <c r="A17" i="20"/>
  <c r="L17" i="20"/>
  <c r="H17" i="20"/>
  <c r="D17" i="20"/>
  <c r="K17" i="20"/>
  <c r="G17" i="20"/>
  <c r="C17" i="20"/>
  <c r="J17" i="20"/>
  <c r="B17" i="20"/>
  <c r="M13" i="20"/>
  <c r="I13" i="20"/>
  <c r="E13" i="20"/>
  <c r="A13" i="20"/>
  <c r="L13" i="20"/>
  <c r="H13" i="20"/>
  <c r="D13" i="20"/>
  <c r="K13" i="20"/>
  <c r="G13" i="20"/>
  <c r="C13" i="20"/>
  <c r="J13" i="20"/>
  <c r="B13" i="20"/>
  <c r="K8" i="20"/>
  <c r="G8" i="20"/>
  <c r="C8" i="20"/>
  <c r="H8" i="20"/>
  <c r="J8" i="20"/>
  <c r="B8" i="20"/>
  <c r="D8" i="20"/>
  <c r="M8" i="20"/>
  <c r="I8" i="20"/>
  <c r="E8" i="20"/>
  <c r="A8" i="20"/>
  <c r="L8" i="20"/>
  <c r="J9" i="20"/>
  <c r="B9" i="20"/>
  <c r="G9" i="20"/>
  <c r="M9" i="20"/>
  <c r="I9" i="20"/>
  <c r="E9" i="20"/>
  <c r="A9" i="20"/>
  <c r="C9" i="20"/>
  <c r="L9" i="20"/>
  <c r="H9" i="20"/>
  <c r="D9" i="20"/>
  <c r="K9" i="20"/>
  <c r="A20" i="13"/>
  <c r="A12" i="13"/>
  <c r="A8" i="13"/>
  <c r="A32" i="20" s="1"/>
  <c r="A23" i="16"/>
  <c r="A15" i="16"/>
  <c r="A7" i="16"/>
  <c r="A24" i="17"/>
  <c r="A12" i="17"/>
  <c r="A4" i="17"/>
  <c r="A52" i="20" s="1"/>
  <c r="A19" i="13"/>
  <c r="A11" i="13"/>
  <c r="A3" i="13"/>
  <c r="A27" i="20" s="1"/>
  <c r="A22" i="16"/>
  <c r="A14" i="16"/>
  <c r="A10" i="16"/>
  <c r="A2" i="16"/>
  <c r="A19" i="17"/>
  <c r="A15" i="17"/>
  <c r="A7" i="17"/>
  <c r="A55" i="20" s="1"/>
  <c r="A25" i="13"/>
  <c r="A21" i="13"/>
  <c r="A17" i="13"/>
  <c r="A13" i="13"/>
  <c r="A9" i="13"/>
  <c r="A5" i="13"/>
  <c r="A29" i="20" s="1"/>
  <c r="A24" i="16"/>
  <c r="A20" i="16"/>
  <c r="A16" i="16"/>
  <c r="A12" i="16"/>
  <c r="A8" i="16"/>
  <c r="A4" i="16"/>
  <c r="A25" i="17"/>
  <c r="A21" i="17"/>
  <c r="A17" i="17"/>
  <c r="A13" i="17"/>
  <c r="A9" i="17"/>
  <c r="A5" i="17"/>
  <c r="A53" i="20" s="1"/>
  <c r="A24" i="13"/>
  <c r="A16" i="13"/>
  <c r="A4" i="13"/>
  <c r="A28" i="20" s="1"/>
  <c r="A19" i="16"/>
  <c r="A11" i="16"/>
  <c r="A3" i="16"/>
  <c r="A20" i="17"/>
  <c r="A16" i="17"/>
  <c r="A8" i="17"/>
  <c r="A56" i="20" s="1"/>
  <c r="A23" i="13"/>
  <c r="A15" i="13"/>
  <c r="A7" i="13"/>
  <c r="A31" i="20" s="1"/>
  <c r="A18" i="16"/>
  <c r="A6" i="16"/>
  <c r="A23" i="17"/>
  <c r="A11" i="17"/>
  <c r="A3" i="19"/>
  <c r="A99" i="20" s="1"/>
  <c r="A7" i="19"/>
  <c r="A103" i="20" s="1"/>
  <c r="A11" i="19"/>
  <c r="A15" i="19"/>
  <c r="A19" i="19"/>
  <c r="A23" i="19"/>
  <c r="A9" i="19"/>
  <c r="A13" i="19"/>
  <c r="A21" i="19"/>
  <c r="A2" i="19"/>
  <c r="A98" i="20" s="1"/>
  <c r="A6" i="19"/>
  <c r="A102" i="20" s="1"/>
  <c r="A10" i="19"/>
  <c r="A14" i="19"/>
  <c r="A18" i="19"/>
  <c r="A22" i="19"/>
  <c r="A4" i="19"/>
  <c r="A100" i="20" s="1"/>
  <c r="A8" i="19"/>
  <c r="A12" i="19"/>
  <c r="A16" i="19"/>
  <c r="A20" i="19"/>
  <c r="A24" i="19"/>
  <c r="A5" i="19"/>
  <c r="A101" i="20" s="1"/>
  <c r="A17" i="19"/>
  <c r="A25" i="19"/>
  <c r="A25" i="18"/>
  <c r="A21" i="18"/>
  <c r="A17" i="18"/>
  <c r="A13" i="18"/>
  <c r="A9" i="18"/>
  <c r="A5" i="18"/>
  <c r="A77" i="20" s="1"/>
  <c r="A22" i="18"/>
  <c r="A18" i="18"/>
  <c r="A14" i="18"/>
  <c r="A10" i="18"/>
  <c r="A6" i="18"/>
  <c r="A78" i="20" s="1"/>
  <c r="A12" i="18"/>
  <c r="A2" i="18"/>
  <c r="A74" i="20" s="1"/>
  <c r="A20" i="18"/>
  <c r="A4" i="18"/>
  <c r="A76" i="20" s="1"/>
  <c r="A23" i="18"/>
  <c r="A19" i="18"/>
  <c r="A15" i="18"/>
  <c r="A11" i="18"/>
  <c r="A7" i="18"/>
  <c r="A79" i="20" s="1"/>
  <c r="A3" i="18"/>
  <c r="A75" i="20" s="1"/>
  <c r="A24" i="18"/>
  <c r="A16" i="18"/>
  <c r="A8" i="18"/>
  <c r="A80" i="20" s="1"/>
  <c r="A22" i="13"/>
  <c r="A18" i="13"/>
  <c r="A14" i="13"/>
  <c r="A10" i="13"/>
  <c r="A6" i="13"/>
  <c r="A30" i="20" s="1"/>
  <c r="A2" i="13"/>
  <c r="A26" i="20" s="1"/>
  <c r="A25" i="16"/>
  <c r="A21" i="16"/>
  <c r="A17" i="16"/>
  <c r="A13" i="16"/>
  <c r="A9" i="16"/>
  <c r="A5" i="16"/>
  <c r="A22" i="17"/>
  <c r="A18" i="17"/>
  <c r="A14" i="17"/>
  <c r="A10" i="17"/>
  <c r="A6" i="17"/>
  <c r="A54" i="20" s="1"/>
  <c r="A2" i="17"/>
  <c r="A50" i="20" s="1"/>
  <c r="M4" i="20"/>
  <c r="I4" i="20"/>
  <c r="A4" i="20"/>
  <c r="L4" i="20"/>
  <c r="D4" i="20"/>
  <c r="K4" i="20"/>
  <c r="G4" i="20"/>
  <c r="C4" i="20"/>
  <c r="J4" i="20"/>
  <c r="B4" i="20"/>
  <c r="L5" i="20"/>
  <c r="D5" i="20"/>
  <c r="K5" i="20"/>
  <c r="G5" i="20"/>
  <c r="C5" i="20"/>
  <c r="J5" i="20"/>
  <c r="B5" i="20"/>
  <c r="M5" i="20"/>
  <c r="I5" i="20"/>
  <c r="A5" i="20"/>
  <c r="M7" i="20"/>
  <c r="L7" i="20"/>
  <c r="K7" i="20"/>
  <c r="J7" i="20"/>
  <c r="B7" i="20"/>
  <c r="I7" i="20"/>
  <c r="A7" i="20"/>
  <c r="D7" i="20"/>
  <c r="G7" i="20"/>
  <c r="C7" i="20"/>
  <c r="J3" i="20"/>
  <c r="B3" i="20"/>
  <c r="M3" i="20"/>
  <c r="I3" i="20"/>
  <c r="A3" i="20"/>
  <c r="L3" i="20"/>
  <c r="D3" i="20"/>
  <c r="K3" i="20"/>
  <c r="G3" i="20"/>
  <c r="C3" i="20"/>
  <c r="K6" i="20"/>
  <c r="G6" i="20"/>
  <c r="C6" i="20"/>
  <c r="J6" i="20"/>
  <c r="B6" i="20"/>
  <c r="M6" i="20"/>
  <c r="I6" i="20"/>
  <c r="A6" i="20"/>
  <c r="L6" i="20"/>
  <c r="D6" i="20"/>
  <c r="C5" i="19"/>
  <c r="C9" i="19"/>
  <c r="C13" i="19"/>
  <c r="C17" i="19"/>
  <c r="C21" i="19"/>
  <c r="C25" i="19"/>
  <c r="C5" i="18"/>
  <c r="C9" i="18"/>
  <c r="C13" i="18"/>
  <c r="C17" i="18"/>
  <c r="C21" i="18"/>
  <c r="C25" i="18"/>
  <c r="C5" i="17"/>
  <c r="C9" i="17"/>
  <c r="C13" i="17"/>
  <c r="C17" i="17"/>
  <c r="C21" i="17"/>
  <c r="C25" i="17"/>
  <c r="C5" i="13"/>
  <c r="C9" i="13"/>
  <c r="C13" i="13"/>
  <c r="C17" i="13"/>
  <c r="C21" i="13"/>
  <c r="C25" i="13"/>
  <c r="C5" i="16"/>
  <c r="C9" i="16"/>
  <c r="C13" i="16"/>
  <c r="C17" i="16"/>
  <c r="C21" i="16"/>
  <c r="C25" i="16"/>
  <c r="C23" i="17"/>
  <c r="C7" i="13"/>
  <c r="C15" i="13"/>
  <c r="C7" i="16"/>
  <c r="C15" i="16"/>
  <c r="C4" i="19"/>
  <c r="C12" i="19"/>
  <c r="C24" i="19"/>
  <c r="C8" i="18"/>
  <c r="C16" i="18"/>
  <c r="C24" i="18"/>
  <c r="C8" i="17"/>
  <c r="C20" i="17"/>
  <c r="C4" i="13"/>
  <c r="C12" i="13"/>
  <c r="C24" i="13"/>
  <c r="C8" i="16"/>
  <c r="C20" i="16"/>
  <c r="C2" i="19"/>
  <c r="C6" i="19"/>
  <c r="C10" i="19"/>
  <c r="C14" i="19"/>
  <c r="C18" i="19"/>
  <c r="C22" i="19"/>
  <c r="C2" i="18"/>
  <c r="C6" i="18"/>
  <c r="C10" i="18"/>
  <c r="C14" i="18"/>
  <c r="C18" i="18"/>
  <c r="C22" i="18"/>
  <c r="C2" i="17"/>
  <c r="C6" i="17"/>
  <c r="C10" i="17"/>
  <c r="C14" i="17"/>
  <c r="C18" i="17"/>
  <c r="C22" i="17"/>
  <c r="C2" i="13"/>
  <c r="C26" i="20" s="1"/>
  <c r="C6" i="13"/>
  <c r="C10" i="13"/>
  <c r="C14" i="13"/>
  <c r="C18" i="13"/>
  <c r="C22" i="13"/>
  <c r="C2" i="16"/>
  <c r="C6" i="16"/>
  <c r="C10" i="16"/>
  <c r="C14" i="16"/>
  <c r="C18" i="16"/>
  <c r="C22" i="16"/>
  <c r="C19" i="17"/>
  <c r="C11" i="13"/>
  <c r="C19" i="13"/>
  <c r="C3" i="16"/>
  <c r="C11" i="16"/>
  <c r="C23" i="16"/>
  <c r="C8" i="19"/>
  <c r="C16" i="19"/>
  <c r="C4" i="18"/>
  <c r="C12" i="18"/>
  <c r="C20" i="18"/>
  <c r="C4" i="17"/>
  <c r="C16" i="17"/>
  <c r="C24" i="17"/>
  <c r="C8" i="13"/>
  <c r="C20" i="13"/>
  <c r="C4" i="16"/>
  <c r="C12" i="16"/>
  <c r="C24" i="16"/>
  <c r="C3" i="19"/>
  <c r="C7" i="19"/>
  <c r="C11" i="19"/>
  <c r="C15" i="19"/>
  <c r="C19" i="19"/>
  <c r="C23" i="19"/>
  <c r="C3" i="18"/>
  <c r="C7" i="18"/>
  <c r="C11" i="18"/>
  <c r="C15" i="18"/>
  <c r="C19" i="18"/>
  <c r="C23" i="18"/>
  <c r="C3" i="17"/>
  <c r="C7" i="17"/>
  <c r="C11" i="17"/>
  <c r="C15" i="17"/>
  <c r="C3" i="13"/>
  <c r="C23" i="13"/>
  <c r="C19" i="16"/>
  <c r="C20" i="19"/>
  <c r="C12" i="17"/>
  <c r="C16" i="13"/>
  <c r="C16" i="16"/>
  <c r="I2" i="20"/>
  <c r="M2" i="20"/>
  <c r="D2" i="20"/>
  <c r="K2" i="20"/>
  <c r="A2" i="20"/>
  <c r="C2" i="20"/>
  <c r="L2" i="20"/>
  <c r="G2" i="20"/>
  <c r="J2" i="20"/>
  <c r="B2" i="20"/>
  <c r="H5" i="12"/>
  <c r="C4" i="12"/>
  <c r="C4" i="11"/>
  <c r="J6" i="12" l="1"/>
  <c r="J7" i="12"/>
  <c r="J8" i="12"/>
  <c r="J9" i="12"/>
  <c r="J10" i="12"/>
  <c r="J11" i="12"/>
  <c r="J12" i="12"/>
  <c r="J13" i="12"/>
  <c r="J14" i="12"/>
  <c r="J15" i="12"/>
  <c r="J16" i="12"/>
  <c r="J17" i="12"/>
  <c r="J18" i="12"/>
  <c r="J19" i="12"/>
  <c r="J20" i="12"/>
  <c r="J21" i="12"/>
  <c r="J22" i="12"/>
  <c r="J23" i="12"/>
  <c r="J24" i="12"/>
  <c r="J25" i="12"/>
  <c r="J26" i="12"/>
  <c r="J27" i="12"/>
  <c r="J28" i="12"/>
  <c r="J29" i="12"/>
  <c r="J30" i="12"/>
  <c r="J31" i="12"/>
  <c r="J32" i="12"/>
  <c r="J33" i="12"/>
  <c r="J34" i="12"/>
  <c r="J35" i="12"/>
  <c r="J36" i="12"/>
  <c r="J37" i="12"/>
  <c r="J38" i="12"/>
  <c r="J39" i="12"/>
  <c r="J40" i="12"/>
  <c r="J41" i="12"/>
  <c r="J42" i="12"/>
  <c r="J43" i="12"/>
  <c r="J44" i="12"/>
  <c r="J45" i="12"/>
  <c r="J46" i="12"/>
  <c r="J47" i="12"/>
  <c r="J48" i="12"/>
  <c r="J49" i="12"/>
  <c r="J50" i="12"/>
  <c r="J51" i="12"/>
  <c r="J52" i="12"/>
  <c r="J53" i="12"/>
  <c r="J54" i="12"/>
  <c r="J55" i="12"/>
  <c r="J56" i="12"/>
  <c r="J57" i="12"/>
  <c r="J58" i="12"/>
  <c r="J59" i="12"/>
  <c r="J60" i="12"/>
  <c r="J61" i="12"/>
  <c r="J62" i="12"/>
  <c r="J63" i="12"/>
  <c r="J64" i="12"/>
  <c r="J65" i="12"/>
  <c r="J66" i="12"/>
  <c r="J67" i="12"/>
  <c r="J68" i="12"/>
  <c r="J69" i="12"/>
  <c r="J70" i="12"/>
  <c r="J71" i="12"/>
  <c r="J72" i="12"/>
  <c r="J73" i="12"/>
  <c r="J74" i="12"/>
  <c r="J75" i="12"/>
  <c r="J76" i="12"/>
  <c r="J77" i="12"/>
  <c r="J78" i="12"/>
  <c r="J79" i="12"/>
  <c r="J80" i="12"/>
  <c r="J81" i="12"/>
  <c r="J82" i="12"/>
  <c r="J83" i="12"/>
  <c r="J84" i="12"/>
  <c r="J85" i="12"/>
  <c r="J86" i="12"/>
  <c r="J87" i="12"/>
  <c r="J88" i="12"/>
  <c r="J89" i="12"/>
  <c r="J90" i="12"/>
  <c r="J91" i="12"/>
  <c r="J92" i="12"/>
  <c r="J93" i="12"/>
  <c r="J94" i="12"/>
  <c r="J95" i="12"/>
  <c r="J96" i="12"/>
  <c r="J97" i="12"/>
  <c r="J98" i="12"/>
  <c r="J99" i="12"/>
  <c r="J100" i="12"/>
  <c r="J101" i="12"/>
  <c r="J102" i="12"/>
  <c r="J103" i="12"/>
  <c r="J104" i="12"/>
  <c r="J5" i="12"/>
  <c r="H6" i="12"/>
  <c r="H7" i="12"/>
  <c r="H8" i="12"/>
  <c r="H9" i="12"/>
  <c r="H10" i="12"/>
  <c r="H11" i="12"/>
  <c r="H12" i="12"/>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H56" i="12"/>
  <c r="H57" i="12"/>
  <c r="H58" i="12"/>
  <c r="H59" i="12"/>
  <c r="H60" i="12"/>
  <c r="H61" i="12"/>
  <c r="H62" i="12"/>
  <c r="H63" i="12"/>
  <c r="H64" i="12"/>
  <c r="H65" i="12"/>
  <c r="H66" i="12"/>
  <c r="H67" i="12"/>
  <c r="H68" i="12"/>
  <c r="H69" i="12"/>
  <c r="H70" i="12"/>
  <c r="H71" i="12"/>
  <c r="H72" i="12"/>
  <c r="H73" i="12"/>
  <c r="H74" i="12"/>
  <c r="H75" i="12"/>
  <c r="H76" i="12"/>
  <c r="H77" i="12"/>
  <c r="H78" i="12"/>
  <c r="H79" i="12"/>
  <c r="H80" i="12"/>
  <c r="H81" i="12"/>
  <c r="H82" i="12"/>
  <c r="H83" i="12"/>
  <c r="H84" i="12"/>
  <c r="H85" i="12"/>
  <c r="H86" i="12"/>
  <c r="H87" i="12"/>
  <c r="H88" i="12"/>
  <c r="H89" i="12"/>
  <c r="H90" i="12"/>
  <c r="H91" i="12"/>
  <c r="H92" i="12"/>
  <c r="H93" i="12"/>
  <c r="H94" i="12"/>
  <c r="H95" i="12"/>
  <c r="H96" i="12"/>
  <c r="H97" i="12"/>
  <c r="H98" i="12"/>
  <c r="H99" i="12"/>
  <c r="H100" i="12"/>
  <c r="H101" i="12"/>
  <c r="H102" i="12"/>
  <c r="H103" i="12"/>
  <c r="H104" i="12"/>
  <c r="F6" i="12"/>
  <c r="F7" i="12"/>
  <c r="F8" i="12"/>
  <c r="F9" i="12"/>
  <c r="F10" i="12"/>
  <c r="F11" i="12"/>
  <c r="F12" i="12"/>
  <c r="F13" i="12"/>
  <c r="F14" i="12"/>
  <c r="H11" i="18" s="1"/>
  <c r="L11" i="18" s="1"/>
  <c r="F15" i="12"/>
  <c r="H12" i="18" s="1"/>
  <c r="L12" i="18" s="1"/>
  <c r="F16" i="12"/>
  <c r="F17" i="12"/>
  <c r="F18" i="12"/>
  <c r="H15" i="18" s="1"/>
  <c r="L15" i="18" s="1"/>
  <c r="F19" i="12"/>
  <c r="H16" i="18" s="1"/>
  <c r="L16" i="18" s="1"/>
  <c r="F20" i="12"/>
  <c r="F21" i="12"/>
  <c r="F22" i="12"/>
  <c r="H19" i="18" s="1"/>
  <c r="L19" i="18" s="1"/>
  <c r="F23" i="12"/>
  <c r="H20" i="18" s="1"/>
  <c r="L20" i="18" s="1"/>
  <c r="F24" i="12"/>
  <c r="F25" i="12"/>
  <c r="F26" i="12"/>
  <c r="H23" i="18" s="1"/>
  <c r="L23" i="18" s="1"/>
  <c r="F27" i="12"/>
  <c r="H24" i="18" s="1"/>
  <c r="L24" i="18" s="1"/>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64" i="12"/>
  <c r="F65" i="12"/>
  <c r="F66" i="12"/>
  <c r="F67" i="12"/>
  <c r="F68" i="12"/>
  <c r="F69" i="12"/>
  <c r="F70" i="12"/>
  <c r="F71" i="12"/>
  <c r="F72" i="12"/>
  <c r="F73" i="12"/>
  <c r="F74" i="12"/>
  <c r="F75" i="12"/>
  <c r="F76" i="12"/>
  <c r="F77" i="12"/>
  <c r="F78" i="12"/>
  <c r="F79" i="12"/>
  <c r="F80" i="12"/>
  <c r="F81" i="12"/>
  <c r="F82" i="12"/>
  <c r="F83" i="12"/>
  <c r="F84" i="12"/>
  <c r="F85" i="12"/>
  <c r="F86" i="12"/>
  <c r="F87" i="12"/>
  <c r="F88" i="12"/>
  <c r="F89" i="12"/>
  <c r="F90" i="12"/>
  <c r="F91" i="12"/>
  <c r="F92" i="12"/>
  <c r="F93" i="12"/>
  <c r="F94" i="12"/>
  <c r="F95" i="12"/>
  <c r="F96" i="12"/>
  <c r="F97" i="12"/>
  <c r="F98" i="12"/>
  <c r="F99" i="12"/>
  <c r="F100" i="12"/>
  <c r="F101" i="12"/>
  <c r="F102" i="12"/>
  <c r="F103" i="12"/>
  <c r="F104" i="12"/>
  <c r="F5" i="12"/>
  <c r="H7" i="18" l="1"/>
  <c r="L7" i="18" s="1"/>
  <c r="H3" i="18"/>
  <c r="L3" i="18" s="1"/>
  <c r="H8" i="18"/>
  <c r="L8" i="18" s="1"/>
  <c r="H4" i="18"/>
  <c r="L4" i="18" s="1"/>
  <c r="K23" i="18"/>
  <c r="H18" i="18"/>
  <c r="L18" i="18" s="1"/>
  <c r="K19" i="18"/>
  <c r="H2" i="18"/>
  <c r="L2" i="18" s="1"/>
  <c r="H14" i="18"/>
  <c r="L14" i="18" s="1"/>
  <c r="H6" i="18"/>
  <c r="L6" i="18" s="1"/>
  <c r="H25" i="18"/>
  <c r="L25" i="18" s="1"/>
  <c r="H21" i="18"/>
  <c r="L21" i="18" s="1"/>
  <c r="H17" i="18"/>
  <c r="L17" i="18" s="1"/>
  <c r="H13" i="18"/>
  <c r="L13" i="18" s="1"/>
  <c r="H9" i="18"/>
  <c r="L9" i="18" s="1"/>
  <c r="H5" i="18"/>
  <c r="L5" i="18" s="1"/>
  <c r="K15" i="18"/>
  <c r="K11" i="18"/>
  <c r="H22" i="18"/>
  <c r="L22" i="18" s="1"/>
  <c r="H10" i="18"/>
  <c r="L10" i="18" s="1"/>
  <c r="K24" i="18"/>
  <c r="K20" i="18"/>
  <c r="K16" i="18"/>
  <c r="K12" i="18"/>
  <c r="B18" i="10"/>
  <c r="J104" i="11"/>
  <c r="H104" i="11"/>
  <c r="F104" i="11"/>
  <c r="J103" i="11"/>
  <c r="H103" i="11"/>
  <c r="F103" i="11"/>
  <c r="J102" i="11"/>
  <c r="H102" i="11"/>
  <c r="F102" i="11"/>
  <c r="J101" i="11"/>
  <c r="H101" i="11"/>
  <c r="F101" i="11"/>
  <c r="J100" i="11"/>
  <c r="H100" i="11"/>
  <c r="F100" i="11"/>
  <c r="J99" i="11"/>
  <c r="H99" i="11"/>
  <c r="F99" i="11"/>
  <c r="J98" i="11"/>
  <c r="H98" i="11"/>
  <c r="F98" i="11"/>
  <c r="J97" i="11"/>
  <c r="H97" i="11"/>
  <c r="F97" i="11"/>
  <c r="J96" i="11"/>
  <c r="H96" i="11"/>
  <c r="F96" i="11"/>
  <c r="J95" i="11"/>
  <c r="H95" i="11"/>
  <c r="F95" i="11"/>
  <c r="J94" i="11"/>
  <c r="H94" i="11"/>
  <c r="F94" i="11"/>
  <c r="J93" i="11"/>
  <c r="H93" i="11"/>
  <c r="F93" i="11"/>
  <c r="J92" i="11"/>
  <c r="H92" i="11"/>
  <c r="F92" i="11"/>
  <c r="J91" i="11"/>
  <c r="H91" i="11"/>
  <c r="F91" i="11"/>
  <c r="J90" i="11"/>
  <c r="H90" i="11"/>
  <c r="F90" i="11"/>
  <c r="J89" i="11"/>
  <c r="H89" i="11"/>
  <c r="F89" i="11"/>
  <c r="J88" i="11"/>
  <c r="H88" i="11"/>
  <c r="F88" i="11"/>
  <c r="J87" i="11"/>
  <c r="H87" i="11"/>
  <c r="F87" i="11"/>
  <c r="J86" i="11"/>
  <c r="H86" i="11"/>
  <c r="F86" i="11"/>
  <c r="J85" i="11"/>
  <c r="H85" i="11"/>
  <c r="F85" i="11"/>
  <c r="J84" i="11"/>
  <c r="H84" i="11"/>
  <c r="F84" i="11"/>
  <c r="J83" i="11"/>
  <c r="H83" i="11"/>
  <c r="F83" i="11"/>
  <c r="J82" i="11"/>
  <c r="H82" i="11"/>
  <c r="F82" i="11"/>
  <c r="J81" i="11"/>
  <c r="H81" i="11"/>
  <c r="F81" i="11"/>
  <c r="J80" i="11"/>
  <c r="H80" i="11"/>
  <c r="F80" i="11"/>
  <c r="J79" i="11"/>
  <c r="H79" i="11"/>
  <c r="F79" i="11"/>
  <c r="J78" i="11"/>
  <c r="H78" i="11"/>
  <c r="F78" i="11"/>
  <c r="J77" i="11"/>
  <c r="H77" i="11"/>
  <c r="F77" i="11"/>
  <c r="J76" i="11"/>
  <c r="H76" i="11"/>
  <c r="F76" i="11"/>
  <c r="J75" i="11"/>
  <c r="H75" i="11"/>
  <c r="F75" i="11"/>
  <c r="J74" i="11"/>
  <c r="H74" i="11"/>
  <c r="F74" i="11"/>
  <c r="J73" i="11"/>
  <c r="H73" i="11"/>
  <c r="F73" i="11"/>
  <c r="J72" i="11"/>
  <c r="H72" i="11"/>
  <c r="F72" i="11"/>
  <c r="J71" i="11"/>
  <c r="H71" i="11"/>
  <c r="F71" i="11"/>
  <c r="J70" i="11"/>
  <c r="H70" i="11"/>
  <c r="F70" i="11"/>
  <c r="J69" i="11"/>
  <c r="H69" i="11"/>
  <c r="F69" i="11"/>
  <c r="J68" i="11"/>
  <c r="H68" i="11"/>
  <c r="F68" i="11"/>
  <c r="J67" i="11"/>
  <c r="H67" i="11"/>
  <c r="F67" i="11"/>
  <c r="J66" i="11"/>
  <c r="H66" i="11"/>
  <c r="F66" i="11"/>
  <c r="J65" i="11"/>
  <c r="H65" i="11"/>
  <c r="F65" i="11"/>
  <c r="J64" i="11"/>
  <c r="H64" i="11"/>
  <c r="F64" i="11"/>
  <c r="J63" i="11"/>
  <c r="H63" i="11"/>
  <c r="F63" i="11"/>
  <c r="J62" i="11"/>
  <c r="H62" i="11"/>
  <c r="F62" i="11"/>
  <c r="J61" i="11"/>
  <c r="H61" i="11"/>
  <c r="F61" i="11"/>
  <c r="J60" i="11"/>
  <c r="H60" i="11"/>
  <c r="F60" i="11"/>
  <c r="J59" i="11"/>
  <c r="H59" i="11"/>
  <c r="F59" i="11"/>
  <c r="J58" i="11"/>
  <c r="H58" i="11"/>
  <c r="F58" i="11"/>
  <c r="J57" i="11"/>
  <c r="H57" i="11"/>
  <c r="F57" i="11"/>
  <c r="J56" i="11"/>
  <c r="H56" i="11"/>
  <c r="F56" i="11"/>
  <c r="J55" i="11"/>
  <c r="H55" i="11"/>
  <c r="F55" i="11"/>
  <c r="J54" i="11"/>
  <c r="H54" i="11"/>
  <c r="F54" i="11"/>
  <c r="J53" i="11"/>
  <c r="H53" i="11"/>
  <c r="F53" i="11"/>
  <c r="J52" i="11"/>
  <c r="H52" i="11"/>
  <c r="F52" i="11"/>
  <c r="J51" i="11"/>
  <c r="H51" i="11"/>
  <c r="F51" i="11"/>
  <c r="J50" i="11"/>
  <c r="H50" i="11"/>
  <c r="F50" i="11"/>
  <c r="J49" i="11"/>
  <c r="H49" i="11"/>
  <c r="F49" i="11"/>
  <c r="J48" i="11"/>
  <c r="H48" i="11"/>
  <c r="F48" i="11"/>
  <c r="J47" i="11"/>
  <c r="H47" i="11"/>
  <c r="F47" i="11"/>
  <c r="J46" i="11"/>
  <c r="H46" i="11"/>
  <c r="F46" i="11"/>
  <c r="J45" i="11"/>
  <c r="H45" i="11"/>
  <c r="F45" i="11"/>
  <c r="J44" i="11"/>
  <c r="H44" i="11"/>
  <c r="F44" i="11"/>
  <c r="J43" i="11"/>
  <c r="H43" i="11"/>
  <c r="F43" i="11"/>
  <c r="J42" i="11"/>
  <c r="H42" i="11"/>
  <c r="F42" i="11"/>
  <c r="J41" i="11"/>
  <c r="H41" i="11"/>
  <c r="F41" i="11"/>
  <c r="J40" i="11"/>
  <c r="H40" i="11"/>
  <c r="F40" i="11"/>
  <c r="J39" i="11"/>
  <c r="H39" i="11"/>
  <c r="F39" i="11"/>
  <c r="J38" i="11"/>
  <c r="H38" i="11"/>
  <c r="F38" i="11"/>
  <c r="J37" i="11"/>
  <c r="H37" i="11"/>
  <c r="F37" i="11"/>
  <c r="J36" i="11"/>
  <c r="H36" i="11"/>
  <c r="F36" i="11"/>
  <c r="J35" i="11"/>
  <c r="H35" i="11"/>
  <c r="F35" i="11"/>
  <c r="J34" i="11"/>
  <c r="H34" i="11"/>
  <c r="F34" i="11"/>
  <c r="J33" i="11"/>
  <c r="H33" i="11"/>
  <c r="F33" i="11"/>
  <c r="J32" i="11"/>
  <c r="H32" i="11"/>
  <c r="F32" i="11"/>
  <c r="J31" i="11"/>
  <c r="H31" i="11"/>
  <c r="F31" i="11"/>
  <c r="J30" i="11"/>
  <c r="H30" i="11"/>
  <c r="F30" i="11"/>
  <c r="J29" i="11"/>
  <c r="H29" i="11"/>
  <c r="F29" i="11"/>
  <c r="J28" i="11"/>
  <c r="H28" i="11"/>
  <c r="F28" i="11"/>
  <c r="H25" i="17" s="1"/>
  <c r="L25" i="17" s="1"/>
  <c r="J27" i="11"/>
  <c r="H27" i="11"/>
  <c r="F27" i="11"/>
  <c r="J26" i="11"/>
  <c r="H26" i="11"/>
  <c r="F26" i="11"/>
  <c r="J25" i="11"/>
  <c r="H25" i="11"/>
  <c r="F25" i="11"/>
  <c r="J24" i="11"/>
  <c r="H24" i="11"/>
  <c r="F24" i="11"/>
  <c r="H21" i="17" s="1"/>
  <c r="L21" i="17" s="1"/>
  <c r="J23" i="11"/>
  <c r="H23" i="11"/>
  <c r="F23" i="11"/>
  <c r="J22" i="11"/>
  <c r="H22" i="11"/>
  <c r="F22" i="11"/>
  <c r="J21" i="11"/>
  <c r="H21" i="11"/>
  <c r="F21" i="11"/>
  <c r="J20" i="11"/>
  <c r="H20" i="11"/>
  <c r="F20" i="11"/>
  <c r="H17" i="17" s="1"/>
  <c r="L17" i="17" s="1"/>
  <c r="J19" i="11"/>
  <c r="H19" i="11"/>
  <c r="F19" i="11"/>
  <c r="J18" i="11"/>
  <c r="H18" i="11"/>
  <c r="F18" i="11"/>
  <c r="J17" i="11"/>
  <c r="H17" i="11"/>
  <c r="F17" i="11"/>
  <c r="J16" i="11"/>
  <c r="H16" i="11"/>
  <c r="F16" i="11"/>
  <c r="H13" i="17" s="1"/>
  <c r="L13" i="17" s="1"/>
  <c r="J15" i="11"/>
  <c r="H15" i="11"/>
  <c r="F15" i="11"/>
  <c r="J14" i="11"/>
  <c r="H14" i="11"/>
  <c r="F14" i="11"/>
  <c r="J13" i="11"/>
  <c r="H13" i="11"/>
  <c r="F13" i="11"/>
  <c r="J12" i="11"/>
  <c r="H12" i="11"/>
  <c r="F12" i="11"/>
  <c r="H9" i="17" s="1"/>
  <c r="L9" i="17" s="1"/>
  <c r="J11" i="11"/>
  <c r="H11" i="11"/>
  <c r="F11" i="11"/>
  <c r="J10" i="11"/>
  <c r="H10" i="11"/>
  <c r="F10" i="11"/>
  <c r="J9" i="11"/>
  <c r="H9" i="11"/>
  <c r="F9" i="11"/>
  <c r="J8" i="11"/>
  <c r="H8" i="11"/>
  <c r="F8" i="11"/>
  <c r="J7" i="11"/>
  <c r="H7" i="11"/>
  <c r="F7" i="11"/>
  <c r="J6" i="11"/>
  <c r="H6" i="11"/>
  <c r="F6" i="11"/>
  <c r="J5" i="11"/>
  <c r="H5" i="11"/>
  <c r="F5" i="11"/>
  <c r="H77" i="20" l="1"/>
  <c r="H76" i="20"/>
  <c r="H80" i="20"/>
  <c r="L80" i="20"/>
  <c r="H78" i="20"/>
  <c r="H75" i="20"/>
  <c r="L75" i="20"/>
  <c r="H79" i="20"/>
  <c r="L79" i="20"/>
  <c r="K7" i="18"/>
  <c r="K79" i="20" s="1"/>
  <c r="K3" i="18"/>
  <c r="K75" i="20" s="1"/>
  <c r="K8" i="18"/>
  <c r="K80" i="20" s="1"/>
  <c r="L76" i="20"/>
  <c r="L74" i="20"/>
  <c r="H74" i="20"/>
  <c r="K4" i="18"/>
  <c r="K76" i="20" s="1"/>
  <c r="H5" i="17"/>
  <c r="L5" i="17" s="1"/>
  <c r="K17" i="17"/>
  <c r="K10" i="18"/>
  <c r="K13" i="18"/>
  <c r="H4" i="17"/>
  <c r="L4" i="17" s="1"/>
  <c r="H8" i="17"/>
  <c r="L8" i="17" s="1"/>
  <c r="H12" i="17"/>
  <c r="L12" i="17" s="1"/>
  <c r="H16" i="17"/>
  <c r="L16" i="17" s="1"/>
  <c r="H20" i="17"/>
  <c r="L20" i="17" s="1"/>
  <c r="H24" i="17"/>
  <c r="L24" i="17" s="1"/>
  <c r="K22" i="18"/>
  <c r="K17" i="18"/>
  <c r="K14" i="18"/>
  <c r="K9" i="17"/>
  <c r="K21" i="17"/>
  <c r="L78" i="20"/>
  <c r="K6" i="18"/>
  <c r="K78" i="20" s="1"/>
  <c r="H3" i="17"/>
  <c r="L3" i="17" s="1"/>
  <c r="H7" i="17"/>
  <c r="L7" i="17" s="1"/>
  <c r="H11" i="17"/>
  <c r="L11" i="17" s="1"/>
  <c r="H15" i="17"/>
  <c r="L15" i="17" s="1"/>
  <c r="H19" i="17"/>
  <c r="L19" i="17" s="1"/>
  <c r="H23" i="17"/>
  <c r="L23" i="17" s="1"/>
  <c r="L77" i="20"/>
  <c r="K5" i="18"/>
  <c r="K77" i="20" s="1"/>
  <c r="K21" i="18"/>
  <c r="K13" i="17"/>
  <c r="K25" i="17"/>
  <c r="H2" i="17"/>
  <c r="L2" i="17" s="1"/>
  <c r="H6" i="17"/>
  <c r="L6" i="17" s="1"/>
  <c r="H10" i="17"/>
  <c r="L10" i="17" s="1"/>
  <c r="H14" i="17"/>
  <c r="L14" i="17" s="1"/>
  <c r="H18" i="17"/>
  <c r="L18" i="17" s="1"/>
  <c r="H22" i="17"/>
  <c r="L22" i="17" s="1"/>
  <c r="K9" i="18"/>
  <c r="K25" i="18"/>
  <c r="K18" i="18"/>
  <c r="D4" i="11"/>
  <c r="D4" i="12"/>
  <c r="M102" i="5"/>
  <c r="M101" i="5"/>
  <c r="M100" i="5"/>
  <c r="M99" i="5"/>
  <c r="M98" i="5"/>
  <c r="M97" i="5"/>
  <c r="M96" i="5"/>
  <c r="M95" i="5"/>
  <c r="M94" i="5"/>
  <c r="M93" i="5"/>
  <c r="M92" i="5"/>
  <c r="M91" i="5"/>
  <c r="M90" i="5"/>
  <c r="M89" i="5"/>
  <c r="M88" i="5"/>
  <c r="M87" i="5"/>
  <c r="M86" i="5"/>
  <c r="M85" i="5"/>
  <c r="M84" i="5"/>
  <c r="M83" i="5"/>
  <c r="M82" i="5"/>
  <c r="M81" i="5"/>
  <c r="M80" i="5"/>
  <c r="M79" i="5"/>
  <c r="M78" i="5"/>
  <c r="M77" i="5"/>
  <c r="M76" i="5"/>
  <c r="M75" i="5"/>
  <c r="M74" i="5"/>
  <c r="M73" i="5"/>
  <c r="M72" i="5"/>
  <c r="M71" i="5"/>
  <c r="M70" i="5"/>
  <c r="M69" i="5"/>
  <c r="M68" i="5"/>
  <c r="M67" i="5"/>
  <c r="M66" i="5"/>
  <c r="M65" i="5"/>
  <c r="M64" i="5"/>
  <c r="M63" i="5"/>
  <c r="M62" i="5"/>
  <c r="M61" i="5"/>
  <c r="M60" i="5"/>
  <c r="M59" i="5"/>
  <c r="M58" i="5"/>
  <c r="M57" i="5"/>
  <c r="M56" i="5"/>
  <c r="M55" i="5"/>
  <c r="M54" i="5"/>
  <c r="M53" i="5"/>
  <c r="M52" i="5"/>
  <c r="M51" i="5"/>
  <c r="M50" i="5"/>
  <c r="M49" i="5"/>
  <c r="M48" i="5"/>
  <c r="M47" i="5"/>
  <c r="M46" i="5"/>
  <c r="M45" i="5"/>
  <c r="M44" i="5"/>
  <c r="M43" i="5"/>
  <c r="M42" i="5"/>
  <c r="M41" i="5"/>
  <c r="M40" i="5"/>
  <c r="M39" i="5"/>
  <c r="M38" i="5"/>
  <c r="M37" i="5"/>
  <c r="M36" i="5"/>
  <c r="M35" i="5"/>
  <c r="M34" i="5"/>
  <c r="M33" i="5"/>
  <c r="M32" i="5"/>
  <c r="M31" i="5"/>
  <c r="M30" i="5"/>
  <c r="M29" i="5"/>
  <c r="M28" i="5"/>
  <c r="M27" i="5"/>
  <c r="M26" i="5"/>
  <c r="M25" i="5"/>
  <c r="M24" i="5"/>
  <c r="M23" i="5"/>
  <c r="M22" i="5"/>
  <c r="M21" i="5"/>
  <c r="M20" i="5"/>
  <c r="M19" i="5"/>
  <c r="M18" i="5"/>
  <c r="M17" i="5"/>
  <c r="M16" i="5"/>
  <c r="M15" i="5"/>
  <c r="M14" i="5"/>
  <c r="M13" i="5"/>
  <c r="M12" i="5"/>
  <c r="M11" i="5"/>
  <c r="M10" i="5"/>
  <c r="M9" i="5"/>
  <c r="M8" i="5"/>
  <c r="M7" i="5"/>
  <c r="M6" i="5"/>
  <c r="M5" i="5"/>
  <c r="M103" i="5"/>
  <c r="M104" i="5"/>
  <c r="I104" i="5"/>
  <c r="I103" i="5"/>
  <c r="I102" i="5"/>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H53" i="20" l="1"/>
  <c r="L53" i="20"/>
  <c r="H54" i="20"/>
  <c r="H55" i="20"/>
  <c r="L55" i="20"/>
  <c r="H56" i="20"/>
  <c r="H52" i="20"/>
  <c r="L52" i="20"/>
  <c r="H51" i="20"/>
  <c r="L51" i="20"/>
  <c r="H4" i="16"/>
  <c r="H4" i="20" s="1"/>
  <c r="K5" i="17"/>
  <c r="K53" i="20" s="1"/>
  <c r="H5" i="16"/>
  <c r="H5" i="20" s="1"/>
  <c r="L50" i="20"/>
  <c r="H50" i="20"/>
  <c r="H3" i="16"/>
  <c r="H3" i="20" s="1"/>
  <c r="H6" i="16"/>
  <c r="H6" i="20" s="1"/>
  <c r="H7" i="16"/>
  <c r="H7" i="20" s="1"/>
  <c r="H2" i="16"/>
  <c r="H2" i="20" s="1"/>
  <c r="K16" i="17"/>
  <c r="K10" i="17"/>
  <c r="K19" i="17"/>
  <c r="K3" i="17"/>
  <c r="K51" i="20" s="1"/>
  <c r="K12" i="17"/>
  <c r="K14" i="17"/>
  <c r="K7" i="17"/>
  <c r="K55" i="20" s="1"/>
  <c r="K22" i="17"/>
  <c r="L54" i="20"/>
  <c r="K6" i="17"/>
  <c r="K54" i="20" s="1"/>
  <c r="K15" i="17"/>
  <c r="K24" i="17"/>
  <c r="L56" i="20"/>
  <c r="K8" i="17"/>
  <c r="K56" i="20" s="1"/>
  <c r="K23" i="17"/>
  <c r="K18" i="17"/>
  <c r="K11" i="17"/>
  <c r="K20" i="17"/>
  <c r="K4" i="17"/>
  <c r="K52" i="20" s="1"/>
  <c r="K2" i="17"/>
  <c r="K50" i="20" s="1"/>
  <c r="K2" i="18"/>
  <c r="K74" i="20" s="1"/>
  <c r="B104" i="5"/>
  <c r="B103" i="5"/>
  <c r="B102" i="5"/>
  <c r="B101" i="5"/>
  <c r="B100" i="5"/>
  <c r="B99" i="5"/>
  <c r="B98" i="5"/>
  <c r="B97" i="5"/>
  <c r="B96" i="5"/>
  <c r="B95" i="5"/>
  <c r="B94" i="5"/>
  <c r="B93" i="5"/>
  <c r="B92" i="5"/>
  <c r="B91" i="5"/>
  <c r="B90" i="5"/>
  <c r="B89" i="5"/>
  <c r="B88" i="5"/>
  <c r="B87" i="5"/>
  <c r="B86" i="5"/>
  <c r="B85" i="5"/>
  <c r="B84" i="5"/>
  <c r="B83" i="5"/>
  <c r="B82" i="5"/>
  <c r="B81" i="5"/>
  <c r="B80" i="5"/>
  <c r="B79" i="5"/>
  <c r="B78" i="5"/>
  <c r="B77" i="5"/>
  <c r="B76" i="5"/>
  <c r="B75" i="5"/>
  <c r="B74" i="5"/>
  <c r="B73" i="5"/>
  <c r="B72" i="5"/>
  <c r="B71"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B5" i="5"/>
  <c r="D105" i="5" l="1"/>
  <c r="D104" i="5"/>
  <c r="D103" i="5"/>
  <c r="D102" i="5"/>
  <c r="D101" i="5"/>
  <c r="D100" i="5"/>
  <c r="D99" i="5"/>
  <c r="D98" i="5"/>
  <c r="D97" i="5"/>
  <c r="D96" i="5"/>
  <c r="D95" i="5"/>
  <c r="D94" i="5"/>
  <c r="D93" i="5"/>
  <c r="D92" i="5"/>
  <c r="D91" i="5"/>
  <c r="D90" i="5"/>
  <c r="D89" i="5"/>
  <c r="D88" i="5"/>
  <c r="D87" i="5"/>
  <c r="D86" i="5"/>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E25" i="16" s="1"/>
  <c r="D27" i="5"/>
  <c r="E24" i="16" s="1"/>
  <c r="D26" i="5"/>
  <c r="E23" i="16" s="1"/>
  <c r="D25" i="5"/>
  <c r="E22" i="16" s="1"/>
  <c r="D24" i="5"/>
  <c r="E21" i="16" s="1"/>
  <c r="D23" i="5"/>
  <c r="E20" i="16" s="1"/>
  <c r="D22" i="5"/>
  <c r="E19" i="16" s="1"/>
  <c r="D21" i="5"/>
  <c r="E18" i="16" s="1"/>
  <c r="D20" i="5"/>
  <c r="E17" i="16" s="1"/>
  <c r="D19" i="5"/>
  <c r="E16" i="16" s="1"/>
  <c r="D18" i="5"/>
  <c r="E15" i="16" s="1"/>
  <c r="D17" i="5"/>
  <c r="E14" i="16" s="1"/>
  <c r="D16" i="5"/>
  <c r="E13" i="16" s="1"/>
  <c r="D15" i="5"/>
  <c r="E12" i="16" s="1"/>
  <c r="D14" i="5"/>
  <c r="E11" i="16" s="1"/>
  <c r="D13" i="5"/>
  <c r="E10" i="16" s="1"/>
  <c r="D12" i="5"/>
  <c r="E9" i="16" s="1"/>
  <c r="D11" i="5"/>
  <c r="E8" i="16" s="1"/>
  <c r="D10" i="5"/>
  <c r="E7" i="16" s="1"/>
  <c r="E7" i="20" s="1"/>
  <c r="D9" i="5"/>
  <c r="E6" i="16" s="1"/>
  <c r="E6" i="20" s="1"/>
  <c r="D8" i="5"/>
  <c r="E5" i="16" s="1"/>
  <c r="E5" i="20" s="1"/>
  <c r="D7" i="5"/>
  <c r="E4" i="16" s="1"/>
  <c r="E4" i="20" s="1"/>
  <c r="D6" i="5"/>
  <c r="E3" i="16" s="1"/>
  <c r="E3" i="20" s="1"/>
  <c r="D5" i="5"/>
  <c r="E2" i="16" s="1"/>
  <c r="E2" i="20" s="1"/>
  <c r="F4" i="1" l="1"/>
  <c r="E2" i="19" s="1"/>
  <c r="E98" i="20" s="1"/>
  <c r="F103" i="1" l="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E25" i="19" s="1"/>
  <c r="F26" i="1"/>
  <c r="E24" i="19" s="1"/>
  <c r="F25" i="1"/>
  <c r="E23" i="19" s="1"/>
  <c r="F24" i="1"/>
  <c r="E22" i="19" s="1"/>
  <c r="F23" i="1"/>
  <c r="E21" i="19" s="1"/>
  <c r="F22" i="1"/>
  <c r="E20" i="19" s="1"/>
  <c r="F21" i="1"/>
  <c r="E19" i="19" s="1"/>
  <c r="F20" i="1"/>
  <c r="E18" i="19" s="1"/>
  <c r="F19" i="1"/>
  <c r="E17" i="19" s="1"/>
  <c r="F18" i="1"/>
  <c r="E16" i="19" s="1"/>
  <c r="F17" i="1"/>
  <c r="E15" i="19" s="1"/>
  <c r="F16" i="1"/>
  <c r="E14" i="19" s="1"/>
  <c r="F15" i="1"/>
  <c r="E13" i="19" s="1"/>
  <c r="F14" i="1"/>
  <c r="E12" i="19" s="1"/>
  <c r="F13" i="1"/>
  <c r="E11" i="19" s="1"/>
  <c r="F12" i="1"/>
  <c r="E10" i="19" s="1"/>
  <c r="F11" i="1"/>
  <c r="E9" i="19" s="1"/>
  <c r="F10" i="1"/>
  <c r="E8" i="19" s="1"/>
  <c r="F9" i="1"/>
  <c r="E7" i="19" s="1"/>
  <c r="E103" i="20" s="1"/>
  <c r="F8" i="1"/>
  <c r="E6" i="19" s="1"/>
  <c r="E102" i="20" s="1"/>
  <c r="F7" i="1"/>
  <c r="E5" i="19" s="1"/>
  <c r="E101" i="20" s="1"/>
  <c r="F6" i="1"/>
  <c r="E4" i="19" s="1"/>
  <c r="E100" i="20" s="1"/>
  <c r="F5" i="1"/>
  <c r="E3" i="19" s="1"/>
  <c r="E99" i="20" s="1"/>
  <c r="J2" i="17"/>
  <c r="J50" i="20" s="1"/>
</calcChain>
</file>

<file path=xl/sharedStrings.xml><?xml version="1.0" encoding="utf-8"?>
<sst xmlns="http://schemas.openxmlformats.org/spreadsheetml/2006/main" count="298" uniqueCount="187">
  <si>
    <t>Basis for Emission Reduction Estimate</t>
  </si>
  <si>
    <t>Activity Name</t>
  </si>
  <si>
    <t>Sunset</t>
  </si>
  <si>
    <t>Convert to instrument air systems</t>
  </si>
  <si>
    <t>Convert natural gas-fired generator to solar power</t>
  </si>
  <si>
    <t>Eliminate unnecessary equipment and/or systems</t>
  </si>
  <si>
    <t>Improve measurement systems to track gas loss</t>
  </si>
  <si>
    <t>Install electric motor starters</t>
  </si>
  <si>
    <t>Install flares</t>
  </si>
  <si>
    <t>Redesign blowdown/alter ESD practices</t>
  </si>
  <si>
    <t>Replace compressor rod packing systems</t>
  </si>
  <si>
    <t>Test and repair pressure safety valves</t>
  </si>
  <si>
    <t>Test gate station pressure relief valves with nitrogen</t>
  </si>
  <si>
    <t>Use add-on controls to reduce emissions from pneumatics</t>
  </si>
  <si>
    <t>Use hot taps for in-service pipeline connections</t>
  </si>
  <si>
    <t>Use pipeline pump-down techniques to lower gas line pressure</t>
  </si>
  <si>
    <t>Capture and use waste heat to reduce gas usage and emissions</t>
  </si>
  <si>
    <t>Convert gas operated valves to hydraulic operation</t>
  </si>
  <si>
    <t>Convert pneumatic devices to mechanical controls</t>
  </si>
  <si>
    <t>DI&amp;M at compressor stations</t>
  </si>
  <si>
    <t>DI&amp;M: aerial leak detection using laser and/or infrared technology</t>
  </si>
  <si>
    <t>DI&amp;M: inspect/repair compressor station blowdown valves</t>
  </si>
  <si>
    <t>DI&amp;M: leak detection using IR camera/optical imaging</t>
  </si>
  <si>
    <t>DI&amp;M: leak detection using ultrasound</t>
  </si>
  <si>
    <t>Direct liquids at compressor suction to pipeline</t>
  </si>
  <si>
    <t>Heat tracing to prevent control valves from freezing open</t>
  </si>
  <si>
    <t>Install automated air/fuel ratio controls</t>
  </si>
  <si>
    <t>Install back-up power at booster sites to prevent venting</t>
  </si>
  <si>
    <t>Install condensers on glycol dehydrators</t>
  </si>
  <si>
    <t>Install electric compressors</t>
  </si>
  <si>
    <t>Install Flash Tank Separators on Glycol Dehydrators</t>
  </si>
  <si>
    <t>Install hydrocarbon liquid stabilizer</t>
  </si>
  <si>
    <t>Install no bleed controllers</t>
  </si>
  <si>
    <t>Install pressurized storage of condensate</t>
  </si>
  <si>
    <t>Nitrogen rejection unit optimization</t>
  </si>
  <si>
    <t>Pipeline replacement and repair</t>
  </si>
  <si>
    <t>Process/re-route acid gas to reduce venting</t>
  </si>
  <si>
    <t>Recover gas from pipeline pigging operations</t>
  </si>
  <si>
    <t>Reduce emissions when taking compressors offline</t>
  </si>
  <si>
    <t>Reduce excess blanket gas blow-by to the atmosphere</t>
  </si>
  <si>
    <t>Reduce glycol circulation rates in dehydrators</t>
  </si>
  <si>
    <t>Reduce vapors vented out of drip tanks</t>
  </si>
  <si>
    <t>Replace gas starters with air or nitrogen</t>
  </si>
  <si>
    <t>Replace glycol dehydration units with methanol injection</t>
  </si>
  <si>
    <t>Reroute glycol skimmer gas</t>
  </si>
  <si>
    <t>Revise pigging schedule to reduce methane emissions</t>
  </si>
  <si>
    <t>Route inlet flash vapors to station suction</t>
  </si>
  <si>
    <t>Rupture pin shutoff device to reduce venting</t>
  </si>
  <si>
    <t>Use composite wrap repair</t>
  </si>
  <si>
    <t>Use inert gas and pigs to perform pipeline purges</t>
  </si>
  <si>
    <t>Use of improved protective coating at pipeline canal crossings</t>
  </si>
  <si>
    <t>Years</t>
  </si>
  <si>
    <t>Gas Value</t>
  </si>
  <si>
    <t>Yes</t>
  </si>
  <si>
    <t>No</t>
  </si>
  <si>
    <t>N/A</t>
  </si>
  <si>
    <t>AutoCalcSunset</t>
  </si>
  <si>
    <t>Automatically calculate sunsets?</t>
  </si>
  <si>
    <t>Total Methane Emission Reduction 
(Mcf/yr)</t>
  </si>
  <si>
    <t>Start Year</t>
  </si>
  <si>
    <t>End Year</t>
  </si>
  <si>
    <t>Calculate Using Default</t>
  </si>
  <si>
    <t>Calculate Using Standard Calculation</t>
  </si>
  <si>
    <t>Other Calculation</t>
  </si>
  <si>
    <t>Number of Flash Tank Separators Installed</t>
  </si>
  <si>
    <t>Average Gas Throughput (MMcf/yr)</t>
  </si>
  <si>
    <t>TEG Circulation Rate (gal/hr)</t>
  </si>
  <si>
    <t>Methane Entrainment Rate (scf/gal)</t>
  </si>
  <si>
    <t>Hours of Operation (hrs/yr)</t>
  </si>
  <si>
    <t>Year</t>
  </si>
  <si>
    <t>Total Number of Surveys Conducted</t>
  </si>
  <si>
    <t>Total Number of Leaks Found</t>
  </si>
  <si>
    <t>Total Number of Leaks Repaired</t>
  </si>
  <si>
    <t>Total Number of Facilities at Which Leaks Repaired</t>
  </si>
  <si>
    <t>Calculated Total Methane Emission Reduction Based on Standard Calculation {[TEG Circulation Rate]x
[Methane Entrainment Rate]x[Hours of Operation] x 0.90] / 1000}</t>
  </si>
  <si>
    <t>Total Methane Emission Reduction Based on Other Assumptions
(Mcf/yr)</t>
  </si>
  <si>
    <t>Partner Name</t>
  </si>
  <si>
    <t>Reporting Year</t>
  </si>
  <si>
    <t>Use the Table of Contents below to navigate to the different tabs of the form. You can use column B to indicate if you reported data on a specific tab.</t>
  </si>
  <si>
    <t>Data Reported</t>
  </si>
  <si>
    <t>Information</t>
  </si>
  <si>
    <t>Equipment Leaks</t>
  </si>
  <si>
    <t>BP</t>
  </si>
  <si>
    <t>ConocoPhillips Petroleum Company</t>
  </si>
  <si>
    <t>DCP Midstream</t>
  </si>
  <si>
    <t>Enable Midstream Partners, LP</t>
  </si>
  <si>
    <t>Enbridge Energy Partners, L.P.</t>
  </si>
  <si>
    <t>Pioneer Natural Resources USA, Inc.</t>
  </si>
  <si>
    <t>Targa Resources, Inc.</t>
  </si>
  <si>
    <t>Install flash tank separators on glycol dehydrator vents</t>
  </si>
  <si>
    <t>Directed inspection and maintenance at gas plants and booster stations</t>
  </si>
  <si>
    <t>Convert high-bleed controllers to low-bleed; convert high-bleed or low-bleed controllers to zero-emitting controllers; remove controllers from service with no replacement</t>
  </si>
  <si>
    <t>Use this tab to report all other methane reductions in the Gathering and Processing segment. You will be able to select the technology/practice used from the list of Natural Gas STAR Partner Reported Opportunities. If the activity you are reporting is not included in the list, please contact EPA at GasSTAR@epa.gov</t>
  </si>
  <si>
    <t>Dehydrator Vents</t>
  </si>
  <si>
    <t>Pneumatic Controllers</t>
  </si>
  <si>
    <t>Additional Gathering and Processing Activities</t>
  </si>
  <si>
    <t>Return to Table of Contents</t>
  </si>
  <si>
    <t>Additional Gathering &amp; Processing Activities</t>
  </si>
  <si>
    <t>Calculation Method: Default, Standard, or Other</t>
  </si>
  <si>
    <t>Select the Activity</t>
  </si>
  <si>
    <t>Eligible Sunset Years 
for this Activity</t>
  </si>
  <si>
    <t xml:space="preserve">Install Flash Tank Separators on Glycol Dehydrators </t>
  </si>
  <si>
    <t>scf/MMcfd</t>
  </si>
  <si>
    <t>percent (expressed as decimal)</t>
  </si>
  <si>
    <t>Measurement data</t>
  </si>
  <si>
    <t>Engineering calculations</t>
  </si>
  <si>
    <t>Modeling</t>
  </si>
  <si>
    <t>Emission factor</t>
  </si>
  <si>
    <t>Other (specify)</t>
  </si>
  <si>
    <t>Basis for estimates - Equipment leaks only</t>
  </si>
  <si>
    <t>Other</t>
  </si>
  <si>
    <t>Actual field measurement</t>
  </si>
  <si>
    <t>Total Methane Emission Reductions
(Mcf/yr)</t>
  </si>
  <si>
    <t>Explain Reduction Calculation Used</t>
  </si>
  <si>
    <t>Provide additional comments or detail about how your company implemented this BMP</t>
  </si>
  <si>
    <t>Convert high-bleed to low-bleed</t>
  </si>
  <si>
    <t>Convert high-bleed to zero-bleed/remove from service</t>
  </si>
  <si>
    <t>Convert low-bleed to zero-bleed/remove from service</t>
  </si>
  <si>
    <t>New or Ongoing?</t>
  </si>
  <si>
    <t>Number of controllers converted</t>
  </si>
  <si>
    <t>Calculated Total Methane Emission Reductions
(Mcf/yr)</t>
  </si>
  <si>
    <t>Number of controllers converted/removed from service</t>
  </si>
  <si>
    <t>Low Continuous Bleed Pneumatic Device Vents</t>
  </si>
  <si>
    <t>High Continuous Bleed Pneumatic Device Vents</t>
  </si>
  <si>
    <t>Default Values</t>
  </si>
  <si>
    <t>Operating hours</t>
  </si>
  <si>
    <t>Assumes 24/7 operation all year</t>
  </si>
  <si>
    <t xml:space="preserve">Methane content of natural gas </t>
  </si>
  <si>
    <t xml:space="preserve">This sheet summarizes values used in calculations in this workbook. If you have questions on any of the values used, please contact EPA at GasSTAR@epa.gov </t>
  </si>
  <si>
    <t>scf whole gas / hour / device</t>
  </si>
  <si>
    <t>Describe how your company implemented this activity (e.g., number of units installed or other activities conducted)</t>
  </si>
  <si>
    <t>Automatically calculate sunsets  (if Sunset Years &gt;1)?</t>
  </si>
  <si>
    <t>Source: 40 CFR 98, Table W-1A (Population Emission Factors, Gas Service)</t>
  </si>
  <si>
    <t>Pneumatic Controllers - Gathering &amp; Boosting</t>
  </si>
  <si>
    <t>Pneumatic Controllers - Processing</t>
  </si>
  <si>
    <t>Convert high-bleed controllers to low-bleed; convert high-bleed or low-bleed controllers to zero-emitting controllers; remove controllers from service with no replacement.</t>
  </si>
  <si>
    <t xml:space="preserve">Pneumatic Controllers - Gathering and Boosting </t>
  </si>
  <si>
    <t>Emission Factors - Gathering and Boosting</t>
  </si>
  <si>
    <t>Emission Factors - Processing</t>
  </si>
  <si>
    <t>Source: 40 CFR 98, Table W-3B [Transmission segment factors used as a proxy for Processing]</t>
  </si>
  <si>
    <t>Inventory of U.S. Greenhouse Gas Emissions and Sinks:  1990-2016, Annex 3.6 (Table 3.6-3), https://www.epa.gov/sites/production/files/2018-04/2018_ghgi_natural_gas_systems_annex_tables.xlsx</t>
  </si>
  <si>
    <r>
      <t>Emission Factor</t>
    </r>
    <r>
      <rPr>
        <vertAlign val="superscript"/>
        <sz val="11"/>
        <color theme="1"/>
        <rFont val="Calibri"/>
        <family val="2"/>
        <scheme val="minor"/>
      </rPr>
      <t>1</t>
    </r>
  </si>
  <si>
    <t>Notes:</t>
  </si>
  <si>
    <r>
      <rPr>
        <vertAlign val="superscript"/>
        <sz val="11"/>
        <color theme="1"/>
        <rFont val="Calibri"/>
        <family val="2"/>
        <scheme val="minor"/>
      </rPr>
      <t>1</t>
    </r>
    <r>
      <rPr>
        <sz val="11"/>
        <color theme="1"/>
        <rFont val="Calibri"/>
        <family val="2"/>
        <scheme val="minor"/>
      </rPr>
      <t xml:space="preserve">  Derived from “Methane Emissions from the Natural Gas Industry,” Volume 14, Glycol Dehydrators, co-sponsored by the Gas Research Institute and EPA, June 1996</t>
    </r>
  </si>
  <si>
    <r>
      <t>Efficiency</t>
    </r>
    <r>
      <rPr>
        <vertAlign val="superscript"/>
        <sz val="11"/>
        <color theme="1"/>
        <rFont val="Calibri"/>
        <family val="2"/>
        <scheme val="minor"/>
      </rPr>
      <t>2</t>
    </r>
  </si>
  <si>
    <r>
      <rPr>
        <vertAlign val="superscript"/>
        <sz val="11"/>
        <color theme="1"/>
        <rFont val="Calibri"/>
        <family val="2"/>
        <scheme val="minor"/>
      </rPr>
      <t>2</t>
    </r>
    <r>
      <rPr>
        <sz val="11"/>
        <color theme="1"/>
        <rFont val="Calibri"/>
        <family val="2"/>
        <scheme val="minor"/>
      </rPr>
      <t xml:space="preserve">  Derived from “Optimize Glycol Circulation And Install Flash Tank Separators In Glycol Dehydrators” Lessons Learned document, EPA, October 2006.</t>
    </r>
  </si>
  <si>
    <t>Gathering &amp; Processing Emission Sources</t>
  </si>
  <si>
    <t>DI&amp;M at gas plants and booster stations</t>
  </si>
  <si>
    <t>Install vapor recovery units on storage tanks</t>
  </si>
  <si>
    <t>Install vapor recovery units on pipeline liquid/condensate tanks</t>
  </si>
  <si>
    <t>Reroute dehydrators/tank vents to flare or station suction</t>
  </si>
  <si>
    <t>ID</t>
  </si>
  <si>
    <t>Default Activities</t>
  </si>
  <si>
    <t>Install flash tank separators on glycol dehydrators</t>
  </si>
  <si>
    <t>Identify and replace high-bleed pneumatic devices</t>
  </si>
  <si>
    <t>segment</t>
  </si>
  <si>
    <t>reportYear</t>
  </si>
  <si>
    <t>Partner</t>
  </si>
  <si>
    <t>yearBegin</t>
  </si>
  <si>
    <t>yearEnd</t>
  </si>
  <si>
    <t>NewOngoing</t>
  </si>
  <si>
    <t>activityName</t>
  </si>
  <si>
    <t>reductionsMcf</t>
  </si>
  <si>
    <t>reductionBasis</t>
  </si>
  <si>
    <t>Description</t>
  </si>
  <si>
    <t>reductionsCalculation</t>
  </si>
  <si>
    <t>Variables/Formulas Columns</t>
  </si>
  <si>
    <t>Version</t>
  </si>
  <si>
    <t>SalesforceID</t>
  </si>
  <si>
    <t>SpreadsheetVersion</t>
  </si>
  <si>
    <t>Antero Midstream LLC</t>
  </si>
  <si>
    <t>a0xG00000076hb7IAA</t>
  </si>
  <si>
    <t>a0xG00000076hbCIAQ</t>
  </si>
  <si>
    <t>a0xG00000076hbOIAQ</t>
  </si>
  <si>
    <t>a0xG00000076hbKIAQ</t>
  </si>
  <si>
    <t>a0xG00000076hcgIAA</t>
  </si>
  <si>
    <t>a0xG00000076hcmIAA</t>
  </si>
  <si>
    <t>a0xG00000076hdDIAQ</t>
  </si>
  <si>
    <t>a0xt00000001MdmAAE</t>
  </si>
  <si>
    <t>a0xG00000076hbbIAA</t>
  </si>
  <si>
    <t>Natural Gas STAR Annual Report - Gathering and Processing Segment</t>
  </si>
  <si>
    <t>RS2021GATHERv1</t>
  </si>
  <si>
    <t>ONEOK, Inc.</t>
  </si>
  <si>
    <t>Update Partner Information (If applicable)</t>
  </si>
  <si>
    <t>New Partner Name</t>
  </si>
  <si>
    <t>OMB Control No. 2060-0722
Approval expires XX/XX/202X 
EPA Form No. 5900-102</t>
  </si>
  <si>
    <t>This collection of information is approved by OMB under the Paperwork Reduction Act, 44 U.S.C. 3501 et seq. (OMB Control No. 2060-0328). Responses to this collection of information are voluntary 42 USC 7403(g). An agency may not conduct or sponsor, and a person is not required to respond to, a collection of information unless it displays a currently valid OMB control number. The public reporting and recordkeeping burden for this collection of information is estimated to range from 20 to 51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</si>
</sst>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17" x14ac:knownFonts="1">
    <font>
      <sz val="11"/>
      <color theme="1"/>
      <name val="Calibri"/>
      <family val="2"/>
      <scheme val="minor"/>
    </font>
    <font>
      <sz val="11"/>
      <color indexed="8"/>
      <name val="Calibri"/>
      <family val="2"/>
    </font>
    <font>
      <sz val="10"/>
      <color indexed="8"/>
      <name val="Arial"/>
      <family val="2"/>
    </font>
    <font>
      <sz val="11"/>
      <color rgb="FFFF0000"/>
      <name val="Calibri"/>
      <family val="2"/>
      <scheme val="minor"/>
    </font>
    <font>
      <b/>
      <sz val="11"/>
      <color theme="1"/>
      <name val="Calibri"/>
      <family val="2"/>
      <scheme val="minor"/>
    </font>
    <font>
      <u/>
      <sz val="11"/>
      <color theme="10"/>
      <name val="Calibri"/>
      <family val="2"/>
      <scheme val="minor"/>
    </font>
    <font>
      <b/>
      <sz val="13"/>
      <color theme="1"/>
      <name val="Calibri"/>
      <family val="2"/>
      <scheme val="minor"/>
    </font>
    <font>
      <i/>
      <sz val="11"/>
      <color theme="1"/>
      <name val="Calibri"/>
      <family val="2"/>
      <scheme val="minor"/>
    </font>
    <font>
      <b/>
      <sz val="12"/>
      <color theme="1"/>
      <name val="Calibri"/>
      <family val="2"/>
      <scheme val="minor"/>
    </font>
    <font>
      <b/>
      <sz val="14"/>
      <color theme="1"/>
      <name val="Calibri"/>
      <family val="2"/>
      <scheme val="minor"/>
    </font>
    <font>
      <sz val="11"/>
      <color theme="1"/>
      <name val="Calibri"/>
      <family val="2"/>
      <scheme val="minor"/>
    </font>
    <font>
      <i/>
      <sz val="11"/>
      <name val="Calibri"/>
      <family val="2"/>
      <scheme val="minor"/>
    </font>
    <font>
      <sz val="9"/>
      <color theme="1"/>
      <name val="Arial"/>
      <family val="2"/>
    </font>
    <font>
      <vertAlign val="superscript"/>
      <sz val="11"/>
      <color theme="1"/>
      <name val="Calibri"/>
      <family val="2"/>
      <scheme val="minor"/>
    </font>
    <font>
      <sz val="11"/>
      <name val="Calibri"/>
      <family val="2"/>
      <scheme val="minor"/>
    </font>
    <font>
      <sz val="11"/>
      <color theme="0"/>
      <name val="Calibri"/>
      <family val="2"/>
      <scheme val="minor"/>
    </font>
    <font>
      <sz val="8"/>
      <color theme="1"/>
      <name val="Arial"/>
      <family val="2"/>
    </font>
  </fonts>
  <fills count="8">
    <fill>
      <patternFill patternType="none"/>
    </fill>
    <fill>
      <patternFill patternType="gray125"/>
    </fill>
    <fill>
      <patternFill patternType="solid">
        <fgColor indexed="22"/>
        <bgColor indexed="0"/>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1"/>
        <bgColor indexed="64"/>
      </patternFill>
    </fill>
  </fills>
  <borders count="65">
    <border>
      <left/>
      <right/>
      <top/>
      <bottom/>
      <diagonal/>
    </border>
    <border>
      <left style="thin">
        <color indexed="8"/>
      </left>
      <right style="thin">
        <color indexed="8"/>
      </right>
      <top style="thin">
        <color indexed="8"/>
      </top>
      <bottom style="thin">
        <color indexed="8"/>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right/>
      <top style="medium">
        <color auto="1"/>
      </top>
      <bottom style="medium">
        <color auto="1"/>
      </bottom>
      <diagonal/>
    </border>
    <border>
      <left/>
      <right/>
      <top/>
      <bottom style="thin">
        <color indexed="64"/>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indexed="64"/>
      </left>
      <right/>
      <top style="thin">
        <color auto="1"/>
      </top>
      <bottom style="medium">
        <color indexed="64"/>
      </bottom>
      <diagonal/>
    </border>
    <border>
      <left/>
      <right/>
      <top style="medium">
        <color auto="1"/>
      </top>
      <bottom/>
      <diagonal/>
    </border>
    <border>
      <left/>
      <right style="thin">
        <color auto="1"/>
      </right>
      <top/>
      <bottom style="thin">
        <color auto="1"/>
      </bottom>
      <diagonal/>
    </border>
    <border>
      <left/>
      <right style="thin">
        <color auto="1"/>
      </right>
      <top style="medium">
        <color indexed="64"/>
      </top>
      <bottom style="medium">
        <color indexed="64"/>
      </bottom>
      <diagonal/>
    </border>
    <border>
      <left style="thin">
        <color auto="1"/>
      </left>
      <right/>
      <top/>
      <bottom style="thin">
        <color auto="1"/>
      </bottom>
      <diagonal/>
    </border>
    <border>
      <left style="medium">
        <color auto="1"/>
      </left>
      <right style="medium">
        <color auto="1"/>
      </right>
      <top/>
      <bottom style="medium">
        <color indexed="64"/>
      </bottom>
      <diagonal/>
    </border>
    <border>
      <left style="medium">
        <color auto="1"/>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auto="1"/>
      </right>
      <top/>
      <bottom style="medium">
        <color indexed="64"/>
      </bottom>
      <diagonal/>
    </border>
    <border>
      <left style="thin">
        <color auto="1"/>
      </left>
      <right/>
      <top style="medium">
        <color indexed="64"/>
      </top>
      <bottom style="medium">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right style="medium">
        <color auto="1"/>
      </right>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thin">
        <color indexed="64"/>
      </right>
      <top style="thin">
        <color auto="1"/>
      </top>
      <bottom style="thin">
        <color auto="1"/>
      </bottom>
      <diagonal/>
    </border>
    <border>
      <left style="thin">
        <color auto="1"/>
      </left>
      <right style="thin">
        <color indexed="64"/>
      </right>
      <top style="thin">
        <color auto="1"/>
      </top>
      <bottom style="medium">
        <color auto="1"/>
      </bottom>
      <diagonal/>
    </border>
    <border>
      <left/>
      <right style="medium">
        <color indexed="64"/>
      </right>
      <top style="medium">
        <color indexed="64"/>
      </top>
      <bottom/>
      <diagonal/>
    </border>
    <border>
      <left style="thin">
        <color indexed="64"/>
      </left>
      <right style="thin">
        <color indexed="64"/>
      </right>
      <top style="medium">
        <color auto="1"/>
      </top>
      <bottom/>
      <diagonal/>
    </border>
  </borders>
  <cellStyleXfs count="6">
    <xf numFmtId="0" fontId="0" fillId="0" borderId="0"/>
    <xf numFmtId="0" fontId="2" fillId="0" borderId="0"/>
    <xf numFmtId="0" fontId="5" fillId="0" borderId="0" applyNumberForma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2" fillId="0" borderId="0"/>
  </cellStyleXfs>
  <cellXfs count="184">
    <xf numFmtId="0" fontId="0" fillId="0" borderId="0" xfId="0"/>
    <xf numFmtId="0" fontId="1" fillId="2" borderId="1" xfId="1" applyFont="1" applyFill="1" applyBorder="1" applyAlignment="1">
      <alignment horizontal="center"/>
    </xf>
    <xf numFmtId="0" fontId="6" fillId="0" borderId="0" xfId="0" applyFont="1"/>
    <xf numFmtId="0" fontId="7" fillId="0" borderId="0" xfId="0" applyFont="1"/>
    <xf numFmtId="0" fontId="8" fillId="6" borderId="5" xfId="0" applyFont="1" applyFill="1" applyBorder="1" applyAlignment="1"/>
    <xf numFmtId="0" fontId="0" fillId="7" borderId="0" xfId="0" applyFill="1"/>
    <xf numFmtId="0" fontId="4" fillId="0" borderId="0" xfId="0" applyFont="1"/>
    <xf numFmtId="0" fontId="0" fillId="0" borderId="0" xfId="0" applyAlignment="1">
      <alignment vertical="top" wrapText="1"/>
    </xf>
    <xf numFmtId="0" fontId="3" fillId="0" borderId="0" xfId="0" applyFont="1" applyAlignment="1">
      <alignment vertical="center"/>
    </xf>
    <xf numFmtId="0" fontId="7" fillId="7" borderId="0" xfId="0" applyFont="1" applyFill="1" applyAlignment="1">
      <alignment vertical="top"/>
    </xf>
    <xf numFmtId="0" fontId="7" fillId="0" borderId="0" xfId="0" applyFont="1" applyAlignment="1">
      <alignment vertical="top"/>
    </xf>
    <xf numFmtId="0" fontId="8" fillId="0" borderId="0" xfId="0" applyFont="1"/>
    <xf numFmtId="0" fontId="0" fillId="6" borderId="9" xfId="0" applyFill="1" applyBorder="1"/>
    <xf numFmtId="3" fontId="0" fillId="0" borderId="9" xfId="0" applyNumberFormat="1" applyBorder="1"/>
    <xf numFmtId="0" fontId="0" fillId="0" borderId="9" xfId="0" applyBorder="1"/>
    <xf numFmtId="2" fontId="0" fillId="0" borderId="9" xfId="0" applyNumberFormat="1" applyBorder="1"/>
    <xf numFmtId="164" fontId="0" fillId="0" borderId="9" xfId="0" applyNumberFormat="1" applyBorder="1"/>
    <xf numFmtId="164" fontId="0" fillId="0" borderId="0" xfId="0" applyNumberFormat="1" applyBorder="1"/>
    <xf numFmtId="0" fontId="0" fillId="0" borderId="0" xfId="0" applyFill="1" applyBorder="1"/>
    <xf numFmtId="165" fontId="0" fillId="0" borderId="9" xfId="4" applyNumberFormat="1" applyFont="1" applyBorder="1"/>
    <xf numFmtId="0" fontId="1" fillId="2" borderId="53" xfId="5" applyFont="1" applyFill="1" applyBorder="1" applyAlignment="1">
      <alignment horizontal="center"/>
    </xf>
    <xf numFmtId="1" fontId="0" fillId="0" borderId="0" xfId="0" applyNumberFormat="1"/>
    <xf numFmtId="0" fontId="0" fillId="0" borderId="0" xfId="0" applyAlignment="1">
      <alignment horizontal="left"/>
    </xf>
    <xf numFmtId="39" fontId="0" fillId="0" borderId="0" xfId="0" applyNumberFormat="1"/>
    <xf numFmtId="0" fontId="14" fillId="0" borderId="0" xfId="0" applyFont="1"/>
    <xf numFmtId="0" fontId="4" fillId="0" borderId="38" xfId="0" applyFont="1" applyBorder="1" applyAlignment="1">
      <alignment horizontal="left"/>
    </xf>
    <xf numFmtId="0" fontId="0" fillId="0" borderId="38" xfId="0" applyBorder="1"/>
    <xf numFmtId="0" fontId="0" fillId="0" borderId="38" xfId="0" applyBorder="1" applyAlignment="1">
      <alignment horizontal="left"/>
    </xf>
    <xf numFmtId="0" fontId="0" fillId="0" borderId="0" xfId="0" applyBorder="1"/>
    <xf numFmtId="0" fontId="0" fillId="0" borderId="5" xfId="0" applyBorder="1" applyAlignment="1">
      <alignment vertical="center" wrapText="1"/>
    </xf>
    <xf numFmtId="0" fontId="8" fillId="6" borderId="5" xfId="0" applyFont="1" applyFill="1" applyBorder="1" applyAlignment="1">
      <alignment vertical="center" wrapText="1"/>
    </xf>
    <xf numFmtId="0" fontId="9" fillId="0" borderId="0" xfId="0" applyFont="1" applyFill="1" applyBorder="1" applyAlignment="1" applyProtection="1">
      <alignment horizontal="left" vertical="center"/>
    </xf>
    <xf numFmtId="0" fontId="0" fillId="0" borderId="0" xfId="0" applyFill="1" applyBorder="1" applyAlignment="1" applyProtection="1">
      <alignment vertical="center"/>
    </xf>
    <xf numFmtId="0" fontId="5" fillId="0" borderId="0" xfId="2" applyFill="1" applyBorder="1" applyAlignment="1" applyProtection="1">
      <alignment vertical="center"/>
    </xf>
    <xf numFmtId="0" fontId="7" fillId="0" borderId="0" xfId="0" applyFont="1" applyFill="1" applyBorder="1" applyAlignment="1" applyProtection="1">
      <alignment horizontal="left" vertical="center"/>
    </xf>
    <xf numFmtId="0" fontId="0" fillId="0" borderId="0" xfId="0" applyFill="1" applyBorder="1" applyAlignment="1" applyProtection="1">
      <alignment horizontal="center" vertical="center"/>
    </xf>
    <xf numFmtId="0" fontId="0" fillId="0" borderId="0" xfId="0" applyAlignment="1" applyProtection="1">
      <alignment vertical="center"/>
    </xf>
    <xf numFmtId="0" fontId="0" fillId="3" borderId="48" xfId="0" applyFill="1" applyBorder="1" applyAlignment="1" applyProtection="1">
      <alignment horizontal="center" vertical="center" wrapText="1"/>
    </xf>
    <xf numFmtId="0" fontId="0" fillId="3" borderId="49" xfId="0" applyFill="1" applyBorder="1" applyAlignment="1" applyProtection="1">
      <alignment horizontal="center" vertical="center" wrapText="1"/>
    </xf>
    <xf numFmtId="0" fontId="0" fillId="3" borderId="50" xfId="0" applyFill="1" applyBorder="1" applyAlignment="1" applyProtection="1">
      <alignment horizontal="center" vertical="center" wrapText="1"/>
    </xf>
    <xf numFmtId="0" fontId="0" fillId="3" borderId="47" xfId="0" applyFill="1" applyBorder="1" applyAlignment="1" applyProtection="1">
      <alignment horizontal="center" vertical="center" wrapText="1"/>
    </xf>
    <xf numFmtId="0" fontId="0" fillId="3" borderId="36" xfId="0" applyFill="1" applyBorder="1" applyAlignment="1" applyProtection="1">
      <alignment horizontal="center" vertical="center" wrapText="1"/>
    </xf>
    <xf numFmtId="0" fontId="0" fillId="0" borderId="0" xfId="0" applyFill="1" applyAlignment="1" applyProtection="1">
      <alignment horizontal="center" vertical="center" wrapText="1"/>
    </xf>
    <xf numFmtId="0" fontId="0" fillId="0" borderId="29" xfId="0" applyBorder="1" applyAlignment="1" applyProtection="1">
      <alignment horizontal="center" vertical="center"/>
      <protection locked="0"/>
    </xf>
    <xf numFmtId="0" fontId="0" fillId="6" borderId="44" xfId="0" applyFill="1" applyBorder="1" applyAlignment="1" applyProtection="1">
      <alignment horizontal="center" vertical="center"/>
    </xf>
    <xf numFmtId="0" fontId="0" fillId="0" borderId="27" xfId="0" applyBorder="1" applyAlignment="1" applyProtection="1">
      <alignment horizontal="center" vertical="center"/>
      <protection locked="0"/>
    </xf>
    <xf numFmtId="0" fontId="0" fillId="6" borderId="46" xfId="0" applyFill="1" applyBorder="1" applyAlignment="1" applyProtection="1">
      <alignment horizontal="center" vertical="center"/>
    </xf>
    <xf numFmtId="0" fontId="0" fillId="7" borderId="26" xfId="0" applyFill="1" applyBorder="1" applyAlignment="1" applyProtection="1">
      <alignment vertical="center"/>
      <protection locked="0"/>
    </xf>
    <xf numFmtId="0" fontId="0" fillId="7" borderId="27" xfId="0" applyFill="1" applyBorder="1" applyAlignment="1" applyProtection="1">
      <alignment vertical="center"/>
      <protection locked="0"/>
    </xf>
    <xf numFmtId="0" fontId="0" fillId="7" borderId="28" xfId="0" applyFill="1" applyBorder="1" applyAlignment="1" applyProtection="1">
      <alignment horizontal="center" vertical="center"/>
    </xf>
    <xf numFmtId="0" fontId="0" fillId="7" borderId="29" xfId="0" applyFill="1" applyBorder="1" applyAlignment="1" applyProtection="1">
      <alignment horizontal="center" vertical="center"/>
      <protection locked="0"/>
    </xf>
    <xf numFmtId="0" fontId="0" fillId="7" borderId="40" xfId="0" applyFill="1" applyBorder="1" applyAlignment="1" applyProtection="1">
      <alignment vertical="center"/>
      <protection locked="0"/>
    </xf>
    <xf numFmtId="0" fontId="0" fillId="0" borderId="40" xfId="0" applyBorder="1" applyAlignment="1" applyProtection="1">
      <alignment vertical="center"/>
      <protection locked="0"/>
    </xf>
    <xf numFmtId="0" fontId="0" fillId="0" borderId="0" xfId="0" applyAlignment="1" applyProtection="1">
      <alignment vertical="center"/>
      <protection locked="0"/>
    </xf>
    <xf numFmtId="0" fontId="0" fillId="0" borderId="18" xfId="0" applyBorder="1" applyAlignment="1" applyProtection="1">
      <alignment horizontal="center" vertical="center"/>
      <protection locked="0"/>
    </xf>
    <xf numFmtId="0" fontId="0" fillId="6" borderId="15" xfId="0" applyFill="1" applyBorder="1" applyAlignment="1" applyProtection="1">
      <alignment horizontal="center" vertical="center"/>
    </xf>
    <xf numFmtId="0" fontId="0" fillId="6" borderId="21" xfId="0" applyFill="1" applyBorder="1" applyAlignment="1" applyProtection="1">
      <alignment horizontal="center" vertical="center"/>
    </xf>
    <xf numFmtId="0" fontId="0" fillId="7" borderId="10" xfId="0" applyFill="1" applyBorder="1" applyAlignment="1" applyProtection="1">
      <alignment horizontal="center" vertical="center"/>
    </xf>
    <xf numFmtId="0" fontId="0" fillId="7" borderId="24" xfId="0" applyFill="1" applyBorder="1" applyAlignment="1" applyProtection="1">
      <alignment vertical="center"/>
      <protection locked="0"/>
    </xf>
    <xf numFmtId="0" fontId="0" fillId="0" borderId="24" xfId="0" applyBorder="1" applyAlignment="1" applyProtection="1">
      <alignment vertical="center"/>
      <protection locked="0"/>
    </xf>
    <xf numFmtId="0" fontId="0" fillId="0" borderId="9" xfId="0" applyBorder="1" applyAlignment="1" applyProtection="1">
      <alignment horizontal="center" vertical="center"/>
      <protection locked="0"/>
    </xf>
    <xf numFmtId="0" fontId="0" fillId="7" borderId="8" xfId="0" applyFill="1" applyBorder="1" applyAlignment="1" applyProtection="1">
      <alignment vertical="center"/>
      <protection locked="0"/>
    </xf>
    <xf numFmtId="0" fontId="0" fillId="7" borderId="9" xfId="0" applyFill="1" applyBorder="1" applyAlignment="1" applyProtection="1">
      <alignment vertical="center"/>
      <protection locked="0"/>
    </xf>
    <xf numFmtId="0" fontId="0" fillId="7" borderId="18" xfId="0" applyFill="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6" borderId="16" xfId="0" applyFill="1" applyBorder="1" applyAlignment="1" applyProtection="1">
      <alignment horizontal="center" vertical="center"/>
    </xf>
    <xf numFmtId="0" fontId="0" fillId="0" borderId="12" xfId="0" applyBorder="1" applyAlignment="1" applyProtection="1">
      <alignment horizontal="center" vertical="center"/>
      <protection locked="0"/>
    </xf>
    <xf numFmtId="0" fontId="0" fillId="6" borderId="22" xfId="0" applyFill="1" applyBorder="1" applyAlignment="1" applyProtection="1">
      <alignment horizontal="center" vertical="center"/>
    </xf>
    <xf numFmtId="0" fontId="0" fillId="7" borderId="11" xfId="0" applyFill="1" applyBorder="1" applyAlignment="1" applyProtection="1">
      <alignment vertical="center"/>
      <protection locked="0"/>
    </xf>
    <xf numFmtId="0" fontId="0" fillId="7" borderId="12" xfId="0" applyFill="1" applyBorder="1" applyAlignment="1" applyProtection="1">
      <alignment vertical="center"/>
      <protection locked="0"/>
    </xf>
    <xf numFmtId="0" fontId="0" fillId="7" borderId="13" xfId="0" applyFill="1" applyBorder="1" applyAlignment="1" applyProtection="1">
      <alignment horizontal="center" vertical="center"/>
    </xf>
    <xf numFmtId="0" fontId="0" fillId="7" borderId="19" xfId="0" applyFill="1" applyBorder="1" applyAlignment="1" applyProtection="1">
      <alignment horizontal="center" vertical="center"/>
      <protection locked="0"/>
    </xf>
    <xf numFmtId="0" fontId="0" fillId="7" borderId="25" xfId="0" applyFill="1" applyBorder="1" applyAlignment="1" applyProtection="1">
      <alignment vertical="center"/>
      <protection locked="0"/>
    </xf>
    <xf numFmtId="0" fontId="0" fillId="0" borderId="25" xfId="0" applyBorder="1" applyAlignment="1" applyProtection="1">
      <alignment vertical="center"/>
      <protection locked="0"/>
    </xf>
    <xf numFmtId="0" fontId="0" fillId="0" borderId="0" xfId="0" applyAlignment="1" applyProtection="1">
      <alignment horizontal="center" vertical="center"/>
      <protection locked="0"/>
    </xf>
    <xf numFmtId="0" fontId="0" fillId="4" borderId="0" xfId="0" applyFill="1" applyAlignment="1" applyProtection="1">
      <alignment horizontal="center" vertical="center"/>
    </xf>
    <xf numFmtId="0" fontId="0" fillId="0" borderId="2" xfId="0" applyBorder="1" applyAlignment="1" applyProtection="1">
      <alignment vertical="center"/>
      <protection locked="0"/>
    </xf>
    <xf numFmtId="0" fontId="0" fillId="0" borderId="0" xfId="0" applyBorder="1" applyAlignment="1" applyProtection="1">
      <alignment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3" borderId="6" xfId="0" applyFill="1" applyBorder="1" applyAlignment="1" applyProtection="1">
      <alignment horizontal="center" vertical="center" wrapText="1"/>
    </xf>
    <xf numFmtId="0" fontId="0" fillId="3" borderId="45" xfId="0" applyFill="1" applyBorder="1" applyAlignment="1" applyProtection="1">
      <alignment horizontal="center" vertical="center" wrapText="1"/>
    </xf>
    <xf numFmtId="0" fontId="0" fillId="3" borderId="31" xfId="0" applyFill="1" applyBorder="1" applyAlignment="1" applyProtection="1">
      <alignment horizontal="center" vertical="center" wrapText="1"/>
    </xf>
    <xf numFmtId="0" fontId="0" fillId="3" borderId="51" xfId="0" applyFill="1" applyBorder="1" applyAlignment="1" applyProtection="1">
      <alignment horizontal="center" vertical="center" wrapText="1"/>
    </xf>
    <xf numFmtId="0" fontId="0" fillId="0" borderId="44" xfId="0" applyBorder="1" applyAlignment="1" applyProtection="1">
      <alignment vertical="center"/>
      <protection locked="0"/>
    </xf>
    <xf numFmtId="0" fontId="0" fillId="0" borderId="27" xfId="0" applyBorder="1" applyAlignment="1" applyProtection="1">
      <alignment vertical="center"/>
      <protection locked="0"/>
    </xf>
    <xf numFmtId="0" fontId="0" fillId="0" borderId="46" xfId="0" applyBorder="1" applyAlignment="1" applyProtection="1">
      <alignment vertical="center"/>
      <protection locked="0"/>
    </xf>
    <xf numFmtId="0" fontId="0" fillId="0" borderId="29" xfId="0" applyBorder="1" applyAlignment="1" applyProtection="1">
      <alignment vertical="center"/>
      <protection locked="0"/>
    </xf>
    <xf numFmtId="0" fontId="0" fillId="0" borderId="15" xfId="0" applyBorder="1" applyAlignment="1" applyProtection="1">
      <alignment vertical="center"/>
      <protection locked="0"/>
    </xf>
    <xf numFmtId="0" fontId="0" fillId="0" borderId="9" xfId="0" applyBorder="1" applyAlignment="1" applyProtection="1">
      <alignment vertical="center"/>
      <protection locked="0"/>
    </xf>
    <xf numFmtId="0" fontId="0" fillId="0" borderId="21" xfId="0" applyBorder="1" applyAlignment="1" applyProtection="1">
      <alignment vertical="center"/>
      <protection locked="0"/>
    </xf>
    <xf numFmtId="0" fontId="0" fillId="0" borderId="18" xfId="0" applyBorder="1" applyAlignment="1" applyProtection="1">
      <alignment vertical="center"/>
      <protection locked="0"/>
    </xf>
    <xf numFmtId="0" fontId="0" fillId="0" borderId="16" xfId="0" applyBorder="1" applyAlignment="1" applyProtection="1">
      <alignment vertical="center"/>
      <protection locked="0"/>
    </xf>
    <xf numFmtId="0" fontId="0" fillId="0" borderId="12" xfId="0" applyBorder="1" applyAlignment="1" applyProtection="1">
      <alignment vertical="center"/>
      <protection locked="0"/>
    </xf>
    <xf numFmtId="0" fontId="0" fillId="0" borderId="22" xfId="0" applyBorder="1" applyAlignment="1" applyProtection="1">
      <alignment vertical="center"/>
      <protection locked="0"/>
    </xf>
    <xf numFmtId="0" fontId="0" fillId="0" borderId="19" xfId="0" applyBorder="1" applyAlignment="1" applyProtection="1">
      <alignment vertical="center"/>
      <protection locked="0"/>
    </xf>
    <xf numFmtId="0" fontId="0" fillId="3" borderId="6" xfId="0" applyFill="1" applyBorder="1" applyAlignment="1" applyProtection="1">
      <alignment vertical="center" wrapText="1"/>
    </xf>
    <xf numFmtId="0" fontId="0" fillId="3" borderId="37" xfId="0" applyFill="1" applyBorder="1" applyAlignment="1" applyProtection="1">
      <alignment horizontal="center" vertical="center" wrapText="1"/>
    </xf>
    <xf numFmtId="0" fontId="0" fillId="3" borderId="35" xfId="0" applyFill="1" applyBorder="1" applyAlignment="1" applyProtection="1">
      <alignment horizontal="center" vertical="center" wrapText="1"/>
    </xf>
    <xf numFmtId="0" fontId="0" fillId="3" borderId="30" xfId="0" applyFill="1" applyBorder="1" applyAlignment="1" applyProtection="1">
      <alignment horizontal="center" vertical="center" wrapText="1"/>
    </xf>
    <xf numFmtId="0" fontId="0" fillId="0" borderId="17" xfId="0" applyFill="1" applyBorder="1" applyAlignment="1" applyProtection="1">
      <alignment horizontal="left" vertical="center" wrapText="1"/>
      <protection locked="0"/>
    </xf>
    <xf numFmtId="9" fontId="0" fillId="0" borderId="38" xfId="4" applyFont="1" applyFill="1" applyBorder="1" applyAlignment="1" applyProtection="1">
      <alignment horizontal="center" vertical="center"/>
      <protection locked="0"/>
    </xf>
    <xf numFmtId="0" fontId="0" fillId="0" borderId="39" xfId="0" applyFill="1" applyBorder="1" applyAlignment="1" applyProtection="1">
      <alignment vertical="center"/>
      <protection locked="0"/>
    </xf>
    <xf numFmtId="0" fontId="0" fillId="0" borderId="26" xfId="0" applyFill="1" applyBorder="1" applyAlignment="1" applyProtection="1">
      <alignment vertical="center"/>
      <protection locked="0"/>
    </xf>
    <xf numFmtId="39" fontId="0" fillId="6" borderId="29" xfId="3" applyNumberFormat="1" applyFont="1" applyFill="1" applyBorder="1" applyAlignment="1" applyProtection="1">
      <alignment vertical="center"/>
    </xf>
    <xf numFmtId="0" fontId="0" fillId="0" borderId="18" xfId="0" applyFill="1" applyBorder="1" applyAlignment="1" applyProtection="1">
      <alignment horizontal="left" vertical="center" wrapText="1"/>
      <protection locked="0"/>
    </xf>
    <xf numFmtId="9" fontId="0" fillId="0" borderId="33" xfId="4" applyFont="1" applyFill="1" applyBorder="1" applyAlignment="1" applyProtection="1">
      <alignment horizontal="center" vertical="center"/>
      <protection locked="0"/>
    </xf>
    <xf numFmtId="0" fontId="0" fillId="0" borderId="8" xfId="0" applyFill="1" applyBorder="1" applyAlignment="1" applyProtection="1">
      <alignment vertical="center"/>
      <protection locked="0"/>
    </xf>
    <xf numFmtId="0" fontId="0" fillId="0" borderId="41" xfId="0" applyFill="1" applyBorder="1" applyAlignment="1" applyProtection="1">
      <alignment vertical="center"/>
      <protection locked="0"/>
    </xf>
    <xf numFmtId="0" fontId="0" fillId="0" borderId="19" xfId="0" applyFill="1" applyBorder="1" applyAlignment="1" applyProtection="1">
      <alignment horizontal="left" vertical="center" wrapText="1"/>
      <protection locked="0"/>
    </xf>
    <xf numFmtId="9" fontId="0" fillId="0" borderId="34" xfId="4" applyFont="1" applyFill="1" applyBorder="1" applyAlignment="1" applyProtection="1">
      <alignment horizontal="center" vertical="center"/>
      <protection locked="0"/>
    </xf>
    <xf numFmtId="0" fontId="0" fillId="0" borderId="42" xfId="0" applyFill="1" applyBorder="1" applyAlignment="1" applyProtection="1">
      <alignment vertical="center"/>
      <protection locked="0"/>
    </xf>
    <xf numFmtId="0" fontId="0" fillId="0" borderId="11" xfId="0" applyFill="1" applyBorder="1" applyAlignment="1" applyProtection="1">
      <alignment vertical="center"/>
      <protection locked="0"/>
    </xf>
    <xf numFmtId="0" fontId="0" fillId="0" borderId="0" xfId="0" applyFill="1" applyAlignment="1" applyProtection="1">
      <alignment horizontal="center" vertical="center"/>
    </xf>
    <xf numFmtId="0" fontId="0" fillId="0" borderId="43" xfId="0" applyFill="1" applyBorder="1" applyAlignment="1" applyProtection="1">
      <alignment vertical="center"/>
      <protection locked="0"/>
    </xf>
    <xf numFmtId="0" fontId="0" fillId="0" borderId="0" xfId="0" applyFill="1" applyBorder="1" applyAlignment="1" applyProtection="1">
      <alignment vertical="center"/>
      <protection locked="0"/>
    </xf>
    <xf numFmtId="0" fontId="0" fillId="3" borderId="32" xfId="0" applyFill="1" applyBorder="1" applyAlignment="1" applyProtection="1">
      <alignment horizontal="center" vertical="center" wrapText="1"/>
    </xf>
    <xf numFmtId="0" fontId="0" fillId="0" borderId="38" xfId="0" applyBorder="1" applyAlignment="1" applyProtection="1">
      <alignment vertical="center"/>
      <protection locked="0"/>
    </xf>
    <xf numFmtId="0" fontId="0" fillId="6" borderId="26" xfId="0" applyFill="1" applyBorder="1" applyAlignment="1" applyProtection="1">
      <alignment horizontal="center" vertical="center"/>
    </xf>
    <xf numFmtId="0" fontId="0" fillId="7" borderId="27" xfId="0" applyFill="1" applyBorder="1" applyAlignment="1" applyProtection="1">
      <alignment horizontal="center" vertical="center"/>
      <protection locked="0"/>
    </xf>
    <xf numFmtId="0" fontId="0" fillId="6" borderId="28" xfId="0" applyFill="1" applyBorder="1" applyAlignment="1" applyProtection="1">
      <alignment horizontal="center" vertical="center"/>
    </xf>
    <xf numFmtId="0" fontId="0" fillId="0" borderId="26" xfId="0" applyBorder="1" applyAlignment="1" applyProtection="1">
      <alignment vertical="center"/>
      <protection locked="0"/>
    </xf>
    <xf numFmtId="0" fontId="0" fillId="0" borderId="28" xfId="0" applyBorder="1" applyAlignment="1" applyProtection="1">
      <alignment vertical="center"/>
      <protection locked="0"/>
    </xf>
    <xf numFmtId="0" fontId="0" fillId="7" borderId="9" xfId="0" applyFill="1" applyBorder="1" applyAlignment="1" applyProtection="1">
      <alignment horizontal="center" vertical="center"/>
      <protection locked="0"/>
    </xf>
    <xf numFmtId="0" fontId="0" fillId="6" borderId="10" xfId="0" applyFill="1" applyBorder="1" applyAlignment="1" applyProtection="1">
      <alignment horizontal="center" vertical="center"/>
    </xf>
    <xf numFmtId="0" fontId="0" fillId="0" borderId="8" xfId="0" applyBorder="1" applyAlignment="1" applyProtection="1">
      <alignment vertical="center"/>
      <protection locked="0"/>
    </xf>
    <xf numFmtId="0" fontId="0" fillId="0" borderId="10" xfId="0" applyBorder="1" applyAlignment="1" applyProtection="1">
      <alignment vertical="center"/>
      <protection locked="0"/>
    </xf>
    <xf numFmtId="0" fontId="0" fillId="0" borderId="33" xfId="0" applyBorder="1" applyAlignment="1" applyProtection="1">
      <alignment vertical="center"/>
      <protection locked="0"/>
    </xf>
    <xf numFmtId="0" fontId="0" fillId="0" borderId="34" xfId="0" applyBorder="1" applyAlignment="1" applyProtection="1">
      <alignment vertical="center"/>
      <protection locked="0"/>
    </xf>
    <xf numFmtId="0" fontId="0" fillId="7" borderId="12" xfId="0" applyFill="1" applyBorder="1" applyAlignment="1" applyProtection="1">
      <alignment horizontal="center" vertical="center"/>
      <protection locked="0"/>
    </xf>
    <xf numFmtId="0" fontId="0" fillId="6" borderId="13" xfId="0" applyFill="1" applyBorder="1" applyAlignment="1" applyProtection="1">
      <alignment horizontal="center" vertical="center"/>
    </xf>
    <xf numFmtId="0" fontId="0" fillId="0" borderId="11" xfId="0" applyBorder="1" applyAlignment="1" applyProtection="1">
      <alignment vertical="center"/>
      <protection locked="0"/>
    </xf>
    <xf numFmtId="0" fontId="0" fillId="0" borderId="13" xfId="0" applyBorder="1" applyAlignment="1" applyProtection="1">
      <alignment vertical="center"/>
      <protection locked="0"/>
    </xf>
    <xf numFmtId="9" fontId="0" fillId="0" borderId="0" xfId="0" applyNumberFormat="1"/>
    <xf numFmtId="0" fontId="0" fillId="7" borderId="46" xfId="0" applyFill="1" applyBorder="1" applyAlignment="1" applyProtection="1">
      <alignment horizontal="center" vertical="center"/>
    </xf>
    <xf numFmtId="0" fontId="0" fillId="7" borderId="55" xfId="0" applyFill="1" applyBorder="1" applyAlignment="1" applyProtection="1">
      <alignment horizontal="center" vertical="center"/>
    </xf>
    <xf numFmtId="0" fontId="0" fillId="3" borderId="56" xfId="0" applyFill="1" applyBorder="1" applyAlignment="1" applyProtection="1">
      <alignment horizontal="center" vertical="center" wrapText="1"/>
    </xf>
    <xf numFmtId="0" fontId="0" fillId="3" borderId="57" xfId="0" applyFill="1" applyBorder="1" applyAlignment="1" applyProtection="1">
      <alignment horizontal="center" vertical="center" wrapText="1"/>
    </xf>
    <xf numFmtId="0" fontId="0" fillId="7" borderId="54" xfId="0" applyFill="1" applyBorder="1" applyAlignment="1" applyProtection="1">
      <alignment vertical="center"/>
      <protection locked="0"/>
    </xf>
    <xf numFmtId="0" fontId="15" fillId="0" borderId="0" xfId="0" applyFont="1"/>
    <xf numFmtId="0" fontId="5" fillId="0" borderId="5" xfId="2" applyBorder="1" applyAlignment="1" applyProtection="1">
      <alignment vertical="center" wrapText="1"/>
      <protection locked="0"/>
    </xf>
    <xf numFmtId="0" fontId="5" fillId="0" borderId="0" xfId="2" applyFill="1" applyBorder="1" applyAlignment="1" applyProtection="1">
      <alignment vertical="center"/>
      <protection locked="0"/>
    </xf>
    <xf numFmtId="0" fontId="0" fillId="0" borderId="5" xfId="0" applyBorder="1" applyAlignment="1" applyProtection="1">
      <alignment vertical="center" wrapText="1"/>
    </xf>
    <xf numFmtId="0" fontId="0" fillId="0" borderId="9" xfId="0" applyBorder="1" applyAlignment="1" applyProtection="1">
      <alignment vertical="center" wrapText="1"/>
    </xf>
    <xf numFmtId="0" fontId="0" fillId="0" borderId="40" xfId="0" applyFill="1" applyBorder="1" applyAlignment="1" applyProtection="1">
      <alignment horizontal="center" vertical="center"/>
      <protection locked="0"/>
    </xf>
    <xf numFmtId="0" fontId="0" fillId="0" borderId="59" xfId="0" applyFill="1" applyBorder="1" applyAlignment="1" applyProtection="1">
      <alignment horizontal="center" vertical="center"/>
      <protection locked="0"/>
    </xf>
    <xf numFmtId="0" fontId="0" fillId="0" borderId="60" xfId="0" applyFill="1" applyBorder="1" applyAlignment="1" applyProtection="1">
      <alignment horizontal="center" vertical="center"/>
      <protection locked="0"/>
    </xf>
    <xf numFmtId="0" fontId="0" fillId="0" borderId="7" xfId="0" applyFill="1" applyBorder="1" applyAlignment="1" applyProtection="1">
      <alignment horizontal="left" vertical="center" wrapText="1"/>
      <protection locked="0"/>
    </xf>
    <xf numFmtId="0" fontId="0" fillId="0" borderId="61"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0" xfId="0" applyAlignment="1">
      <alignment vertical="center"/>
    </xf>
    <xf numFmtId="0" fontId="7" fillId="0" borderId="0" xfId="0" applyFont="1" applyAlignment="1">
      <alignment vertical="center"/>
    </xf>
    <xf numFmtId="0" fontId="8" fillId="6" borderId="61" xfId="0" applyFont="1" applyFill="1" applyBorder="1" applyAlignment="1">
      <alignment vertical="center"/>
    </xf>
    <xf numFmtId="0" fontId="0" fillId="0" borderId="5" xfId="0" applyBorder="1" applyAlignment="1" applyProtection="1">
      <alignment horizontal="left"/>
      <protection locked="0"/>
    </xf>
    <xf numFmtId="0" fontId="0" fillId="0" borderId="5" xfId="0" applyBorder="1" applyAlignment="1">
      <alignment horizontal="left"/>
    </xf>
    <xf numFmtId="0" fontId="0" fillId="0" borderId="52" xfId="0" applyBorder="1" applyAlignment="1">
      <alignment horizontal="left" vertical="center" wrapText="1"/>
    </xf>
    <xf numFmtId="0" fontId="0" fillId="0" borderId="27" xfId="0" applyBorder="1" applyAlignment="1">
      <alignment horizontal="left" vertical="center" wrapText="1"/>
    </xf>
    <xf numFmtId="0" fontId="12" fillId="0" borderId="0" xfId="0" applyFont="1" applyAlignment="1">
      <alignment horizontal="left" vertical="center" wrapText="1"/>
    </xf>
    <xf numFmtId="0" fontId="0" fillId="0" borderId="61" xfId="0" applyBorder="1" applyAlignment="1" applyProtection="1">
      <alignment horizontal="left" vertical="center"/>
      <protection locked="0"/>
    </xf>
    <xf numFmtId="0" fontId="0" fillId="3" borderId="23" xfId="0" applyFill="1" applyBorder="1" applyAlignment="1" applyProtection="1">
      <alignment horizontal="center" vertical="center" wrapText="1"/>
    </xf>
    <xf numFmtId="0" fontId="0" fillId="3" borderId="25" xfId="0" applyFill="1" applyBorder="1" applyAlignment="1" applyProtection="1">
      <alignment horizontal="center" vertical="center" wrapText="1"/>
    </xf>
    <xf numFmtId="0" fontId="0" fillId="3" borderId="63" xfId="0" applyFill="1" applyBorder="1" applyAlignment="1" applyProtection="1">
      <alignment horizontal="center" vertical="center" wrapText="1"/>
    </xf>
    <xf numFmtId="0" fontId="0" fillId="3" borderId="58" xfId="0" applyFill="1" applyBorder="1" applyAlignment="1" applyProtection="1">
      <alignment horizontal="center" vertical="center" wrapText="1"/>
    </xf>
    <xf numFmtId="0" fontId="4" fillId="5" borderId="30" xfId="0" applyFont="1" applyFill="1" applyBorder="1" applyAlignment="1" applyProtection="1">
      <alignment horizontal="center" vertical="center"/>
    </xf>
    <xf numFmtId="0" fontId="4" fillId="5" borderId="31" xfId="0" applyFont="1" applyFill="1" applyBorder="1" applyAlignment="1" applyProtection="1">
      <alignment horizontal="center" vertical="center"/>
    </xf>
    <xf numFmtId="0" fontId="4" fillId="5" borderId="32" xfId="0" applyFont="1" applyFill="1" applyBorder="1" applyAlignment="1" applyProtection="1">
      <alignment horizontal="center" vertical="center"/>
    </xf>
    <xf numFmtId="0" fontId="0" fillId="3" borderId="17" xfId="0" applyFill="1" applyBorder="1" applyAlignment="1" applyProtection="1">
      <alignment horizontal="center" vertical="center" wrapText="1"/>
    </xf>
    <xf numFmtId="0" fontId="0" fillId="3" borderId="19" xfId="0" applyFill="1" applyBorder="1" applyAlignment="1" applyProtection="1">
      <alignment horizontal="center" vertical="center" wrapText="1"/>
    </xf>
    <xf numFmtId="0" fontId="0" fillId="3" borderId="14" xfId="0" applyFill="1" applyBorder="1" applyAlignment="1" applyProtection="1">
      <alignment horizontal="center" vertical="center" wrapText="1"/>
    </xf>
    <xf numFmtId="0" fontId="0" fillId="3" borderId="16" xfId="0" applyFill="1" applyBorder="1" applyAlignment="1" applyProtection="1">
      <alignment horizontal="center" vertical="center" wrapText="1"/>
    </xf>
    <xf numFmtId="0" fontId="0" fillId="3" borderId="7" xfId="0" applyFill="1" applyBorder="1" applyAlignment="1" applyProtection="1">
      <alignment horizontal="center" vertical="center" wrapText="1"/>
    </xf>
    <xf numFmtId="0" fontId="0" fillId="3" borderId="12" xfId="0" applyFill="1" applyBorder="1" applyAlignment="1" applyProtection="1">
      <alignment horizontal="center" vertical="center" wrapText="1"/>
    </xf>
    <xf numFmtId="0" fontId="0" fillId="3" borderId="20" xfId="0" applyFill="1" applyBorder="1" applyAlignment="1" applyProtection="1">
      <alignment horizontal="center" vertical="center" wrapText="1"/>
    </xf>
    <xf numFmtId="0" fontId="0" fillId="3" borderId="22" xfId="0" applyFill="1" applyBorder="1" applyAlignment="1" applyProtection="1">
      <alignment horizontal="center" vertical="center" wrapText="1"/>
    </xf>
    <xf numFmtId="0" fontId="4" fillId="5" borderId="35" xfId="0" applyFont="1" applyFill="1" applyBorder="1" applyAlignment="1" applyProtection="1">
      <alignment horizontal="center" vertical="center"/>
    </xf>
    <xf numFmtId="0" fontId="4" fillId="5" borderId="36" xfId="0" applyFont="1" applyFill="1" applyBorder="1" applyAlignment="1" applyProtection="1">
      <alignment horizontal="center" vertical="center"/>
    </xf>
    <xf numFmtId="0" fontId="0" fillId="3" borderId="64" xfId="0" applyFill="1" applyBorder="1" applyAlignment="1" applyProtection="1">
      <alignment horizontal="center" vertical="center" wrapText="1"/>
    </xf>
    <xf numFmtId="0" fontId="0" fillId="3" borderId="49" xfId="0" applyFill="1" applyBorder="1" applyAlignment="1" applyProtection="1">
      <alignment horizontal="center" vertical="center" wrapText="1"/>
    </xf>
    <xf numFmtId="0" fontId="4" fillId="5" borderId="35" xfId="0" applyFont="1" applyFill="1" applyBorder="1" applyAlignment="1" applyProtection="1">
      <alignment horizontal="center" vertical="center" wrapText="1"/>
    </xf>
    <xf numFmtId="0" fontId="4" fillId="5" borderId="36" xfId="0" applyFont="1" applyFill="1" applyBorder="1" applyAlignment="1" applyProtection="1">
      <alignment horizontal="center" vertical="center" wrapText="1"/>
    </xf>
    <xf numFmtId="0" fontId="4" fillId="5" borderId="30" xfId="0" applyFont="1" applyFill="1" applyBorder="1" applyAlignment="1" applyProtection="1">
      <alignment horizontal="center" vertical="center" wrapText="1"/>
    </xf>
    <xf numFmtId="0" fontId="4" fillId="5" borderId="32" xfId="0" applyFont="1" applyFill="1" applyBorder="1" applyAlignment="1" applyProtection="1">
      <alignment horizontal="center" vertical="center" wrapText="1"/>
    </xf>
    <xf numFmtId="0" fontId="11" fillId="0" borderId="0" xfId="0" applyFont="1" applyFill="1" applyAlignment="1">
      <alignment horizontal="left" wrapText="1"/>
    </xf>
    <xf numFmtId="0" fontId="16" fillId="0" borderId="0" xfId="0" applyFont="1" applyAlignment="1">
      <alignment vertical="top" wrapText="1"/>
    </xf>
  </cellXfs>
  <cellStyles count="6">
    <cellStyle name="Comma" xfId="3" builtinId="3"/>
    <cellStyle name="Hyperlink" xfId="2" builtinId="8"/>
    <cellStyle name="Normal" xfId="0" builtinId="0"/>
    <cellStyle name="Normal_gath-proc_activities" xfId="1" xr:uid="{00000000-0005-0000-0000-000001000000}"/>
    <cellStyle name="Normal_Sheet4" xfId="5" xr:uid="{6436361A-957E-40A5-A838-668EC0BE54B7}"/>
    <cellStyle name="Percent" xfId="4" builtinId="5"/>
  </cellStyles>
  <dxfs count="98">
    <dxf>
      <numFmt numFmtId="0" formatCode="General"/>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border outline="0">
        <bottom style="thin">
          <color indexed="64"/>
        </bottom>
      </border>
    </dxf>
    <dxf>
      <alignment horizontal="lef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numFmt numFmtId="0" formatCode="General"/>
      <fill>
        <patternFill patternType="none">
          <fgColor indexed="64"/>
          <bgColor auto="1"/>
        </patternFill>
      </fill>
    </dxf>
    <dxf>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numFmt numFmtId="1" formatCode="0"/>
      <fill>
        <patternFill patternType="none">
          <fgColor indexed="64"/>
          <bgColor auto="1"/>
        </patternFill>
      </fill>
    </dxf>
    <dxf>
      <numFmt numFmtId="0" formatCode="General"/>
      <fill>
        <patternFill patternType="none">
          <fgColor indexed="64"/>
          <bgColor indexed="65"/>
        </patternFill>
      </fill>
    </dxf>
    <dxf>
      <numFmt numFmtId="0" formatCode="General"/>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fill>
        <patternFill patternType="none">
          <fgColor indexed="64"/>
          <bgColor auto="1"/>
        </patternFill>
      </fill>
    </dxf>
    <dxf>
      <fill>
        <patternFill patternType="none">
          <fgColor indexed="64"/>
          <bgColor auto="1"/>
        </patternFill>
      </fill>
    </dxf>
    <dxf>
      <numFmt numFmtId="0" formatCode="General"/>
      <fill>
        <patternFill patternType="none">
          <fgColor rgb="FF000000"/>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alignment horizontal="general" vertical="bottom"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dxf>
    <dxf>
      <numFmt numFmtId="7" formatCode="#,##0.00_);\(#,##0.00\)"/>
      <fill>
        <patternFill patternType="none">
          <fgColor indexed="64"/>
          <bgColor auto="1"/>
        </patternFill>
      </fill>
    </dxf>
    <dxf>
      <numFmt numFmtId="1" formatCode="0"/>
      <fill>
        <patternFill patternType="none">
          <fgColor indexed="64"/>
          <bgColor auto="1"/>
        </patternFill>
      </fill>
    </dxf>
    <dxf>
      <font>
        <strike val="0"/>
        <outline val="0"/>
        <shadow val="0"/>
        <u val="none"/>
        <vertAlign val="baseline"/>
        <sz val="11"/>
        <color auto="1"/>
        <name val="Calibri"/>
        <family val="2"/>
        <scheme val="minor"/>
      </font>
      <numFmt numFmtId="0" formatCode="General"/>
      <fill>
        <patternFill patternType="none">
          <fgColor indexed="64"/>
          <bgColor indexed="65"/>
        </patternFill>
      </fill>
    </dxf>
    <dxf>
      <numFmt numFmtId="0" formatCode="General"/>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fill>
        <patternFill patternType="none">
          <fgColor rgb="FF000000"/>
          <bgColor auto="1"/>
        </patternFill>
      </fill>
    </dxf>
    <dxf>
      <fill>
        <patternFill patternType="none">
          <fgColor indexed="64"/>
          <bgColor auto="1"/>
        </patternFill>
      </fill>
    </dxf>
    <dxf>
      <numFmt numFmtId="0" formatCode="General"/>
      <fill>
        <patternFill patternType="none">
          <fgColor rgb="FF000000"/>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alignment horizontal="general" vertical="bottom"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dxf>
    <dxf>
      <numFmt numFmtId="7" formatCode="#,##0.00_);\(#,##0.00\)"/>
      <fill>
        <patternFill patternType="none">
          <fgColor indexed="64"/>
          <bgColor auto="1"/>
        </patternFill>
      </fill>
    </dxf>
    <dxf>
      <numFmt numFmtId="1" formatCode="0"/>
      <fill>
        <patternFill patternType="none">
          <fgColor indexed="64"/>
          <bgColor auto="1"/>
        </patternFill>
      </fill>
    </dxf>
    <dxf>
      <font>
        <strike val="0"/>
        <outline val="0"/>
        <shadow val="0"/>
        <u val="none"/>
        <vertAlign val="baseline"/>
        <sz val="11"/>
        <color auto="1"/>
        <name val="Calibri"/>
        <family val="2"/>
        <scheme val="minor"/>
      </font>
      <numFmt numFmtId="0" formatCode="General"/>
      <fill>
        <patternFill patternType="none">
          <fgColor indexed="64"/>
          <bgColor indexed="65"/>
        </patternFill>
      </fill>
    </dxf>
    <dxf>
      <numFmt numFmtId="0" formatCode="General"/>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fill>
        <patternFill patternType="none">
          <fgColor rgb="FF000000"/>
          <bgColor auto="1"/>
        </patternFill>
      </fill>
    </dxf>
    <dxf>
      <fill>
        <patternFill patternType="none">
          <fgColor indexed="64"/>
          <bgColor auto="1"/>
        </patternFill>
      </fill>
    </dxf>
    <dxf>
      <numFmt numFmtId="0" formatCode="General"/>
      <fill>
        <patternFill patternType="none">
          <fgColor rgb="FF000000"/>
          <bgColor auto="1"/>
        </patternFill>
      </fill>
    </dxf>
    <dxf>
      <numFmt numFmtId="0" formatCode="General"/>
      <fill>
        <patternFill patternType="none">
          <fgColor indexed="64"/>
          <bgColor auto="1"/>
        </patternFill>
      </fill>
      <alignment horizontal="left"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7" formatCode="#,##0.00_);\(#,##0.00\)"/>
      <fill>
        <patternFill patternType="none">
          <fgColor indexed="64"/>
          <bgColor auto="1"/>
        </patternFill>
      </fill>
    </dxf>
    <dxf>
      <numFmt numFmtId="1" formatCode="0"/>
      <fill>
        <patternFill patternType="none">
          <fgColor indexed="64"/>
          <bgColor auto="1"/>
        </patternFill>
      </fill>
    </dxf>
    <dxf>
      <numFmt numFmtId="0" formatCode="General"/>
      <fill>
        <patternFill patternType="none">
          <fgColor indexed="64"/>
          <bgColor indexed="65"/>
        </patternFill>
      </fill>
    </dxf>
    <dxf>
      <numFmt numFmtId="0" formatCode="General"/>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fill>
        <patternFill patternType="none">
          <fgColor rgb="FF000000"/>
          <bgColor auto="1"/>
        </patternFill>
      </fill>
    </dxf>
    <dxf>
      <fill>
        <patternFill patternType="none">
          <fgColor indexed="64"/>
          <bgColor auto="1"/>
        </patternFill>
      </fill>
    </dxf>
    <dxf>
      <numFmt numFmtId="0" formatCode="General"/>
      <fill>
        <patternFill patternType="none">
          <fgColor rgb="FF000000"/>
          <bgColor auto="1"/>
        </patternFill>
      </fill>
    </dxf>
    <dxf>
      <fill>
        <patternFill patternType="none">
          <fgColor indexed="64"/>
          <bgColor auto="1"/>
        </patternFill>
      </fill>
      <alignment horizontal="left"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auto="1"/>
        </patternFill>
      </fill>
    </dxf>
    <dxf>
      <numFmt numFmtId="1" formatCode="0"/>
      <fill>
        <patternFill patternType="none">
          <fgColor indexed="64"/>
          <bgColor auto="1"/>
        </patternFill>
      </fill>
    </dxf>
    <dxf>
      <numFmt numFmtId="0" formatCode="General"/>
      <fill>
        <patternFill patternType="none">
          <fgColor indexed="64"/>
          <bgColor indexed="65"/>
        </patternFill>
      </fill>
    </dxf>
    <dxf>
      <numFmt numFmtId="0" formatCode="General"/>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fill>
        <patternFill patternType="none">
          <fgColor rgb="FF000000"/>
          <bgColor auto="1"/>
        </patternFill>
      </fill>
    </dxf>
    <dxf>
      <fill>
        <patternFill patternType="none">
          <fgColor indexed="64"/>
          <bgColor auto="1"/>
        </patternFill>
      </fill>
    </dxf>
    <dxf>
      <fill>
        <patternFill>
          <bgColor theme="0"/>
        </patternFill>
      </fill>
    </dxf>
    <dxf>
      <fill>
        <patternFill>
          <bgColor theme="0"/>
        </patternFill>
      </fill>
    </dxf>
    <dxf>
      <fill>
        <patternFill>
          <bgColor theme="0" tint="-0.34998626667073579"/>
        </patternFill>
      </fill>
    </dxf>
    <dxf>
      <fill>
        <patternFill>
          <bgColor theme="0"/>
        </patternFill>
      </fill>
    </dxf>
    <dxf>
      <fill>
        <patternFill>
          <bgColor theme="0" tint="-0.34998626667073579"/>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DE27A0E-90E4-4401-839F-8A44B9FFB186}" name="uploadDehydrator" displayName="uploadDehydrator" ref="A1:M25" totalsRowShown="0" headerRowDxfId="91" dataDxfId="90">
  <autoFilter ref="A1:M25" xr:uid="{00000000-0009-0000-0100-000003000000}"/>
  <tableColumns count="13">
    <tableColumn id="1" xr3:uid="{376B129E-0D91-431D-A57A-6230BAAFE3E0}" name="segment" dataDxfId="89">
      <calculatedColumnFormula>'Partner Info and ToC'!$D$1</calculatedColumnFormula>
    </tableColumn>
    <tableColumn id="2" xr3:uid="{20D16981-4675-4604-9193-47B1495FD8C0}" name="reportYear" dataDxfId="88">
      <calculatedColumnFormula>'Partner Info and ToC'!$B$5</calculatedColumnFormula>
    </tableColumn>
    <tableColumn id="3" xr3:uid="{D6B3D6A4-64D8-48FD-AAFE-D4616976EEA6}" name="Partner" dataDxfId="87">
      <calculatedColumnFormula>VLOOKUP('Partner Info and ToC'!$D$4,'gath-proc_partners'!A:B,2,FALSE)</calculatedColumnFormula>
    </tableColumn>
    <tableColumn id="4" xr3:uid="{3295F3C3-6D0D-4A2A-B4ED-B31C74F4BFF4}" name="yearBegin" dataDxfId="86">
      <calculatedColumnFormula>'Dehydrator Vents'!A5</calculatedColumnFormula>
    </tableColumn>
    <tableColumn id="5" xr3:uid="{FBD7BAA4-2617-4FCA-B6E6-7FC51E2FCC2D}" name="yearEnd" dataDxfId="85">
      <calculatedColumnFormula>'Dehydrator Vents'!D5</calculatedColumnFormula>
    </tableColumn>
    <tableColumn id="11" xr3:uid="{69A324F4-9A4D-4231-9CE6-E1D2D83AF232}" name="NewOngoing" dataDxfId="84"/>
    <tableColumn id="6" xr3:uid="{7570C134-7176-46CF-8A69-0D901655E3F9}" name="activityName" dataDxfId="83">
      <calculatedColumnFormula>VLOOKUP("Install flash tank separators on glycol dehydrators",'gath-proc_activities'!A:D,3,FALSE)</calculatedColumnFormula>
    </tableColumn>
    <tableColumn id="7" xr3:uid="{EB45E8C8-57FC-4981-9D5B-63DA44D2F762}" name="reductionsMcf" dataDxfId="82">
      <calculatedColumnFormula>_xlfn.SWITCH('Dehydrator Vents'!F5,"Default",'Dehydrator Vents'!I5,"Standard",'Dehydrator Vents'!M5,"Other",'Dehydrator Vents'!N5,"--")</calculatedColumnFormula>
    </tableColumn>
    <tableColumn id="8" xr3:uid="{DE3FFF53-F6F1-471C-9EA0-8A436C775C06}" name="reductionBasis" dataDxfId="81">
      <calculatedColumnFormula>'Dehydrator Vents'!F5</calculatedColumnFormula>
    </tableColumn>
    <tableColumn id="9" xr3:uid="{A300A6B7-664E-47ED-B27B-A0E78BDD8795}" name="Description" dataDxfId="80">
      <calculatedColumnFormula>IF(ISBLANK('Dehydrator Vents'!P5),"",'Dehydrator Vents'!P5)</calculatedColumnFormula>
    </tableColumn>
    <tableColumn id="10" xr3:uid="{6C931CFC-634D-429E-8E5B-729FE3FFA726}" name="reductionsCalculation" dataDxfId="79">
      <calculatedColumnFormula>_xlfn.SWITCH('Dehydrator Vents'!F5,"Default","[Number of Flash Tank Separators Installed] x [Average Gas Throughput] x [Emission_Factor] x [Efficiency] / 1000","Standard","[TEG Circulation Rate] x [Methane Entrainment Rate] x [Hours of Operation] x [Efficiency] / 1000","Other",'Dehydrator Vents'!O5,"--")</calculatedColumnFormula>
    </tableColumn>
    <tableColumn id="13" xr3:uid="{6BF26B7F-FAB4-47ED-A148-7DC2A9924445}" name="Variables/Formulas Columns" dataDxfId="78"/>
    <tableColumn id="14" xr3:uid="{292ED7CD-71E8-492F-B39D-F68D83A4806E}" name="Version" dataDxfId="77"/>
  </tableColumns>
  <tableStyleInfo name="TableStyleMedium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C041CAD-89E5-4AFA-8A63-95401E948BA6}" name="uploadLeaks" displayName="uploadLeaks" ref="A1:M25" totalsRowShown="0" headerRowDxfId="76" dataDxfId="75">
  <autoFilter ref="A1:M25" xr:uid="{00000000-0009-0000-0100-000003000000}"/>
  <tableColumns count="13">
    <tableColumn id="1" xr3:uid="{2BFE719B-D542-40E0-BB1A-012572115CF3}" name="segment" dataDxfId="74">
      <calculatedColumnFormula>'Partner Info and ToC'!$D$1</calculatedColumnFormula>
    </tableColumn>
    <tableColumn id="2" xr3:uid="{B04863E1-17E3-4762-A383-ABEEC53BFDFB}" name="reportYear" dataDxfId="73"/>
    <tableColumn id="3" xr3:uid="{AB46A3FB-CBBB-47C1-A22B-0C5AF07CC8A0}" name="Partner" dataDxfId="72">
      <calculatedColumnFormula>VLOOKUP('Partner Info and ToC'!$D$4,'gath-proc_partners'!A:B,2,FALSE)</calculatedColumnFormula>
    </tableColumn>
    <tableColumn id="4" xr3:uid="{6A7FBC90-DD41-4721-A3FB-921D350D3D61}" name="yearBegin" dataDxfId="71">
      <calculatedColumnFormula>'Equipment Leaks'!A4</calculatedColumnFormula>
    </tableColumn>
    <tableColumn id="5" xr3:uid="{FB349839-3B67-464A-B8AF-E44A58FF7747}" name="yearEnd" dataDxfId="70">
      <calculatedColumnFormula>'Equipment Leaks'!A4</calculatedColumnFormula>
    </tableColumn>
    <tableColumn id="11" xr3:uid="{F8AC2309-203A-427E-B4F3-E8A18FFB05C7}" name="NewOngoing" dataDxfId="69"/>
    <tableColumn id="6" xr3:uid="{2CA7B6E6-BB21-455F-B8FE-6CCBE4DE6351}" name="activityName" dataDxfId="68">
      <calculatedColumnFormula>VLOOKUP("DI&amp;M at gas plants and booster stations",'gath-proc_activities'!A:C,3,FALSE)</calculatedColumnFormula>
    </tableColumn>
    <tableColumn id="7" xr3:uid="{F6E569ED-4380-4D90-BCA9-AB53DD8B6C7E}" name="reductionsMcf" dataDxfId="67">
      <calculatedColumnFormula>'Equipment Leaks'!G4</calculatedColumnFormula>
    </tableColumn>
    <tableColumn id="8" xr3:uid="{6B132327-CEE5-479A-A0F3-3D20B891F6AD}" name="reductionBasis" dataDxfId="66">
      <calculatedColumnFormula>'Equipment Leaks'!F4</calculatedColumnFormula>
    </tableColumn>
    <tableColumn id="9" xr3:uid="{D1451648-A07B-4BE3-9F4E-53D1E46D36FD}" name="Description" dataDxfId="65">
      <calculatedColumnFormula>IF(ISBLANK('Equipment Leaks'!I4),"",'Equipment Leaks'!I4)</calculatedColumnFormula>
    </tableColumn>
    <tableColumn id="10" xr3:uid="{B81A4E7A-4464-4D38-B628-4A6711EEDB5A}" name="reductionsCalculation" dataDxfId="64">
      <calculatedColumnFormula>'Equipment Leaks'!H4</calculatedColumnFormula>
    </tableColumn>
    <tableColumn id="13" xr3:uid="{269719CB-F1E2-4DB9-8D7C-5635FD7D3D07}" name="Variables/Formulas Columns" dataDxfId="63">
      <calculatedColumnFormula>IF(uploadLeaks[[#This Row],[reductionsMcf]]&gt;0,IF('Equipment Leaks'!B4="","0",'Equipment Leaks'!B4)&amp;","&amp;IF('Equipment Leaks'!C4="","0",'Equipment Leaks'!C4)&amp;","&amp;IF('Equipment Leaks'!D4="","0",'Equipment Leaks'!D4)&amp;","&amp;IF('Equipment Leaks'!E4="","0",'Equipment Leaks'!E4)&amp;","&amp;IF('Equipment Leaks'!G4="","0",'Equipment Leaks'!G4),"")</calculatedColumnFormula>
    </tableColumn>
    <tableColumn id="14" xr3:uid="{CCB671F1-FAC5-491F-B16D-5EBA5D5B4F83}" name="Version" dataDxfId="62"/>
  </tableColumns>
  <tableStyleInfo name="TableStyleMedium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AEC4B66-FC9D-406C-B543-21F7F5E4A42D}" name="uploadPneumaticGb" displayName="uploadPneumaticGb" ref="A1:M25" totalsRowShown="0" headerRowDxfId="61" dataDxfId="60">
  <autoFilter ref="A1:M25" xr:uid="{00000000-0009-0000-0100-000002000000}"/>
  <tableColumns count="13">
    <tableColumn id="1" xr3:uid="{43BC2592-50A8-4C71-83BB-7E7316BFCEDC}" name="segment" dataDxfId="59">
      <calculatedColumnFormula>'Partner Info and ToC'!$D$1</calculatedColumnFormula>
    </tableColumn>
    <tableColumn id="2" xr3:uid="{B0867413-7B6B-41CF-A3AC-C76425EF5C37}" name="reportYear" dataDxfId="58">
      <calculatedColumnFormula>'Partner Info and ToC'!$B$5</calculatedColumnFormula>
    </tableColumn>
    <tableColumn id="3" xr3:uid="{F9BA6FEE-16A8-48D3-BD4B-D534F9699CB2}" name="Partner" dataDxfId="57">
      <calculatedColumnFormula>VLOOKUP('Partner Info and ToC'!$D$4,'gath-proc_partners'!A:B,2,FALSE)</calculatedColumnFormula>
    </tableColumn>
    <tableColumn id="4" xr3:uid="{0F5AF0D8-00F4-4DFA-93E3-D7372E486887}" name="yearBegin" dataDxfId="56">
      <calculatedColumnFormula>'Pneumatics - Gathering'!A5</calculatedColumnFormula>
    </tableColumn>
    <tableColumn id="5" xr3:uid="{D3347BFC-945A-41A6-ADB2-3C4F2FA53251}" name="yearEnd" dataDxfId="55">
      <calculatedColumnFormula>'Pneumatics - Gathering'!A5</calculatedColumnFormula>
    </tableColumn>
    <tableColumn id="11" xr3:uid="{D6F130BE-341D-4586-9B32-7C4CB556EA48}" name="NewOngoing" dataDxfId="54">
      <calculatedColumnFormula>'Pneumatics - Gathering'!B5</calculatedColumnFormula>
    </tableColumn>
    <tableColumn id="6" xr3:uid="{31CE15BB-E387-44F2-9A4F-19E45E3B63C0}" name="activityName" dataDxfId="53">
      <calculatedColumnFormula>VLOOKUP("Identify and replace high-bleed pneumatic devices",'gath-proc_activities'!A:D,3,FALSE)</calculatedColumnFormula>
    </tableColumn>
    <tableColumn id="7" xr3:uid="{7FB10760-3EB5-4753-B3A4-38A5F3B7372F}" name="reductionsMcf" dataDxfId="52">
      <calculatedColumnFormula>IF(ISNUMBER('Pneumatics - Gathering'!F5),'Pneumatics - Gathering'!F5,0)+IF(ISNUMBER('Pneumatics - Gathering'!H5),'Pneumatics - Gathering'!H5,0)+IF(ISNUMBER('Pneumatics - Gathering'!J5),'Pneumatics - Gathering'!J5,0)</calculatedColumnFormula>
    </tableColumn>
    <tableColumn id="8" xr3:uid="{F6E3743D-A91A-403A-966E-464FF3410A2F}" name="reductionBasis" dataDxfId="51">
      <calculatedColumnFormula>'Pneumatics - Gathering'!E5</calculatedColumnFormula>
    </tableColumn>
    <tableColumn id="9" xr3:uid="{DF461F38-7D16-406E-91A8-CFA8E17B06B9}" name="Description" dataDxfId="50">
      <calculatedColumnFormula>IF(ISBLANK('Pneumatics - Gathering'!K5),"",'Pneumatics - Gathering'!K5)</calculatedColumnFormula>
    </tableColumn>
    <tableColumn id="10" xr3:uid="{BD152A47-5924-460B-A3AB-F6675F5E12C1}" name="reductionsCalculation" dataDxfId="49">
      <calculatedColumnFormula>IF(uploadPneumaticGb[[#This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calculatedColumnFormula>
    </tableColumn>
    <tableColumn id="13" xr3:uid="{2FD1B6CB-A9CB-4A99-8BA4-BA3DA1B8178C}" name="Variables/Formulas Columns" dataDxfId="48">
      <calculatedColumnFormula>IF(uploadPneumaticGb[[#This Row],[reductionsMcf]]&gt;0,IF('Pneumatics - Gathering'!C5="",default_CH4_content,'Pneumatics - Gathering'!C5)&amp;","&amp;IF('Pneumatics - Gathering'!D5="",default_hours,'Pneumatics - Gathering'!D5)&amp;","&amp;IF('Pneumatics - Gathering'!E5="","0",'Pneumatics - Gathering'!E5)&amp;","&amp;gb_pneumatic_highbleed_EF&amp;","&amp;gb_pneumatic_lowbleed_EF&amp;","&amp;IF('Pneumatics - Gathering'!G5="","0",'Pneumatics - Gathering'!G5)&amp;","&amp;gb_pneumatic_highbleed_EF&amp;","&amp;IF('Pneumatics - Gathering'!I5="","0",'Pneumatics - Gathering'!I5)&amp;","&amp;pr_pneumatic_lowbleed_EF,"")</calculatedColumnFormula>
    </tableColumn>
    <tableColumn id="12" xr3:uid="{A5EA3981-A066-464A-AD3E-154B9705CBC0}" name="Version" dataDxfId="47">
      <calculatedColumnFormula>'Partner Info and ToC'!$A$3</calculatedColumnFormula>
    </tableColumn>
  </tableColumns>
  <tableStyleInfo name="TableStyleMedium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4206888-8A99-4AA0-8706-F05259A2FD07}" name="uploadPneumaticPr" displayName="uploadPneumaticPr" ref="A1:M25" totalsRowShown="0" headerRowDxfId="46" dataDxfId="45">
  <autoFilter ref="A1:M25" xr:uid="{00000000-0009-0000-0100-000002000000}"/>
  <tableColumns count="13">
    <tableColumn id="1" xr3:uid="{0FF9430B-F91A-400C-80BF-3A51FFB3CCBF}" name="segment" dataDxfId="44">
      <calculatedColumnFormula>'Partner Info and ToC'!$D$1</calculatedColumnFormula>
    </tableColumn>
    <tableColumn id="2" xr3:uid="{BD76366F-80DE-4797-838E-5D7FC2E13B92}" name="reportYear" dataDxfId="43">
      <calculatedColumnFormula>'Partner Info and ToC'!$B$5</calculatedColumnFormula>
    </tableColumn>
    <tableColumn id="3" xr3:uid="{795FFF83-8516-46AC-A578-36A1515EDFA6}" name="Partner" dataDxfId="42">
      <calculatedColumnFormula>VLOOKUP('Partner Info and ToC'!$D$4,'gath-proc_partners'!A:B,2,FALSE)</calculatedColumnFormula>
    </tableColumn>
    <tableColumn id="4" xr3:uid="{8AB2C520-1C11-4CF5-B877-545902D999D9}" name="yearBegin" dataDxfId="41">
      <calculatedColumnFormula>'Pneumatics - Processing'!A5</calculatedColumnFormula>
    </tableColumn>
    <tableColumn id="5" xr3:uid="{C51E8F11-CD7E-486E-8994-2E9B277ABDA3}" name="yearEnd" dataDxfId="40">
      <calculatedColumnFormula>'Pneumatics - Processing'!A5</calculatedColumnFormula>
    </tableColumn>
    <tableColumn id="11" xr3:uid="{00FA3979-8150-4AD3-A213-C6BCC7BADDFF}" name="NewOngoing" dataDxfId="39">
      <calculatedColumnFormula>'Pneumatics - Processing'!B5</calculatedColumnFormula>
    </tableColumn>
    <tableColumn id="6" xr3:uid="{22C8AD93-23B8-4F09-B662-6457E8DBAD9E}" name="activityName" dataDxfId="38">
      <calculatedColumnFormula>VLOOKUP("Identify and replace high-bleed pneumatic devices",'gath-proc_activities'!A:C,3,FALSE)</calculatedColumnFormula>
    </tableColumn>
    <tableColumn id="7" xr3:uid="{C82A72AC-C9B0-4308-9A38-92E335153940}" name="reductionsMcf" dataDxfId="37">
      <calculatedColumnFormula>IF(ISNUMBER('Pneumatics - Processing'!F5),'Pneumatics - Processing'!F5,0)+IF(ISNUMBER('Pneumatics - Processing'!H5),'Pneumatics - Processing'!H5,0)+IF(ISNUMBER('Pneumatics - Processing'!J5),'Pneumatics - Processing'!J5,0)</calculatedColumnFormula>
    </tableColumn>
    <tableColumn id="8" xr3:uid="{CEE30828-AC7B-4AEF-8A00-311183B38C4C}" name="reductionBasis" dataDxfId="36">
      <calculatedColumnFormula>'Pneumatics - Processing'!E5</calculatedColumnFormula>
    </tableColumn>
    <tableColumn id="9" xr3:uid="{9EF3E06E-4690-4FAE-B662-C271EB655E70}" name="Description" dataDxfId="35">
      <calculatedColumnFormula>IF(ISBLANK('Pneumatics - Processing'!K5),"",'Pneumatics - Processing'!K5)</calculatedColumnFormula>
    </tableColumn>
    <tableColumn id="10" xr3:uid="{D79EF027-ADA6-4569-93ED-1DA9C5102198}" name="reductionsCalculation" dataDxfId="34">
      <calculatedColumnFormula>IF(uploadPneumaticPr[[#This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calculatedColumnFormula>
    </tableColumn>
    <tableColumn id="13" xr3:uid="{9C661139-FC4F-4EF8-8DB2-600927D94695}" name="Variables/Formulas Columns" dataDxfId="33">
      <calculatedColumnFormula>IF(uploadPneumaticPr[[#This Row],[reductionsMcf]]&gt;0,IF('Pneumatics - Processing'!C5="",default_CH4_content,'Pneumatics - Processing'!C5)&amp;","&amp;IF('Pneumatics - Processing'!D5="",default_hours,'Pneumatics - Processing'!D5)&amp;","&amp;IF('Pneumatics - Processing'!E5="","0",'Pneumatics - Processing'!E5)&amp;","&amp;pr_pneumatic_highbleed_EF&amp;","&amp;pr_pneumatic_lowbleed_EF&amp;","&amp;IF('Pneumatics - Processing'!G5="","0",'Pneumatics - Processing'!G5)&amp;","&amp;pr_pneumatic_highbleed_EF&amp;","&amp;IF('Pneumatics - Processing'!I5="","0",'Pneumatics - Processing'!I5)&amp;","&amp;pr_pneumatic_lowbleed_EF,"")</calculatedColumnFormula>
    </tableColumn>
    <tableColumn id="12" xr3:uid="{FA50E420-2E80-4565-B12F-C6E394B08C0A}" name="Version" dataDxfId="32">
      <calculatedColumnFormula>'Partner Info and ToC'!$A$3</calculatedColumnFormula>
    </tableColumn>
  </tableColumns>
  <tableStyleInfo name="TableStyleMedium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F553345-1E82-43C6-A701-975DBE0EEE21}" name="uploadAdditional" displayName="uploadAdditional" ref="A1:M25" totalsRowShown="0" headerRowDxfId="31" dataDxfId="30">
  <autoFilter ref="A1:M25" xr:uid="{00000000-0009-0000-0100-000001000000}"/>
  <tableColumns count="13">
    <tableColumn id="1" xr3:uid="{8E321AB4-F931-45F0-A390-85B9ADD10937}" name="segment" dataDxfId="29">
      <calculatedColumnFormula>'Partner Info and ToC'!$D$1</calculatedColumnFormula>
    </tableColumn>
    <tableColumn id="2" xr3:uid="{03223FBB-F49F-475F-B9CD-520CFFDC32D0}" name="reportYear" dataDxfId="28">
      <calculatedColumnFormula>'Partner Info and ToC'!$B$5</calculatedColumnFormula>
    </tableColumn>
    <tableColumn id="3" xr3:uid="{45A7BFC6-D6C7-4C75-B2D4-F1001F31257C}" name="Partner" dataDxfId="27">
      <calculatedColumnFormula>VLOOKUP('Partner Info and ToC'!$D$4,'gath-proc_partners'!A:B,2,FALSE)</calculatedColumnFormula>
    </tableColumn>
    <tableColumn id="4" xr3:uid="{B1B44968-6DB5-4BA9-94C4-37FB431E9D99}" name="yearBegin" dataDxfId="26">
      <calculatedColumnFormula>'Additional Activities'!A4</calculatedColumnFormula>
    </tableColumn>
    <tableColumn id="5" xr3:uid="{5243C021-733E-47DF-8158-B23363BF6C8B}" name="yearEnd" dataDxfId="25">
      <calculatedColumnFormula>'Additional Activities'!F4</calculatedColumnFormula>
    </tableColumn>
    <tableColumn id="11" xr3:uid="{5AB996EF-F285-4D1F-B5E8-176F50686E3A}" name="NewOngoing" dataDxfId="24"/>
    <tableColumn id="6" xr3:uid="{3A2969D8-4E5F-430C-B52F-8A4AFA0F052D}" name="activityName" dataDxfId="23">
      <calculatedColumnFormula>IF(ISBLANK('Additional Activities'!B4),"",VLOOKUP('Additional Activities'!$B4,'gath-proc_activities'!A:C,3,FALSE))</calculatedColumnFormula>
    </tableColumn>
    <tableColumn id="7" xr3:uid="{D407620B-F54C-4ED3-B320-0E28EA08B1C0}" name="reductionsMcf" dataDxfId="22">
      <calculatedColumnFormula>IF(ISBLANK('Additional Activities'!G4),"",'Additional Activities'!G4)</calculatedColumnFormula>
    </tableColumn>
    <tableColumn id="8" xr3:uid="{B8769CFE-B8B7-4F1F-AE6F-FF51D17F9210}" name="reductionBasis" dataDxfId="21">
      <calculatedColumnFormula>IF(ISBLANK('Additional Activities'!H4),"",'Additional Activities'!H4)</calculatedColumnFormula>
    </tableColumn>
    <tableColumn id="9" xr3:uid="{1EB09032-C190-414C-83E4-3795AAE0D4B5}" name="Description" dataDxfId="20">
      <calculatedColumnFormula>IF(ISBLANK('Additional Activities'!J4),"",'Additional Activities'!J4)</calculatedColumnFormula>
    </tableColumn>
    <tableColumn id="10" xr3:uid="{AD7BD1A6-4169-43B7-80DE-DA56C2595CB8}" name="reductionsCalculation" dataDxfId="19">
      <calculatedColumnFormula>IF(ISBLANK('Additional Activities'!I4),"",'Additional Activities'!I4)</calculatedColumnFormula>
    </tableColumn>
    <tableColumn id="13" xr3:uid="{1B8E6833-0987-4F34-B646-7B37234C64E2}" name="Variables/Formulas Columns" dataDxfId="18"/>
    <tableColumn id="12" xr3:uid="{D99CC760-A525-4B0D-A836-A0067E1B0A76}" name="Version" dataDxfId="17">
      <calculatedColumnFormula>'Partner Info and ToC'!$A$3</calculatedColumnFormula>
    </tableColumn>
  </tableColumns>
  <tableStyleInfo name="TableStyleMedium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16421CB-5E04-473E-95AE-39436F9D4285}" name="ImportTable" displayName="ImportTable" ref="A1:M121" totalsRowShown="0" headerRowDxfId="16" dataDxfId="14" headerRowBorderDxfId="15" tableBorderDxfId="13">
  <autoFilter ref="A1:M121" xr:uid="{72516756-D5E9-4606-BF7D-B560C4AB3A10}"/>
  <tableColumns count="13">
    <tableColumn id="1" xr3:uid="{E7D2AC88-8BDF-4D81-AD49-C5737E1A9E00}" name="segment" dataDxfId="12"/>
    <tableColumn id="2" xr3:uid="{4AB1DA67-EF56-4C57-94F5-FF6C99D3BBBF}" name="reportYear" dataDxfId="11"/>
    <tableColumn id="3" xr3:uid="{F51C3C50-3E4E-49B0-9020-A4B7AD057950}" name="Partner" dataDxfId="10"/>
    <tableColumn id="4" xr3:uid="{6D528D07-F015-4C5C-8FDA-E9E07892A736}" name="yearBegin" dataDxfId="9"/>
    <tableColumn id="5" xr3:uid="{F1A5A009-CCB7-4CD4-85BB-46F2C3BDA287}" name="yearEnd" dataDxfId="8"/>
    <tableColumn id="12" xr3:uid="{A0F0EFB8-A76E-4737-9127-E73001C94318}" name="NewOngoing" dataDxfId="7"/>
    <tableColumn id="6" xr3:uid="{35EEC8DD-0CA9-4C02-A335-A9A7D1FA9D00}" name="activityName" dataDxfId="6"/>
    <tableColumn id="7" xr3:uid="{61757026-3F21-4816-A809-196F56BF1C94}" name="reductionsMcf" dataDxfId="5"/>
    <tableColumn id="8" xr3:uid="{65533087-1C9F-47D5-9BF2-B90DC70BE3E5}" name="reductionBasis" dataDxfId="4"/>
    <tableColumn id="9" xr3:uid="{F1171EB6-1908-4306-BE8D-F45A053A0AAD}" name="Description" dataDxfId="3"/>
    <tableColumn id="10" xr3:uid="{6A9BC5C6-3928-4A3F-8FCB-454C369ACA20}" name="reductionsCalculation" dataDxfId="2"/>
    <tableColumn id="11" xr3:uid="{F3CA02DC-5B20-4BD5-990A-4C46F793E5F2}" name="Variables/Formulas Columns" dataDxfId="1"/>
    <tableColumn id="13" xr3:uid="{99B2EB3A-671F-4E47-9D73-725CDEE27372}" name="SpreadsheetVersion"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988B2-5EE5-498B-A85F-4049E20C665E}">
  <sheetPr>
    <pageSetUpPr fitToPage="1"/>
  </sheetPr>
  <dimension ref="A1:D25"/>
  <sheetViews>
    <sheetView showGridLines="0" tabSelected="1" topLeftCell="A13" workbookViewId="0">
      <selection activeCell="A25" sqref="A25:C25"/>
    </sheetView>
  </sheetViews>
  <sheetFormatPr defaultColWidth="0" defaultRowHeight="14.3" zeroHeight="1" x14ac:dyDescent="0.25"/>
  <cols>
    <col min="1" max="1" width="30.875" customWidth="1"/>
    <col min="2" max="2" width="15.375" bestFit="1" customWidth="1"/>
    <col min="3" max="3" width="83.75" customWidth="1"/>
    <col min="4" max="4" width="20.625" customWidth="1"/>
    <col min="5" max="16384" width="9.125" hidden="1"/>
  </cols>
  <sheetData>
    <row r="1" spans="1:4" ht="17" x14ac:dyDescent="0.3">
      <c r="A1" s="2" t="s">
        <v>180</v>
      </c>
      <c r="D1" s="139" t="str">
        <f>MID(A1,FIND("-",A1)+2,FIND(" Segment",A1)-FIND("-",A1)-2)</f>
        <v>Gathering and Processing</v>
      </c>
    </row>
    <row r="2" spans="1:4" ht="32.6" x14ac:dyDescent="0.25">
      <c r="A2" s="151" t="str">
        <f>"FORM VERSION: REPORTING SEASON "&amp;B5+1&amp;" (for activities completed in "&amp;B5&amp;")"</f>
        <v>FORM VERSION: REPORTING SEASON 2021 (for activities completed in 2020)</v>
      </c>
      <c r="D2" s="183" t="s">
        <v>185</v>
      </c>
    </row>
    <row r="3" spans="1:4" x14ac:dyDescent="0.25">
      <c r="A3" t="s">
        <v>181</v>
      </c>
    </row>
    <row r="4" spans="1:4" ht="15.8" x14ac:dyDescent="0.25">
      <c r="A4" s="4" t="s">
        <v>76</v>
      </c>
      <c r="B4" s="153"/>
      <c r="C4" s="153"/>
      <c r="D4" s="139">
        <f>B4</f>
        <v>0</v>
      </c>
    </row>
    <row r="5" spans="1:4" ht="15.8" x14ac:dyDescent="0.25">
      <c r="A5" s="4" t="s">
        <v>77</v>
      </c>
      <c r="B5" s="154">
        <v>2020</v>
      </c>
      <c r="C5" s="154"/>
    </row>
    <row r="6" spans="1:4" ht="14.95" x14ac:dyDescent="0.25"/>
    <row r="7" spans="1:4" s="5" customFormat="1" ht="4.75" customHeight="1" x14ac:dyDescent="0.25"/>
    <row r="8" spans="1:4" ht="14.95" x14ac:dyDescent="0.25">
      <c r="A8" s="3" t="s">
        <v>78</v>
      </c>
    </row>
    <row r="9" spans="1:4" ht="9.6999999999999993" customHeight="1" x14ac:dyDescent="0.25">
      <c r="A9" s="6"/>
    </row>
    <row r="10" spans="1:4" s="7" customFormat="1" ht="31.6" x14ac:dyDescent="0.25">
      <c r="A10" s="30" t="s">
        <v>146</v>
      </c>
      <c r="B10" s="30" t="s">
        <v>79</v>
      </c>
      <c r="C10" s="30" t="s">
        <v>80</v>
      </c>
    </row>
    <row r="11" spans="1:4" s="7" customFormat="1" ht="31.75" customHeight="1" x14ac:dyDescent="0.25">
      <c r="A11" s="140" t="s">
        <v>93</v>
      </c>
      <c r="B11" s="142" t="str">
        <f>IF((SUMPRODUCT(--ISBLANK('Dehydrator Vents'!A5:A104))=ROWS('Dehydrator Vents'!A5:A104)),"No","Yes")</f>
        <v>No</v>
      </c>
      <c r="C11" s="29" t="s">
        <v>89</v>
      </c>
      <c r="D11" s="8"/>
    </row>
    <row r="12" spans="1:4" s="7" customFormat="1" ht="31.75" customHeight="1" x14ac:dyDescent="0.25">
      <c r="A12" s="140" t="s">
        <v>81</v>
      </c>
      <c r="B12" s="142" t="str">
        <f>IF((SUMPRODUCT(--ISBLANK('Equipment Leaks'!A4:A103))=ROWS('Equipment Leaks'!A4:A103)),"No","Yes")</f>
        <v>No</v>
      </c>
      <c r="C12" s="29" t="s">
        <v>90</v>
      </c>
      <c r="D12" s="8"/>
    </row>
    <row r="13" spans="1:4" s="7" customFormat="1" ht="31.75" customHeight="1" x14ac:dyDescent="0.25">
      <c r="A13" s="140" t="s">
        <v>133</v>
      </c>
      <c r="B13" s="142" t="str">
        <f>IF((SUMPRODUCT(--ISBLANK('Pneumatics - Gathering'!A5:A104))=ROWS('Pneumatics - Gathering'!A5:A104)),"No","Yes")</f>
        <v>No</v>
      </c>
      <c r="C13" s="155" t="s">
        <v>135</v>
      </c>
      <c r="D13" s="8"/>
    </row>
    <row r="14" spans="1:4" s="7" customFormat="1" ht="29.9" customHeight="1" x14ac:dyDescent="0.25">
      <c r="A14" s="140" t="s">
        <v>134</v>
      </c>
      <c r="B14" s="143" t="str">
        <f>IF((SUMPRODUCT(--ISBLANK('Pneumatics - Processing'!A5:A104))=ROWS('Pneumatics - Processing'!A5:A104)),"No","Yes")</f>
        <v>No</v>
      </c>
      <c r="C14" s="156"/>
      <c r="D14" s="8"/>
    </row>
    <row r="15" spans="1:4" s="7" customFormat="1" ht="59.95" x14ac:dyDescent="0.25">
      <c r="A15" s="140" t="s">
        <v>95</v>
      </c>
      <c r="B15" s="142" t="str">
        <f>IF((SUMPRODUCT(--ISBLANK('Additional Activities'!A4:A103))=ROWS('Additional Activities'!A4:A103)),"No","Yes")</f>
        <v>No</v>
      </c>
      <c r="C15" s="29" t="s">
        <v>92</v>
      </c>
      <c r="D15" s="8"/>
    </row>
    <row r="16" spans="1:4" s="7" customFormat="1" ht="14.95" x14ac:dyDescent="0.25"/>
    <row r="17" spans="1:3" s="5" customFormat="1" ht="4.75" customHeight="1" x14ac:dyDescent="0.25">
      <c r="A17" s="9"/>
      <c r="B17" s="9"/>
      <c r="C17" s="9"/>
    </row>
    <row r="18" spans="1:3" s="7" customFormat="1" ht="14.95" x14ac:dyDescent="0.25">
      <c r="A18" s="10"/>
      <c r="B18" s="10"/>
      <c r="C18" s="10"/>
    </row>
    <row r="19" spans="1:3" s="7" customFormat="1" ht="14.95" x14ac:dyDescent="0.25">
      <c r="A19" s="150" t="s">
        <v>183</v>
      </c>
      <c r="B19" s="151"/>
      <c r="C19" s="151"/>
    </row>
    <row r="20" spans="1:3" s="7" customFormat="1" ht="15.8" x14ac:dyDescent="0.25">
      <c r="A20" s="152" t="s">
        <v>184</v>
      </c>
      <c r="B20" s="158"/>
      <c r="C20" s="158"/>
    </row>
    <row r="21" spans="1:3" s="7" customFormat="1" ht="14.95" x14ac:dyDescent="0.25">
      <c r="A21" s="10"/>
      <c r="B21" s="10"/>
      <c r="C21" s="10"/>
    </row>
    <row r="22" spans="1:3" s="7" customFormat="1" ht="14.95" x14ac:dyDescent="0.25">
      <c r="A22" s="10"/>
      <c r="B22" s="10"/>
      <c r="C22" s="10"/>
    </row>
    <row r="23" spans="1:3" s="7" customFormat="1" x14ac:dyDescent="0.25">
      <c r="A23" s="10"/>
      <c r="B23" s="10"/>
      <c r="C23" s="10"/>
    </row>
    <row r="24" spans="1:3" s="7" customFormat="1" x14ac:dyDescent="0.25">
      <c r="A24" s="10"/>
      <c r="B24" s="10"/>
      <c r="C24" s="10"/>
    </row>
    <row r="25" spans="1:3" s="7" customFormat="1" ht="75.75" customHeight="1" x14ac:dyDescent="0.25">
      <c r="A25" s="157" t="s">
        <v>186</v>
      </c>
      <c r="B25" s="157"/>
      <c r="C25" s="157"/>
    </row>
  </sheetData>
  <sheetProtection selectLockedCells="1"/>
  <mergeCells count="5">
    <mergeCell ref="B4:C4"/>
    <mergeCell ref="B5:C5"/>
    <mergeCell ref="C13:C14"/>
    <mergeCell ref="A25:C25"/>
    <mergeCell ref="B20:C20"/>
  </mergeCells>
  <dataValidations count="1">
    <dataValidation type="list" allowBlank="1" showInputMessage="1" showErrorMessage="1" sqref="B4:C4" xr:uid="{5A297762-9A02-4F50-89D9-287F92C334F3}">
      <formula1>partners</formula1>
    </dataValidation>
  </dataValidations>
  <hyperlinks>
    <hyperlink ref="A12" location="'Equipment Leaks'!A4" display="Equipment Leaks" xr:uid="{62FA1719-E443-4560-9CD8-7765228E84D1}"/>
    <hyperlink ref="A11" location="'Dehydrator Vents'!A5" display="Dehydrator Vents" xr:uid="{4637492E-FD46-4A04-939B-2DE48E36E07E}"/>
    <hyperlink ref="A15" location="'Additional Activities'!A4" display="Additional Gathering and Processing Activities" xr:uid="{0F4F7930-1FD5-4D37-A801-F51DFD7A2630}"/>
    <hyperlink ref="A13" location="'Pneumatics - Gathering'!A5" display="Pneumatic Controllers - Gathering &amp; Boosting" xr:uid="{6B508D62-9F60-410B-BCAF-BDFB01B5862C}"/>
    <hyperlink ref="A14" location="'Pneumatics - Processing'!A5" display="Pneumatic Controllers - Processing" xr:uid="{72AA68E4-6ACE-48BC-9626-93AF2C801F60}"/>
  </hyperlinks>
  <pageMargins left="0.7" right="0.7" top="1" bottom="0.75" header="0.3" footer="0.3"/>
  <pageSetup scale="94" fitToHeight="0" orientation="landscape" r:id="rId1"/>
  <headerFooter scaleWithDoc="0">
    <oddHeader xml:space="preserve">&amp;L&amp;G&amp;C&amp;"Arial,Bold"&amp;9U.S. ENVIRONMENTAL PROTECTION AGENCY
Washington, DC 20460&amp;R&amp;"Arial,Regular"&amp;9OMB Control No. 2060-0328
Expires 04/30/2022&amp;"-,Regular"&amp;11
</oddHeader>
    <oddFooter>&amp;L&amp;"Arial,Regular"&amp;9EPA Form No. 5900-102</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8DD76-CB47-40F4-9460-094DF5BC8E14}">
  <dimension ref="A1:M34"/>
  <sheetViews>
    <sheetView zoomScaleNormal="100" workbookViewId="0">
      <selection activeCell="L2" sqref="L2"/>
    </sheetView>
  </sheetViews>
  <sheetFormatPr defaultColWidth="9.125" defaultRowHeight="14.3" x14ac:dyDescent="0.25"/>
  <cols>
    <col min="1" max="1" width="22.875" bestFit="1" customWidth="1"/>
    <col min="2" max="2" width="12.625" style="21" customWidth="1"/>
    <col min="3" max="3" width="37.25" customWidth="1"/>
    <col min="4" max="4" width="21.125" style="21" customWidth="1"/>
    <col min="5" max="5" width="11.125" customWidth="1"/>
    <col min="6" max="6" width="13.875" customWidth="1"/>
    <col min="7" max="7" width="14.875" customWidth="1"/>
    <col min="8" max="8" width="18.125" customWidth="1"/>
    <col min="9" max="9" width="22.625" customWidth="1"/>
    <col min="10" max="10" width="41.75" customWidth="1"/>
    <col min="11" max="11" width="65.75" customWidth="1"/>
    <col min="12" max="12" width="58.75" customWidth="1"/>
    <col min="13" max="13" width="19.375" customWidth="1"/>
  </cols>
  <sheetData>
    <row r="1" spans="1:13" x14ac:dyDescent="0.25">
      <c r="A1" t="s">
        <v>155</v>
      </c>
      <c r="B1" s="21" t="s">
        <v>156</v>
      </c>
      <c r="C1" t="s">
        <v>157</v>
      </c>
      <c r="D1" s="21" t="s">
        <v>158</v>
      </c>
      <c r="E1" t="s">
        <v>159</v>
      </c>
      <c r="F1" t="s">
        <v>160</v>
      </c>
      <c r="G1" t="s">
        <v>161</v>
      </c>
      <c r="H1" t="s">
        <v>162</v>
      </c>
      <c r="I1" t="s">
        <v>163</v>
      </c>
      <c r="J1" t="s">
        <v>164</v>
      </c>
      <c r="K1" t="s">
        <v>165</v>
      </c>
      <c r="L1" t="s">
        <v>166</v>
      </c>
      <c r="M1" t="s">
        <v>167</v>
      </c>
    </row>
    <row r="2" spans="1:13" x14ac:dyDescent="0.25">
      <c r="A2" s="21" t="str">
        <f>'Partner Info and ToC'!$D$1</f>
        <v>Gathering and Processing</v>
      </c>
      <c r="B2" s="21">
        <f>'Partner Info and ToC'!$B$5</f>
        <v>2020</v>
      </c>
      <c r="C2" s="21" t="e">
        <f>VLOOKUP('Partner Info and ToC'!$D$4,'gath-proc_partners'!A:B,2,FALSE)</f>
        <v>#N/A</v>
      </c>
      <c r="D2" s="21">
        <f>'Pneumatics - Gathering'!A5</f>
        <v>0</v>
      </c>
      <c r="E2">
        <f>'Pneumatics - Gathering'!A5</f>
        <v>0</v>
      </c>
      <c r="F2" s="24">
        <f>'Pneumatics - Gathering'!B5</f>
        <v>0</v>
      </c>
      <c r="G2" s="21">
        <f>VLOOKUP("Identify and replace high-bleed pneumatic devices",'gath-proc_activities'!A:D,3,FALSE)</f>
        <v>33</v>
      </c>
      <c r="H2" s="23">
        <f>IF(ISNUMBER('Pneumatics - Gathering'!F5),'Pneumatics - Gathering'!F5,0)+IF(ISNUMBER('Pneumatics - Gathering'!H5),'Pneumatics - Gathering'!H5,0)+IF(ISNUMBER('Pneumatics - Gathering'!J5),'Pneumatics - Gathering'!J5,0)</f>
        <v>0</v>
      </c>
      <c r="J2" t="str">
        <f>IF(ISBLANK('Pneumatics - Gathering'!K5),"",'Pneumatics - Gathering'!K5)</f>
        <v/>
      </c>
      <c r="K2" t="str">
        <f>IF(uploadPneumaticGb[[#This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2" t="str">
        <f>IF(uploadPneumaticGb[[#This Row],[reductionsMcf]]&gt;0,IF('Pneumatics - Gathering'!C5="",default_CH4_content,'Pneumatics - Gathering'!C5)&amp;","&amp;IF('Pneumatics - Gathering'!D5="",default_hours,'Pneumatics - Gathering'!D5)&amp;","&amp;IF('Pneumatics - Gathering'!E5="","0",'Pneumatics - Gathering'!E5)&amp;","&amp;gb_pneumatic_highbleed_EF&amp;","&amp;gb_pneumatic_lowbleed_EF&amp;","&amp;IF('Pneumatics - Gathering'!G5="","0",'Pneumatics - Gathering'!G5)&amp;","&amp;gb_pneumatic_highbleed_EF&amp;","&amp;IF('Pneumatics - Gathering'!I5="","0",'Pneumatics - Gathering'!I5)&amp;","&amp;pr_pneumatic_lowbleed_EF,"")</f>
        <v/>
      </c>
      <c r="M2" t="str">
        <f>'Partner Info and ToC'!$A$3</f>
        <v>RS2021GATHERv1</v>
      </c>
    </row>
    <row r="3" spans="1:13" x14ac:dyDescent="0.25">
      <c r="A3" s="21" t="str">
        <f>'Partner Info and ToC'!$D$1</f>
        <v>Gathering and Processing</v>
      </c>
      <c r="B3" s="21">
        <f>'Partner Info and ToC'!$B$5</f>
        <v>2020</v>
      </c>
      <c r="C3" s="21" t="e">
        <f>VLOOKUP('Partner Info and ToC'!$D$4,'gath-proc_partners'!A:B,2,FALSE)</f>
        <v>#N/A</v>
      </c>
      <c r="D3" s="21">
        <f>'Pneumatics - Gathering'!A6</f>
        <v>0</v>
      </c>
      <c r="E3">
        <f>'Pneumatics - Gathering'!A6</f>
        <v>0</v>
      </c>
      <c r="F3" s="24">
        <f>'Pneumatics - Gathering'!B6</f>
        <v>0</v>
      </c>
      <c r="G3" s="21">
        <f>VLOOKUP("Identify and replace high-bleed pneumatic devices",'gath-proc_activities'!A:D,3,FALSE)</f>
        <v>33</v>
      </c>
      <c r="H3" s="23">
        <f>IF(ISNUMBER('Pneumatics - Gathering'!F6),'Pneumatics - Gathering'!F6,0)+IF(ISNUMBER('Pneumatics - Gathering'!H6),'Pneumatics - Gathering'!H6,0)+IF(ISNUMBER('Pneumatics - Gathering'!J6),'Pneumatics - Gathering'!J6,0)</f>
        <v>0</v>
      </c>
      <c r="J3" t="str">
        <f>IF(ISBLANK('Pneumatics - Gathering'!K6),"",'Pneumatics - Gathering'!K6)</f>
        <v/>
      </c>
      <c r="K3" t="str">
        <f>IF(uploadPneumaticGb[[#This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3" t="str">
        <f>IF(uploadPneumaticGb[[#This Row],[reductionsMcf]]&gt;0,IF('Pneumatics - Gathering'!C6="",default_CH4_content,'Pneumatics - Gathering'!C6)&amp;","&amp;IF('Pneumatics - Gathering'!D6="",default_hours,'Pneumatics - Gathering'!D6)&amp;","&amp;IF('Pneumatics - Gathering'!E6="","0",'Pneumatics - Gathering'!E6)&amp;","&amp;gb_pneumatic_highbleed_EF&amp;","&amp;gb_pneumatic_lowbleed_EF&amp;","&amp;IF('Pneumatics - Gathering'!G6="","0",'Pneumatics - Gathering'!G6)&amp;","&amp;gb_pneumatic_highbleed_EF&amp;","&amp;IF('Pneumatics - Gathering'!I6="","0",'Pneumatics - Gathering'!I6)&amp;","&amp;pr_pneumatic_lowbleed_EF,"")</f>
        <v/>
      </c>
      <c r="M3" t="str">
        <f>'Partner Info and ToC'!$A$3</f>
        <v>RS2021GATHERv1</v>
      </c>
    </row>
    <row r="4" spans="1:13" x14ac:dyDescent="0.25">
      <c r="A4" s="21" t="str">
        <f>'Partner Info and ToC'!$D$1</f>
        <v>Gathering and Processing</v>
      </c>
      <c r="B4" s="21">
        <f>'Partner Info and ToC'!$B$5</f>
        <v>2020</v>
      </c>
      <c r="C4" s="21" t="e">
        <f>VLOOKUP('Partner Info and ToC'!$D$4,'gath-proc_partners'!A:B,2,FALSE)</f>
        <v>#N/A</v>
      </c>
      <c r="D4" s="21">
        <f>'Pneumatics - Gathering'!A7</f>
        <v>0</v>
      </c>
      <c r="E4">
        <f>'Pneumatics - Gathering'!A7</f>
        <v>0</v>
      </c>
      <c r="F4" s="24">
        <f>'Pneumatics - Gathering'!B7</f>
        <v>0</v>
      </c>
      <c r="G4" s="21">
        <f>VLOOKUP("Identify and replace high-bleed pneumatic devices",'gath-proc_activities'!A:D,3,FALSE)</f>
        <v>33</v>
      </c>
      <c r="H4" s="23">
        <f>IF(ISNUMBER('Pneumatics - Gathering'!F7),'Pneumatics - Gathering'!F7,0)+IF(ISNUMBER('Pneumatics - Gathering'!H7),'Pneumatics - Gathering'!H7,0)+IF(ISNUMBER('Pneumatics - Gathering'!J7),'Pneumatics - Gathering'!J7,0)</f>
        <v>0</v>
      </c>
      <c r="J4" t="str">
        <f>IF(ISBLANK('Pneumatics - Gathering'!K7),"",'Pneumatics - Gathering'!K7)</f>
        <v/>
      </c>
      <c r="K4" t="str">
        <f>IF(uploadPneumaticGb[[#This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4" t="str">
        <f>IF(uploadPneumaticGb[[#This Row],[reductionsMcf]]&gt;0,IF('Pneumatics - Gathering'!C7="",default_CH4_content,'Pneumatics - Gathering'!C7)&amp;","&amp;IF('Pneumatics - Gathering'!D7="",default_hours,'Pneumatics - Gathering'!D7)&amp;","&amp;IF('Pneumatics - Gathering'!E7="","0",'Pneumatics - Gathering'!E7)&amp;","&amp;gb_pneumatic_highbleed_EF&amp;","&amp;gb_pneumatic_lowbleed_EF&amp;","&amp;IF('Pneumatics - Gathering'!G7="","0",'Pneumatics - Gathering'!G7)&amp;","&amp;gb_pneumatic_highbleed_EF&amp;","&amp;IF('Pneumatics - Gathering'!I7="","0",'Pneumatics - Gathering'!I7)&amp;","&amp;pr_pneumatic_lowbleed_EF,"")</f>
        <v/>
      </c>
      <c r="M4" t="str">
        <f>'Partner Info and ToC'!$A$3</f>
        <v>RS2021GATHERv1</v>
      </c>
    </row>
    <row r="5" spans="1:13" x14ac:dyDescent="0.25">
      <c r="A5" s="21" t="str">
        <f>'Partner Info and ToC'!$D$1</f>
        <v>Gathering and Processing</v>
      </c>
      <c r="B5" s="21">
        <f>'Partner Info and ToC'!$B$5</f>
        <v>2020</v>
      </c>
      <c r="C5" s="21" t="e">
        <f>VLOOKUP('Partner Info and ToC'!$D$4,'gath-proc_partners'!A:B,2,FALSE)</f>
        <v>#N/A</v>
      </c>
      <c r="D5" s="21">
        <f>'Pneumatics - Gathering'!A8</f>
        <v>0</v>
      </c>
      <c r="E5">
        <f>'Pneumatics - Gathering'!A8</f>
        <v>0</v>
      </c>
      <c r="F5" s="24">
        <f>'Pneumatics - Gathering'!B8</f>
        <v>0</v>
      </c>
      <c r="G5" s="21">
        <f>VLOOKUP("Identify and replace high-bleed pneumatic devices",'gath-proc_activities'!A:D,3,FALSE)</f>
        <v>33</v>
      </c>
      <c r="H5" s="23">
        <f>IF(ISNUMBER('Pneumatics - Gathering'!F8),'Pneumatics - Gathering'!F8,0)+IF(ISNUMBER('Pneumatics - Gathering'!H8),'Pneumatics - Gathering'!H8,0)+IF(ISNUMBER('Pneumatics - Gathering'!J8),'Pneumatics - Gathering'!J8,0)</f>
        <v>0</v>
      </c>
      <c r="J5" t="str">
        <f>IF(ISBLANK('Pneumatics - Gathering'!K8),"",'Pneumatics - Gathering'!K8)</f>
        <v/>
      </c>
      <c r="K5" t="str">
        <f>IF(uploadPneumaticGb[[#This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5" t="str">
        <f>IF(uploadPneumaticGb[[#This Row],[reductionsMcf]]&gt;0,IF('Pneumatics - Gathering'!C8="",default_CH4_content,'Pneumatics - Gathering'!C8)&amp;","&amp;IF('Pneumatics - Gathering'!D8="",default_hours,'Pneumatics - Gathering'!D8)&amp;","&amp;IF('Pneumatics - Gathering'!E8="","0",'Pneumatics - Gathering'!E8)&amp;","&amp;gb_pneumatic_highbleed_EF&amp;","&amp;gb_pneumatic_lowbleed_EF&amp;","&amp;IF('Pneumatics - Gathering'!G8="","0",'Pneumatics - Gathering'!G8)&amp;","&amp;gb_pneumatic_highbleed_EF&amp;","&amp;IF('Pneumatics - Gathering'!I8="","0",'Pneumatics - Gathering'!I8)&amp;","&amp;pr_pneumatic_lowbleed_EF,"")</f>
        <v/>
      </c>
      <c r="M5" t="str">
        <f>'Partner Info and ToC'!$A$3</f>
        <v>RS2021GATHERv1</v>
      </c>
    </row>
    <row r="6" spans="1:13" x14ac:dyDescent="0.25">
      <c r="A6" s="21" t="str">
        <f>'Partner Info and ToC'!$D$1</f>
        <v>Gathering and Processing</v>
      </c>
      <c r="B6" s="21">
        <f>'Partner Info and ToC'!$B$5</f>
        <v>2020</v>
      </c>
      <c r="C6" s="21" t="e">
        <f>VLOOKUP('Partner Info and ToC'!$D$4,'gath-proc_partners'!A:B,2,FALSE)</f>
        <v>#N/A</v>
      </c>
      <c r="D6" s="21">
        <f>'Pneumatics - Gathering'!A9</f>
        <v>0</v>
      </c>
      <c r="E6">
        <f>'Pneumatics - Gathering'!A9</f>
        <v>0</v>
      </c>
      <c r="F6" s="24">
        <f>'Pneumatics - Gathering'!B9</f>
        <v>0</v>
      </c>
      <c r="G6" s="21">
        <f>VLOOKUP("Identify and replace high-bleed pneumatic devices",'gath-proc_activities'!A:D,3,FALSE)</f>
        <v>33</v>
      </c>
      <c r="H6" s="23">
        <f>IF(ISNUMBER('Pneumatics - Gathering'!F9),'Pneumatics - Gathering'!F9,0)+IF(ISNUMBER('Pneumatics - Gathering'!H9),'Pneumatics - Gathering'!H9,0)+IF(ISNUMBER('Pneumatics - Gathering'!J9),'Pneumatics - Gathering'!J9,0)</f>
        <v>0</v>
      </c>
      <c r="J6" t="str">
        <f>IF(ISBLANK('Pneumatics - Gathering'!K9),"",'Pneumatics - Gathering'!K9)</f>
        <v/>
      </c>
      <c r="K6" t="str">
        <f>IF(uploadPneumaticGb[[#This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6" t="str">
        <f>IF(uploadPneumaticGb[[#This Row],[reductionsMcf]]&gt;0,IF('Pneumatics - Gathering'!C9="",default_CH4_content,'Pneumatics - Gathering'!C9)&amp;","&amp;IF('Pneumatics - Gathering'!D9="",default_hours,'Pneumatics - Gathering'!D9)&amp;","&amp;IF('Pneumatics - Gathering'!E9="","0",'Pneumatics - Gathering'!E9)&amp;","&amp;gb_pneumatic_highbleed_EF&amp;","&amp;gb_pneumatic_lowbleed_EF&amp;","&amp;IF('Pneumatics - Gathering'!G9="","0",'Pneumatics - Gathering'!G9)&amp;","&amp;gb_pneumatic_highbleed_EF&amp;","&amp;IF('Pneumatics - Gathering'!I9="","0",'Pneumatics - Gathering'!I9)&amp;","&amp;pr_pneumatic_lowbleed_EF,"")</f>
        <v/>
      </c>
      <c r="M6" t="str">
        <f>'Partner Info and ToC'!$A$3</f>
        <v>RS2021GATHERv1</v>
      </c>
    </row>
    <row r="7" spans="1:13" x14ac:dyDescent="0.25">
      <c r="A7" s="21" t="str">
        <f>'Partner Info and ToC'!$D$1</f>
        <v>Gathering and Processing</v>
      </c>
      <c r="B7" s="21">
        <f>'Partner Info and ToC'!$B$5</f>
        <v>2020</v>
      </c>
      <c r="C7" s="21" t="e">
        <f>VLOOKUP('Partner Info and ToC'!$D$4,'gath-proc_partners'!A:B,2,FALSE)</f>
        <v>#N/A</v>
      </c>
      <c r="D7" s="21">
        <f>'Pneumatics - Gathering'!A10</f>
        <v>0</v>
      </c>
      <c r="E7">
        <f>'Pneumatics - Gathering'!A10</f>
        <v>0</v>
      </c>
      <c r="F7" s="24">
        <f>'Pneumatics - Gathering'!B10</f>
        <v>0</v>
      </c>
      <c r="G7" s="21">
        <f>VLOOKUP("Identify and replace high-bleed pneumatic devices",'gath-proc_activities'!A:D,3,FALSE)</f>
        <v>33</v>
      </c>
      <c r="H7" s="23">
        <f>IF(ISNUMBER('Pneumatics - Gathering'!F10),'Pneumatics - Gathering'!F10,0)+IF(ISNUMBER('Pneumatics - Gathering'!H10),'Pneumatics - Gathering'!H10,0)+IF(ISNUMBER('Pneumatics - Gathering'!J10),'Pneumatics - Gathering'!J10,0)</f>
        <v>0</v>
      </c>
      <c r="J7" t="str">
        <f>IF(ISBLANK('Pneumatics - Gathering'!K10),"",'Pneumatics - Gathering'!K10)</f>
        <v/>
      </c>
      <c r="K7" t="str">
        <f>IF(uploadPneumaticGb[[#This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7" t="str">
        <f>IF(uploadPneumaticGb[[#This Row],[reductionsMcf]]&gt;0,IF('Pneumatics - Gathering'!C10="",default_CH4_content,'Pneumatics - Gathering'!C10)&amp;","&amp;IF('Pneumatics - Gathering'!D10="",default_hours,'Pneumatics - Gathering'!D10)&amp;","&amp;IF('Pneumatics - Gathering'!E10="","0",'Pneumatics - Gathering'!E10)&amp;","&amp;gb_pneumatic_highbleed_EF&amp;","&amp;gb_pneumatic_lowbleed_EF&amp;","&amp;IF('Pneumatics - Gathering'!G10="","0",'Pneumatics - Gathering'!G10)&amp;","&amp;gb_pneumatic_highbleed_EF&amp;","&amp;IF('Pneumatics - Gathering'!I10="","0",'Pneumatics - Gathering'!I10)&amp;","&amp;pr_pneumatic_lowbleed_EF,"")</f>
        <v/>
      </c>
      <c r="M7" t="str">
        <f>'Partner Info and ToC'!$A$3</f>
        <v>RS2021GATHERv1</v>
      </c>
    </row>
    <row r="8" spans="1:13" x14ac:dyDescent="0.25">
      <c r="A8" s="21" t="str">
        <f>'Partner Info and ToC'!$D$1</f>
        <v>Gathering and Processing</v>
      </c>
      <c r="B8" s="21">
        <f>'Partner Info and ToC'!$B$5</f>
        <v>2020</v>
      </c>
      <c r="C8" s="21" t="e">
        <f>VLOOKUP('Partner Info and ToC'!$D$4,'gath-proc_partners'!A:B,2,FALSE)</f>
        <v>#N/A</v>
      </c>
      <c r="D8" s="21">
        <f>'Pneumatics - Gathering'!A11</f>
        <v>0</v>
      </c>
      <c r="E8">
        <f>'Pneumatics - Gathering'!A11</f>
        <v>0</v>
      </c>
      <c r="F8" s="24">
        <f>'Pneumatics - Gathering'!B11</f>
        <v>0</v>
      </c>
      <c r="G8" s="21">
        <f>VLOOKUP("Identify and replace high-bleed pneumatic devices",'gath-proc_activities'!A:D,3,FALSE)</f>
        <v>33</v>
      </c>
      <c r="H8" s="23">
        <f>IF(ISNUMBER('Pneumatics - Gathering'!F11),'Pneumatics - Gathering'!F11,0)+IF(ISNUMBER('Pneumatics - Gathering'!H11),'Pneumatics - Gathering'!H11,0)+IF(ISNUMBER('Pneumatics - Gathering'!J11),'Pneumatics - Gathering'!J11,0)</f>
        <v>0</v>
      </c>
      <c r="J8" t="str">
        <f>IF(ISBLANK('Pneumatics - Gathering'!K11),"",'Pneumatics - Gathering'!K11)</f>
        <v/>
      </c>
      <c r="K8" t="str">
        <f>IF(uploadPneumaticGb[[#This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8" t="str">
        <f>IF(uploadPneumaticGb[[#This Row],[reductionsMcf]]&gt;0,IF('Pneumatics - Gathering'!C11="",default_CH4_content,'Pneumatics - Gathering'!C11)&amp;","&amp;IF('Pneumatics - Gathering'!D11="",default_hours,'Pneumatics - Gathering'!D11)&amp;","&amp;IF('Pneumatics - Gathering'!E11="","0",'Pneumatics - Gathering'!E11)&amp;","&amp;gb_pneumatic_highbleed_EF&amp;","&amp;gb_pneumatic_lowbleed_EF&amp;","&amp;IF('Pneumatics - Gathering'!G11="","0",'Pneumatics - Gathering'!G11)&amp;","&amp;gb_pneumatic_highbleed_EF&amp;","&amp;IF('Pneumatics - Gathering'!I11="","0",'Pneumatics - Gathering'!I11)&amp;","&amp;pr_pneumatic_lowbleed_EF,"")</f>
        <v/>
      </c>
      <c r="M8" t="str">
        <f>'Partner Info and ToC'!$A$3</f>
        <v>RS2021GATHERv1</v>
      </c>
    </row>
    <row r="9" spans="1:13" x14ac:dyDescent="0.25">
      <c r="A9" s="21" t="str">
        <f>'Partner Info and ToC'!$D$1</f>
        <v>Gathering and Processing</v>
      </c>
      <c r="B9" s="21">
        <f>'Partner Info and ToC'!$B$5</f>
        <v>2020</v>
      </c>
      <c r="C9" s="21" t="e">
        <f>VLOOKUP('Partner Info and ToC'!$D$4,'gath-proc_partners'!A:B,2,FALSE)</f>
        <v>#N/A</v>
      </c>
      <c r="D9" s="21">
        <f>'Pneumatics - Gathering'!A12</f>
        <v>0</v>
      </c>
      <c r="E9">
        <f>'Pneumatics - Gathering'!A12</f>
        <v>0</v>
      </c>
      <c r="F9" s="24">
        <f>'Pneumatics - Gathering'!B12</f>
        <v>0</v>
      </c>
      <c r="G9" s="21">
        <f>VLOOKUP("Identify and replace high-bleed pneumatic devices",'gath-proc_activities'!A:D,3,FALSE)</f>
        <v>33</v>
      </c>
      <c r="H9" s="23">
        <f>IF(ISNUMBER('Pneumatics - Gathering'!F12),'Pneumatics - Gathering'!F12,0)+IF(ISNUMBER('Pneumatics - Gathering'!H12),'Pneumatics - Gathering'!H12,0)+IF(ISNUMBER('Pneumatics - Gathering'!J12),'Pneumatics - Gathering'!J12,0)</f>
        <v>0</v>
      </c>
      <c r="J9" t="str">
        <f>IF(ISBLANK('Pneumatics - Gathering'!K12),"",'Pneumatics - Gathering'!K12)</f>
        <v/>
      </c>
      <c r="K9" t="str">
        <f>IF(uploadPneumaticGb[[#This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9" t="str">
        <f>IF(uploadPneumaticGb[[#This Row],[reductionsMcf]]&gt;0,IF('Pneumatics - Gathering'!C12="",default_CH4_content,'Pneumatics - Gathering'!C12)&amp;","&amp;IF('Pneumatics - Gathering'!D12="",default_hours,'Pneumatics - Gathering'!D12)&amp;","&amp;IF('Pneumatics - Gathering'!E12="","0",'Pneumatics - Gathering'!E12)&amp;","&amp;gb_pneumatic_highbleed_EF&amp;","&amp;gb_pneumatic_lowbleed_EF&amp;","&amp;IF('Pneumatics - Gathering'!G12="","0",'Pneumatics - Gathering'!G12)&amp;","&amp;gb_pneumatic_highbleed_EF&amp;","&amp;IF('Pneumatics - Gathering'!I12="","0",'Pneumatics - Gathering'!I12)&amp;","&amp;pr_pneumatic_lowbleed_EF,"")</f>
        <v/>
      </c>
      <c r="M9" t="str">
        <f>'Partner Info and ToC'!$A$3</f>
        <v>RS2021GATHERv1</v>
      </c>
    </row>
    <row r="10" spans="1:13" x14ac:dyDescent="0.25">
      <c r="A10" s="21" t="str">
        <f>'Partner Info and ToC'!$D$1</f>
        <v>Gathering and Processing</v>
      </c>
      <c r="B10" s="21">
        <f>'Partner Info and ToC'!$B$5</f>
        <v>2020</v>
      </c>
      <c r="C10" s="21" t="e">
        <f>VLOOKUP('Partner Info and ToC'!$D$4,'gath-proc_partners'!A:B,2,FALSE)</f>
        <v>#N/A</v>
      </c>
      <c r="D10" s="21">
        <f>'Pneumatics - Gathering'!A13</f>
        <v>0</v>
      </c>
      <c r="E10">
        <f>'Pneumatics - Gathering'!A13</f>
        <v>0</v>
      </c>
      <c r="F10" s="24">
        <f>'Pneumatics - Gathering'!B13</f>
        <v>0</v>
      </c>
      <c r="G10" s="21">
        <f>VLOOKUP("Identify and replace high-bleed pneumatic devices",'gath-proc_activities'!A:D,3,FALSE)</f>
        <v>33</v>
      </c>
      <c r="H10" s="23">
        <f>IF(ISNUMBER('Pneumatics - Gathering'!F13),'Pneumatics - Gathering'!F13,0)+IF(ISNUMBER('Pneumatics - Gathering'!H13),'Pneumatics - Gathering'!H13,0)+IF(ISNUMBER('Pneumatics - Gathering'!J13),'Pneumatics - Gathering'!J13,0)</f>
        <v>0</v>
      </c>
      <c r="J10" t="str">
        <f>IF(ISBLANK('Pneumatics - Gathering'!K13),"",'Pneumatics - Gathering'!K13)</f>
        <v/>
      </c>
      <c r="K10" t="str">
        <f>IF(uploadPneumaticGb[[#This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0" t="str">
        <f>IF(uploadPneumaticGb[[#This Row],[reductionsMcf]]&gt;0,IF('Pneumatics - Gathering'!C13="",default_CH4_content,'Pneumatics - Gathering'!C13)&amp;","&amp;IF('Pneumatics - Gathering'!D13="",default_hours,'Pneumatics - Gathering'!D13)&amp;","&amp;IF('Pneumatics - Gathering'!E13="","0",'Pneumatics - Gathering'!E13)&amp;","&amp;gb_pneumatic_highbleed_EF&amp;","&amp;gb_pneumatic_lowbleed_EF&amp;","&amp;IF('Pneumatics - Gathering'!G13="","0",'Pneumatics - Gathering'!G13)&amp;","&amp;gb_pneumatic_highbleed_EF&amp;","&amp;IF('Pneumatics - Gathering'!I13="","0",'Pneumatics - Gathering'!I13)&amp;","&amp;pr_pneumatic_lowbleed_EF,"")</f>
        <v/>
      </c>
      <c r="M10" t="str">
        <f>'Partner Info and ToC'!$A$3</f>
        <v>RS2021GATHERv1</v>
      </c>
    </row>
    <row r="11" spans="1:13" x14ac:dyDescent="0.25">
      <c r="A11" s="21" t="str">
        <f>'Partner Info and ToC'!$D$1</f>
        <v>Gathering and Processing</v>
      </c>
      <c r="B11" s="21">
        <f>'Partner Info and ToC'!$B$5</f>
        <v>2020</v>
      </c>
      <c r="C11" s="21" t="e">
        <f>VLOOKUP('Partner Info and ToC'!$D$4,'gath-proc_partners'!A:B,2,FALSE)</f>
        <v>#N/A</v>
      </c>
      <c r="D11" s="21">
        <f>'Pneumatics - Gathering'!A14</f>
        <v>0</v>
      </c>
      <c r="E11">
        <f>'Pneumatics - Gathering'!A14</f>
        <v>0</v>
      </c>
      <c r="F11" s="24">
        <f>'Pneumatics - Gathering'!B14</f>
        <v>0</v>
      </c>
      <c r="G11" s="21">
        <f>VLOOKUP("Identify and replace high-bleed pneumatic devices",'gath-proc_activities'!A:D,3,FALSE)</f>
        <v>33</v>
      </c>
      <c r="H11" s="23">
        <f>IF(ISNUMBER('Pneumatics - Gathering'!F14),'Pneumatics - Gathering'!F14,0)+IF(ISNUMBER('Pneumatics - Gathering'!H14),'Pneumatics - Gathering'!H14,0)+IF(ISNUMBER('Pneumatics - Gathering'!J14),'Pneumatics - Gathering'!J14,0)</f>
        <v>0</v>
      </c>
      <c r="J11" t="str">
        <f>IF(ISBLANK('Pneumatics - Gathering'!K14),"",'Pneumatics - Gathering'!K14)</f>
        <v/>
      </c>
      <c r="K11" t="str">
        <f>IF(uploadPneumaticGb[[#This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1" t="str">
        <f>IF(uploadPneumaticGb[[#This Row],[reductionsMcf]]&gt;0,IF('Pneumatics - Gathering'!C14="",default_CH4_content,'Pneumatics - Gathering'!C14)&amp;","&amp;IF('Pneumatics - Gathering'!D14="",default_hours,'Pneumatics - Gathering'!D14)&amp;","&amp;IF('Pneumatics - Gathering'!E14="","0",'Pneumatics - Gathering'!E14)&amp;","&amp;gb_pneumatic_highbleed_EF&amp;","&amp;gb_pneumatic_lowbleed_EF&amp;","&amp;IF('Pneumatics - Gathering'!G14="","0",'Pneumatics - Gathering'!G14)&amp;","&amp;gb_pneumatic_highbleed_EF&amp;","&amp;IF('Pneumatics - Gathering'!I14="","0",'Pneumatics - Gathering'!I14)&amp;","&amp;pr_pneumatic_lowbleed_EF,"")</f>
        <v/>
      </c>
      <c r="M11" t="str">
        <f>'Partner Info and ToC'!$A$3</f>
        <v>RS2021GATHERv1</v>
      </c>
    </row>
    <row r="12" spans="1:13" x14ac:dyDescent="0.25">
      <c r="A12" s="21" t="str">
        <f>'Partner Info and ToC'!$D$1</f>
        <v>Gathering and Processing</v>
      </c>
      <c r="B12" s="21">
        <f>'Partner Info and ToC'!$B$5</f>
        <v>2020</v>
      </c>
      <c r="C12" s="21" t="e">
        <f>VLOOKUP('Partner Info and ToC'!$D$4,'gath-proc_partners'!A:B,2,FALSE)</f>
        <v>#N/A</v>
      </c>
      <c r="D12" s="21">
        <f>'Pneumatics - Gathering'!A15</f>
        <v>0</v>
      </c>
      <c r="E12">
        <f>'Pneumatics - Gathering'!A15</f>
        <v>0</v>
      </c>
      <c r="F12" s="24">
        <f>'Pneumatics - Gathering'!B15</f>
        <v>0</v>
      </c>
      <c r="G12" s="21">
        <f>VLOOKUP("Identify and replace high-bleed pneumatic devices",'gath-proc_activities'!A:D,3,FALSE)</f>
        <v>33</v>
      </c>
      <c r="H12" s="23">
        <f>IF(ISNUMBER('Pneumatics - Gathering'!F15),'Pneumatics - Gathering'!F15,0)+IF(ISNUMBER('Pneumatics - Gathering'!H15),'Pneumatics - Gathering'!H15,0)+IF(ISNUMBER('Pneumatics - Gathering'!J15),'Pneumatics - Gathering'!J15,0)</f>
        <v>0</v>
      </c>
      <c r="J12" t="str">
        <f>IF(ISBLANK('Pneumatics - Gathering'!K15),"",'Pneumatics - Gathering'!K15)</f>
        <v/>
      </c>
      <c r="K12" t="str">
        <f>IF(uploadPneumaticGb[[#This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2" t="str">
        <f>IF(uploadPneumaticGb[[#This Row],[reductionsMcf]]&gt;0,IF('Pneumatics - Gathering'!C15="",default_CH4_content,'Pneumatics - Gathering'!C15)&amp;","&amp;IF('Pneumatics - Gathering'!D15="",default_hours,'Pneumatics - Gathering'!D15)&amp;","&amp;IF('Pneumatics - Gathering'!E15="","0",'Pneumatics - Gathering'!E15)&amp;","&amp;gb_pneumatic_highbleed_EF&amp;","&amp;gb_pneumatic_lowbleed_EF&amp;","&amp;IF('Pneumatics - Gathering'!G15="","0",'Pneumatics - Gathering'!G15)&amp;","&amp;gb_pneumatic_highbleed_EF&amp;","&amp;IF('Pneumatics - Gathering'!I15="","0",'Pneumatics - Gathering'!I15)&amp;","&amp;pr_pneumatic_lowbleed_EF,"")</f>
        <v/>
      </c>
      <c r="M12" t="str">
        <f>'Partner Info and ToC'!$A$3</f>
        <v>RS2021GATHERv1</v>
      </c>
    </row>
    <row r="13" spans="1:13" x14ac:dyDescent="0.25">
      <c r="A13" s="21" t="str">
        <f>'Partner Info and ToC'!$D$1</f>
        <v>Gathering and Processing</v>
      </c>
      <c r="B13" s="21">
        <f>'Partner Info and ToC'!$B$5</f>
        <v>2020</v>
      </c>
      <c r="C13" s="21" t="e">
        <f>VLOOKUP('Partner Info and ToC'!$D$4,'gath-proc_partners'!A:B,2,FALSE)</f>
        <v>#N/A</v>
      </c>
      <c r="D13" s="21">
        <f>'Pneumatics - Gathering'!A16</f>
        <v>0</v>
      </c>
      <c r="E13">
        <f>'Pneumatics - Gathering'!A16</f>
        <v>0</v>
      </c>
      <c r="F13" s="24">
        <f>'Pneumatics - Gathering'!B16</f>
        <v>0</v>
      </c>
      <c r="G13" s="21">
        <f>VLOOKUP("Identify and replace high-bleed pneumatic devices",'gath-proc_activities'!A:D,3,FALSE)</f>
        <v>33</v>
      </c>
      <c r="H13" s="23">
        <f>IF(ISNUMBER('Pneumatics - Gathering'!F16),'Pneumatics - Gathering'!F16,0)+IF(ISNUMBER('Pneumatics - Gathering'!H16),'Pneumatics - Gathering'!H16,0)+IF(ISNUMBER('Pneumatics - Gathering'!J16),'Pneumatics - Gathering'!J16,0)</f>
        <v>0</v>
      </c>
      <c r="J13" t="str">
        <f>IF(ISBLANK('Pneumatics - Gathering'!K16),"",'Pneumatics - Gathering'!K16)</f>
        <v/>
      </c>
      <c r="K13" t="str">
        <f>IF(uploadPneumaticGb[[#This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3" t="str">
        <f>IF(uploadPneumaticGb[[#This Row],[reductionsMcf]]&gt;0,IF('Pneumatics - Gathering'!C16="",default_CH4_content,'Pneumatics - Gathering'!C16)&amp;","&amp;IF('Pneumatics - Gathering'!D16="",default_hours,'Pneumatics - Gathering'!D16)&amp;","&amp;IF('Pneumatics - Gathering'!E16="","0",'Pneumatics - Gathering'!E16)&amp;","&amp;gb_pneumatic_highbleed_EF&amp;","&amp;gb_pneumatic_lowbleed_EF&amp;","&amp;IF('Pneumatics - Gathering'!G16="","0",'Pneumatics - Gathering'!G16)&amp;","&amp;gb_pneumatic_highbleed_EF&amp;","&amp;IF('Pneumatics - Gathering'!I16="","0",'Pneumatics - Gathering'!I16)&amp;","&amp;pr_pneumatic_lowbleed_EF,"")</f>
        <v/>
      </c>
      <c r="M13" t="str">
        <f>'Partner Info and ToC'!$A$3</f>
        <v>RS2021GATHERv1</v>
      </c>
    </row>
    <row r="14" spans="1:13" x14ac:dyDescent="0.25">
      <c r="A14" s="21" t="str">
        <f>'Partner Info and ToC'!$D$1</f>
        <v>Gathering and Processing</v>
      </c>
      <c r="B14" s="21">
        <f>'Partner Info and ToC'!$B$5</f>
        <v>2020</v>
      </c>
      <c r="C14" s="21" t="e">
        <f>VLOOKUP('Partner Info and ToC'!$D$4,'gath-proc_partners'!A:B,2,FALSE)</f>
        <v>#N/A</v>
      </c>
      <c r="D14" s="21">
        <f>'Pneumatics - Gathering'!A17</f>
        <v>0</v>
      </c>
      <c r="E14">
        <f>'Pneumatics - Gathering'!A17</f>
        <v>0</v>
      </c>
      <c r="F14" s="24">
        <f>'Pneumatics - Gathering'!B17</f>
        <v>0</v>
      </c>
      <c r="G14" s="21">
        <f>VLOOKUP("Identify and replace high-bleed pneumatic devices",'gath-proc_activities'!A:D,3,FALSE)</f>
        <v>33</v>
      </c>
      <c r="H14" s="23">
        <f>IF(ISNUMBER('Pneumatics - Gathering'!F17),'Pneumatics - Gathering'!F17,0)+IF(ISNUMBER('Pneumatics - Gathering'!H17),'Pneumatics - Gathering'!H17,0)+IF(ISNUMBER('Pneumatics - Gathering'!J17),'Pneumatics - Gathering'!J17,0)</f>
        <v>0</v>
      </c>
      <c r="J14" t="str">
        <f>IF(ISBLANK('Pneumatics - Gathering'!K17),"",'Pneumatics - Gathering'!K17)</f>
        <v/>
      </c>
      <c r="K14" t="str">
        <f>IF(uploadPneumaticGb[[#This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4" t="str">
        <f>IF(uploadPneumaticGb[[#This Row],[reductionsMcf]]&gt;0,IF('Pneumatics - Gathering'!C17="",default_CH4_content,'Pneumatics - Gathering'!C17)&amp;","&amp;IF('Pneumatics - Gathering'!D17="",default_hours,'Pneumatics - Gathering'!D17)&amp;","&amp;IF('Pneumatics - Gathering'!E17="","0",'Pneumatics - Gathering'!E17)&amp;","&amp;gb_pneumatic_highbleed_EF&amp;","&amp;gb_pneumatic_lowbleed_EF&amp;","&amp;IF('Pneumatics - Gathering'!G17="","0",'Pneumatics - Gathering'!G17)&amp;","&amp;gb_pneumatic_highbleed_EF&amp;","&amp;IF('Pneumatics - Gathering'!I17="","0",'Pneumatics - Gathering'!I17)&amp;","&amp;pr_pneumatic_lowbleed_EF,"")</f>
        <v/>
      </c>
      <c r="M14" t="str">
        <f>'Partner Info and ToC'!$A$3</f>
        <v>RS2021GATHERv1</v>
      </c>
    </row>
    <row r="15" spans="1:13" x14ac:dyDescent="0.25">
      <c r="A15" s="21" t="str">
        <f>'Partner Info and ToC'!$D$1</f>
        <v>Gathering and Processing</v>
      </c>
      <c r="B15" s="21">
        <f>'Partner Info and ToC'!$B$5</f>
        <v>2020</v>
      </c>
      <c r="C15" s="21" t="e">
        <f>VLOOKUP('Partner Info and ToC'!$D$4,'gath-proc_partners'!A:B,2,FALSE)</f>
        <v>#N/A</v>
      </c>
      <c r="D15" s="21">
        <f>'Pneumatics - Gathering'!A18</f>
        <v>0</v>
      </c>
      <c r="E15">
        <f>'Pneumatics - Gathering'!A18</f>
        <v>0</v>
      </c>
      <c r="F15" s="24">
        <f>'Pneumatics - Gathering'!B18</f>
        <v>0</v>
      </c>
      <c r="G15" s="21">
        <f>VLOOKUP("Identify and replace high-bleed pneumatic devices",'gath-proc_activities'!A:D,3,FALSE)</f>
        <v>33</v>
      </c>
      <c r="H15" s="23">
        <f>IF(ISNUMBER('Pneumatics - Gathering'!F18),'Pneumatics - Gathering'!F18,0)+IF(ISNUMBER('Pneumatics - Gathering'!H18),'Pneumatics - Gathering'!H18,0)+IF(ISNUMBER('Pneumatics - Gathering'!J18),'Pneumatics - Gathering'!J18,0)</f>
        <v>0</v>
      </c>
      <c r="J15" t="str">
        <f>IF(ISBLANK('Pneumatics - Gathering'!K18),"",'Pneumatics - Gathering'!K18)</f>
        <v/>
      </c>
      <c r="K15" t="str">
        <f>IF(uploadPneumaticGb[[#This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5" t="str">
        <f>IF(uploadPneumaticGb[[#This Row],[reductionsMcf]]&gt;0,IF('Pneumatics - Gathering'!C18="",default_CH4_content,'Pneumatics - Gathering'!C18)&amp;","&amp;IF('Pneumatics - Gathering'!D18="",default_hours,'Pneumatics - Gathering'!D18)&amp;","&amp;IF('Pneumatics - Gathering'!E18="","0",'Pneumatics - Gathering'!E18)&amp;","&amp;gb_pneumatic_highbleed_EF&amp;","&amp;gb_pneumatic_lowbleed_EF&amp;","&amp;IF('Pneumatics - Gathering'!G18="","0",'Pneumatics - Gathering'!G18)&amp;","&amp;gb_pneumatic_highbleed_EF&amp;","&amp;IF('Pneumatics - Gathering'!I18="","0",'Pneumatics - Gathering'!I18)&amp;","&amp;pr_pneumatic_lowbleed_EF,"")</f>
        <v/>
      </c>
      <c r="M15" t="str">
        <f>'Partner Info and ToC'!$A$3</f>
        <v>RS2021GATHERv1</v>
      </c>
    </row>
    <row r="16" spans="1:13" x14ac:dyDescent="0.25">
      <c r="A16" s="21" t="str">
        <f>'Partner Info and ToC'!$D$1</f>
        <v>Gathering and Processing</v>
      </c>
      <c r="B16" s="21">
        <f>'Partner Info and ToC'!$B$5</f>
        <v>2020</v>
      </c>
      <c r="C16" s="21" t="e">
        <f>VLOOKUP('Partner Info and ToC'!$D$4,'gath-proc_partners'!A:B,2,FALSE)</f>
        <v>#N/A</v>
      </c>
      <c r="D16" s="21">
        <f>'Pneumatics - Gathering'!A19</f>
        <v>0</v>
      </c>
      <c r="E16">
        <f>'Pneumatics - Gathering'!A19</f>
        <v>0</v>
      </c>
      <c r="F16" s="24">
        <f>'Pneumatics - Gathering'!B19</f>
        <v>0</v>
      </c>
      <c r="G16" s="21">
        <f>VLOOKUP("Identify and replace high-bleed pneumatic devices",'gath-proc_activities'!A:D,3,FALSE)</f>
        <v>33</v>
      </c>
      <c r="H16" s="23">
        <f>IF(ISNUMBER('Pneumatics - Gathering'!F19),'Pneumatics - Gathering'!F19,0)+IF(ISNUMBER('Pneumatics - Gathering'!H19),'Pneumatics - Gathering'!H19,0)+IF(ISNUMBER('Pneumatics - Gathering'!J19),'Pneumatics - Gathering'!J19,0)</f>
        <v>0</v>
      </c>
      <c r="J16" t="str">
        <f>IF(ISBLANK('Pneumatics - Gathering'!K19),"",'Pneumatics - Gathering'!K19)</f>
        <v/>
      </c>
      <c r="K16" t="str">
        <f>IF(uploadPneumaticGb[[#This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6" t="str">
        <f>IF(uploadPneumaticGb[[#This Row],[reductionsMcf]]&gt;0,IF('Pneumatics - Gathering'!C19="",default_CH4_content,'Pneumatics - Gathering'!C19)&amp;","&amp;IF('Pneumatics - Gathering'!D19="",default_hours,'Pneumatics - Gathering'!D19)&amp;","&amp;IF('Pneumatics - Gathering'!E19="","0",'Pneumatics - Gathering'!E19)&amp;","&amp;gb_pneumatic_highbleed_EF&amp;","&amp;gb_pneumatic_lowbleed_EF&amp;","&amp;IF('Pneumatics - Gathering'!G19="","0",'Pneumatics - Gathering'!G19)&amp;","&amp;gb_pneumatic_highbleed_EF&amp;","&amp;IF('Pneumatics - Gathering'!I19="","0",'Pneumatics - Gathering'!I19)&amp;","&amp;pr_pneumatic_lowbleed_EF,"")</f>
        <v/>
      </c>
      <c r="M16" t="str">
        <f>'Partner Info and ToC'!$A$3</f>
        <v>RS2021GATHERv1</v>
      </c>
    </row>
    <row r="17" spans="1:13" x14ac:dyDescent="0.25">
      <c r="A17" s="21" t="str">
        <f>'Partner Info and ToC'!$D$1</f>
        <v>Gathering and Processing</v>
      </c>
      <c r="B17" s="21">
        <f>'Partner Info and ToC'!$B$5</f>
        <v>2020</v>
      </c>
      <c r="C17" s="21" t="e">
        <f>VLOOKUP('Partner Info and ToC'!$D$4,'gath-proc_partners'!A:B,2,FALSE)</f>
        <v>#N/A</v>
      </c>
      <c r="D17" s="21">
        <f>'Pneumatics - Gathering'!A20</f>
        <v>0</v>
      </c>
      <c r="E17">
        <f>'Pneumatics - Gathering'!A20</f>
        <v>0</v>
      </c>
      <c r="F17" s="24">
        <f>'Pneumatics - Gathering'!B20</f>
        <v>0</v>
      </c>
      <c r="G17" s="21">
        <f>VLOOKUP("Identify and replace high-bleed pneumatic devices",'gath-proc_activities'!A:D,3,FALSE)</f>
        <v>33</v>
      </c>
      <c r="H17" s="23">
        <f>IF(ISNUMBER('Pneumatics - Gathering'!F20),'Pneumatics - Gathering'!F20,0)+IF(ISNUMBER('Pneumatics - Gathering'!H20),'Pneumatics - Gathering'!H20,0)+IF(ISNUMBER('Pneumatics - Gathering'!J20),'Pneumatics - Gathering'!J20,0)</f>
        <v>0</v>
      </c>
      <c r="J17" t="str">
        <f>IF(ISBLANK('Pneumatics - Gathering'!K20),"",'Pneumatics - Gathering'!K20)</f>
        <v/>
      </c>
      <c r="K17" t="str">
        <f>IF(uploadPneumaticGb[[#This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7" t="str">
        <f>IF(uploadPneumaticGb[[#This Row],[reductionsMcf]]&gt;0,IF('Pneumatics - Gathering'!C20="",default_CH4_content,'Pneumatics - Gathering'!C20)&amp;","&amp;IF('Pneumatics - Gathering'!D20="",default_hours,'Pneumatics - Gathering'!D20)&amp;","&amp;IF('Pneumatics - Gathering'!E20="","0",'Pneumatics - Gathering'!E20)&amp;","&amp;gb_pneumatic_highbleed_EF&amp;","&amp;gb_pneumatic_lowbleed_EF&amp;","&amp;IF('Pneumatics - Gathering'!G20="","0",'Pneumatics - Gathering'!G20)&amp;","&amp;gb_pneumatic_highbleed_EF&amp;","&amp;IF('Pneumatics - Gathering'!I20="","0",'Pneumatics - Gathering'!I20)&amp;","&amp;pr_pneumatic_lowbleed_EF,"")</f>
        <v/>
      </c>
      <c r="M17" t="str">
        <f>'Partner Info and ToC'!$A$3</f>
        <v>RS2021GATHERv1</v>
      </c>
    </row>
    <row r="18" spans="1:13" x14ac:dyDescent="0.25">
      <c r="A18" s="21" t="str">
        <f>'Partner Info and ToC'!$D$1</f>
        <v>Gathering and Processing</v>
      </c>
      <c r="B18" s="21">
        <f>'Partner Info and ToC'!$B$5</f>
        <v>2020</v>
      </c>
      <c r="C18" s="21" t="e">
        <f>VLOOKUP('Partner Info and ToC'!$D$4,'gath-proc_partners'!A:B,2,FALSE)</f>
        <v>#N/A</v>
      </c>
      <c r="D18" s="21">
        <f>'Pneumatics - Gathering'!A21</f>
        <v>0</v>
      </c>
      <c r="E18">
        <f>'Pneumatics - Gathering'!A21</f>
        <v>0</v>
      </c>
      <c r="F18" s="24">
        <f>'Pneumatics - Gathering'!B21</f>
        <v>0</v>
      </c>
      <c r="G18" s="21">
        <f>VLOOKUP("Identify and replace high-bleed pneumatic devices",'gath-proc_activities'!A:D,3,FALSE)</f>
        <v>33</v>
      </c>
      <c r="H18" s="23">
        <f>IF(ISNUMBER('Pneumatics - Gathering'!F21),'Pneumatics - Gathering'!F21,0)+IF(ISNUMBER('Pneumatics - Gathering'!H21),'Pneumatics - Gathering'!H21,0)+IF(ISNUMBER('Pneumatics - Gathering'!J21),'Pneumatics - Gathering'!J21,0)</f>
        <v>0</v>
      </c>
      <c r="J18" t="str">
        <f>IF(ISBLANK('Pneumatics - Gathering'!K21),"",'Pneumatics - Gathering'!K21)</f>
        <v/>
      </c>
      <c r="K18" t="str">
        <f>IF(uploadPneumaticGb[[#This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8" t="str">
        <f>IF(uploadPneumaticGb[[#This Row],[reductionsMcf]]&gt;0,IF('Pneumatics - Gathering'!C21="",default_CH4_content,'Pneumatics - Gathering'!C21)&amp;","&amp;IF('Pneumatics - Gathering'!D21="",default_hours,'Pneumatics - Gathering'!D21)&amp;","&amp;IF('Pneumatics - Gathering'!E21="","0",'Pneumatics - Gathering'!E21)&amp;","&amp;gb_pneumatic_highbleed_EF&amp;","&amp;gb_pneumatic_lowbleed_EF&amp;","&amp;IF('Pneumatics - Gathering'!G21="","0",'Pneumatics - Gathering'!G21)&amp;","&amp;gb_pneumatic_highbleed_EF&amp;","&amp;IF('Pneumatics - Gathering'!I21="","0",'Pneumatics - Gathering'!I21)&amp;","&amp;pr_pneumatic_lowbleed_EF,"")</f>
        <v/>
      </c>
      <c r="M18" t="str">
        <f>'Partner Info and ToC'!$A$3</f>
        <v>RS2021GATHERv1</v>
      </c>
    </row>
    <row r="19" spans="1:13" x14ac:dyDescent="0.25">
      <c r="A19" s="21" t="str">
        <f>'Partner Info and ToC'!$D$1</f>
        <v>Gathering and Processing</v>
      </c>
      <c r="B19" s="21">
        <f>'Partner Info and ToC'!$B$5</f>
        <v>2020</v>
      </c>
      <c r="C19" s="21" t="e">
        <f>VLOOKUP('Partner Info and ToC'!$D$4,'gath-proc_partners'!A:B,2,FALSE)</f>
        <v>#N/A</v>
      </c>
      <c r="D19" s="21">
        <f>'Pneumatics - Gathering'!A22</f>
        <v>0</v>
      </c>
      <c r="E19">
        <f>'Pneumatics - Gathering'!A22</f>
        <v>0</v>
      </c>
      <c r="F19" s="24">
        <f>'Pneumatics - Gathering'!B22</f>
        <v>0</v>
      </c>
      <c r="G19" s="21">
        <f>VLOOKUP("Identify and replace high-bleed pneumatic devices",'gath-proc_activities'!A:D,3,FALSE)</f>
        <v>33</v>
      </c>
      <c r="H19" s="23">
        <f>IF(ISNUMBER('Pneumatics - Gathering'!F22),'Pneumatics - Gathering'!F22,0)+IF(ISNUMBER('Pneumatics - Gathering'!H22),'Pneumatics - Gathering'!H22,0)+IF(ISNUMBER('Pneumatics - Gathering'!J22),'Pneumatics - Gathering'!J22,0)</f>
        <v>0</v>
      </c>
      <c r="J19" t="str">
        <f>IF(ISBLANK('Pneumatics - Gathering'!K22),"",'Pneumatics - Gathering'!K22)</f>
        <v/>
      </c>
      <c r="K19" t="str">
        <f>IF(uploadPneumaticGb[[#This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9" t="str">
        <f>IF(uploadPneumaticGb[[#This Row],[reductionsMcf]]&gt;0,IF('Pneumatics - Gathering'!C22="",default_CH4_content,'Pneumatics - Gathering'!C22)&amp;","&amp;IF('Pneumatics - Gathering'!D22="",default_hours,'Pneumatics - Gathering'!D22)&amp;","&amp;IF('Pneumatics - Gathering'!E22="","0",'Pneumatics - Gathering'!E22)&amp;","&amp;gb_pneumatic_highbleed_EF&amp;","&amp;gb_pneumatic_lowbleed_EF&amp;","&amp;IF('Pneumatics - Gathering'!G22="","0",'Pneumatics - Gathering'!G22)&amp;","&amp;gb_pneumatic_highbleed_EF&amp;","&amp;IF('Pneumatics - Gathering'!I22="","0",'Pneumatics - Gathering'!I22)&amp;","&amp;pr_pneumatic_lowbleed_EF,"")</f>
        <v/>
      </c>
      <c r="M19" t="str">
        <f>'Partner Info and ToC'!$A$3</f>
        <v>RS2021GATHERv1</v>
      </c>
    </row>
    <row r="20" spans="1:13" x14ac:dyDescent="0.25">
      <c r="A20" s="21" t="str">
        <f>'Partner Info and ToC'!$D$1</f>
        <v>Gathering and Processing</v>
      </c>
      <c r="B20" s="21">
        <f>'Partner Info and ToC'!$B$5</f>
        <v>2020</v>
      </c>
      <c r="C20" s="21" t="e">
        <f>VLOOKUP('Partner Info and ToC'!$D$4,'gath-proc_partners'!A:B,2,FALSE)</f>
        <v>#N/A</v>
      </c>
      <c r="D20" s="21">
        <f>'Pneumatics - Gathering'!A23</f>
        <v>0</v>
      </c>
      <c r="E20">
        <f>'Pneumatics - Gathering'!A23</f>
        <v>0</v>
      </c>
      <c r="F20" s="24">
        <f>'Pneumatics - Gathering'!B23</f>
        <v>0</v>
      </c>
      <c r="G20" s="21">
        <f>VLOOKUP("Identify and replace high-bleed pneumatic devices",'gath-proc_activities'!A:D,3,FALSE)</f>
        <v>33</v>
      </c>
      <c r="H20" s="23">
        <f>IF(ISNUMBER('Pneumatics - Gathering'!F23),'Pneumatics - Gathering'!F23,0)+IF(ISNUMBER('Pneumatics - Gathering'!H23),'Pneumatics - Gathering'!H23,0)+IF(ISNUMBER('Pneumatics - Gathering'!J23),'Pneumatics - Gathering'!J23,0)</f>
        <v>0</v>
      </c>
      <c r="J20" t="str">
        <f>IF(ISBLANK('Pneumatics - Gathering'!K23),"",'Pneumatics - Gathering'!K23)</f>
        <v/>
      </c>
      <c r="K20" t="str">
        <f>IF(uploadPneumaticGb[[#This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20" t="str">
        <f>IF(uploadPneumaticGb[[#This Row],[reductionsMcf]]&gt;0,IF('Pneumatics - Gathering'!C23="",default_CH4_content,'Pneumatics - Gathering'!C23)&amp;","&amp;IF('Pneumatics - Gathering'!D23="",default_hours,'Pneumatics - Gathering'!D23)&amp;","&amp;IF('Pneumatics - Gathering'!E23="","0",'Pneumatics - Gathering'!E23)&amp;","&amp;gb_pneumatic_highbleed_EF&amp;","&amp;gb_pneumatic_lowbleed_EF&amp;","&amp;IF('Pneumatics - Gathering'!G23="","0",'Pneumatics - Gathering'!G23)&amp;","&amp;gb_pneumatic_highbleed_EF&amp;","&amp;IF('Pneumatics - Gathering'!I23="","0",'Pneumatics - Gathering'!I23)&amp;","&amp;pr_pneumatic_lowbleed_EF,"")</f>
        <v/>
      </c>
      <c r="M20" t="str">
        <f>'Partner Info and ToC'!$A$3</f>
        <v>RS2021GATHERv1</v>
      </c>
    </row>
    <row r="21" spans="1:13" x14ac:dyDescent="0.25">
      <c r="A21" s="21" t="str">
        <f>'Partner Info and ToC'!$D$1</f>
        <v>Gathering and Processing</v>
      </c>
      <c r="B21" s="21">
        <f>'Partner Info and ToC'!$B$5</f>
        <v>2020</v>
      </c>
      <c r="C21" s="21" t="e">
        <f>VLOOKUP('Partner Info and ToC'!$D$4,'gath-proc_partners'!A:B,2,FALSE)</f>
        <v>#N/A</v>
      </c>
      <c r="D21" s="21">
        <f>'Pneumatics - Gathering'!A24</f>
        <v>0</v>
      </c>
      <c r="E21">
        <f>'Pneumatics - Gathering'!A24</f>
        <v>0</v>
      </c>
      <c r="F21" s="24">
        <f>'Pneumatics - Gathering'!B24</f>
        <v>0</v>
      </c>
      <c r="G21" s="21">
        <f>VLOOKUP("Identify and replace high-bleed pneumatic devices",'gath-proc_activities'!A:D,3,FALSE)</f>
        <v>33</v>
      </c>
      <c r="H21" s="23">
        <f>IF(ISNUMBER('Pneumatics - Gathering'!F24),'Pneumatics - Gathering'!F24,0)+IF(ISNUMBER('Pneumatics - Gathering'!H24),'Pneumatics - Gathering'!H24,0)+IF(ISNUMBER('Pneumatics - Gathering'!J24),'Pneumatics - Gathering'!J24,0)</f>
        <v>0</v>
      </c>
      <c r="J21" t="str">
        <f>IF(ISBLANK('Pneumatics - Gathering'!K24),"",'Pneumatics - Gathering'!K24)</f>
        <v/>
      </c>
      <c r="K21" t="str">
        <f>IF(uploadPneumaticGb[[#This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21" t="str">
        <f>IF(uploadPneumaticGb[[#This Row],[reductionsMcf]]&gt;0,IF('Pneumatics - Gathering'!C24="",default_CH4_content,'Pneumatics - Gathering'!C24)&amp;","&amp;IF('Pneumatics - Gathering'!D24="",default_hours,'Pneumatics - Gathering'!D24)&amp;","&amp;IF('Pneumatics - Gathering'!E24="","0",'Pneumatics - Gathering'!E24)&amp;","&amp;gb_pneumatic_highbleed_EF&amp;","&amp;gb_pneumatic_lowbleed_EF&amp;","&amp;IF('Pneumatics - Gathering'!G24="","0",'Pneumatics - Gathering'!G24)&amp;","&amp;gb_pneumatic_highbleed_EF&amp;","&amp;IF('Pneumatics - Gathering'!I24="","0",'Pneumatics - Gathering'!I24)&amp;","&amp;pr_pneumatic_lowbleed_EF,"")</f>
        <v/>
      </c>
      <c r="M21" t="str">
        <f>'Partner Info and ToC'!$A$3</f>
        <v>RS2021GATHERv1</v>
      </c>
    </row>
    <row r="22" spans="1:13" x14ac:dyDescent="0.25">
      <c r="A22" s="21" t="str">
        <f>'Partner Info and ToC'!$D$1</f>
        <v>Gathering and Processing</v>
      </c>
      <c r="B22" s="21">
        <f>'Partner Info and ToC'!$B$5</f>
        <v>2020</v>
      </c>
      <c r="C22" s="21" t="e">
        <f>VLOOKUP('Partner Info and ToC'!$D$4,'gath-proc_partners'!A:B,2,FALSE)</f>
        <v>#N/A</v>
      </c>
      <c r="D22" s="21">
        <f>'Pneumatics - Gathering'!A25</f>
        <v>0</v>
      </c>
      <c r="E22">
        <f>'Pneumatics - Gathering'!A25</f>
        <v>0</v>
      </c>
      <c r="F22" s="24">
        <f>'Pneumatics - Gathering'!B25</f>
        <v>0</v>
      </c>
      <c r="G22" s="21">
        <f>VLOOKUP("Identify and replace high-bleed pneumatic devices",'gath-proc_activities'!A:D,3,FALSE)</f>
        <v>33</v>
      </c>
      <c r="H22" s="23">
        <f>IF(ISNUMBER('Pneumatics - Gathering'!F25),'Pneumatics - Gathering'!F25,0)+IF(ISNUMBER('Pneumatics - Gathering'!H25),'Pneumatics - Gathering'!H25,0)+IF(ISNUMBER('Pneumatics - Gathering'!J25),'Pneumatics - Gathering'!J25,0)</f>
        <v>0</v>
      </c>
      <c r="J22" t="str">
        <f>IF(ISBLANK('Pneumatics - Gathering'!K25),"",'Pneumatics - Gathering'!K25)</f>
        <v/>
      </c>
      <c r="K22" t="str">
        <f>IF(uploadPneumaticGb[[#This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22" t="str">
        <f>IF(uploadPneumaticGb[[#This Row],[reductionsMcf]]&gt;0,IF('Pneumatics - Gathering'!C25="",default_CH4_content,'Pneumatics - Gathering'!C25)&amp;","&amp;IF('Pneumatics - Gathering'!D25="",default_hours,'Pneumatics - Gathering'!D25)&amp;","&amp;IF('Pneumatics - Gathering'!E25="","0",'Pneumatics - Gathering'!E25)&amp;","&amp;gb_pneumatic_highbleed_EF&amp;","&amp;gb_pneumatic_lowbleed_EF&amp;","&amp;IF('Pneumatics - Gathering'!G25="","0",'Pneumatics - Gathering'!G25)&amp;","&amp;gb_pneumatic_highbleed_EF&amp;","&amp;IF('Pneumatics - Gathering'!I25="","0",'Pneumatics - Gathering'!I25)&amp;","&amp;pr_pneumatic_lowbleed_EF,"")</f>
        <v/>
      </c>
      <c r="M22" t="str">
        <f>'Partner Info and ToC'!$A$3</f>
        <v>RS2021GATHERv1</v>
      </c>
    </row>
    <row r="23" spans="1:13" x14ac:dyDescent="0.25">
      <c r="A23" s="21" t="str">
        <f>'Partner Info and ToC'!$D$1</f>
        <v>Gathering and Processing</v>
      </c>
      <c r="B23" s="21">
        <f>'Partner Info and ToC'!$B$5</f>
        <v>2020</v>
      </c>
      <c r="C23" s="21" t="e">
        <f>VLOOKUP('Partner Info and ToC'!$D$4,'gath-proc_partners'!A:B,2,FALSE)</f>
        <v>#N/A</v>
      </c>
      <c r="D23" s="21">
        <f>'Pneumatics - Gathering'!A26</f>
        <v>0</v>
      </c>
      <c r="E23">
        <f>'Pneumatics - Gathering'!A26</f>
        <v>0</v>
      </c>
      <c r="F23" s="24">
        <f>'Pneumatics - Gathering'!B26</f>
        <v>0</v>
      </c>
      <c r="G23" s="21">
        <f>VLOOKUP("Identify and replace high-bleed pneumatic devices",'gath-proc_activities'!A:D,3,FALSE)</f>
        <v>33</v>
      </c>
      <c r="H23" s="23">
        <f>IF(ISNUMBER('Pneumatics - Gathering'!F26),'Pneumatics - Gathering'!F26,0)+IF(ISNUMBER('Pneumatics - Gathering'!H26),'Pneumatics - Gathering'!H26,0)+IF(ISNUMBER('Pneumatics - Gathering'!J26),'Pneumatics - Gathering'!J26,0)</f>
        <v>0</v>
      </c>
      <c r="J23" t="str">
        <f>IF(ISBLANK('Pneumatics - Gathering'!K26),"",'Pneumatics - Gathering'!K26)</f>
        <v/>
      </c>
      <c r="K23" t="str">
        <f>IF(uploadPneumaticGb[[#This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23" t="str">
        <f>IF(uploadPneumaticGb[[#This Row],[reductionsMcf]]&gt;0,IF('Pneumatics - Gathering'!C26="",default_CH4_content,'Pneumatics - Gathering'!C26)&amp;","&amp;IF('Pneumatics - Gathering'!D26="",default_hours,'Pneumatics - Gathering'!D26)&amp;","&amp;IF('Pneumatics - Gathering'!E26="","0",'Pneumatics - Gathering'!E26)&amp;","&amp;gb_pneumatic_highbleed_EF&amp;","&amp;gb_pneumatic_lowbleed_EF&amp;","&amp;IF('Pneumatics - Gathering'!G26="","0",'Pneumatics - Gathering'!G26)&amp;","&amp;gb_pneumatic_highbleed_EF&amp;","&amp;IF('Pneumatics - Gathering'!I26="","0",'Pneumatics - Gathering'!I26)&amp;","&amp;pr_pneumatic_lowbleed_EF,"")</f>
        <v/>
      </c>
      <c r="M23" t="str">
        <f>'Partner Info and ToC'!$A$3</f>
        <v>RS2021GATHERv1</v>
      </c>
    </row>
    <row r="24" spans="1:13" x14ac:dyDescent="0.25">
      <c r="A24" s="21" t="str">
        <f>'Partner Info and ToC'!$D$1</f>
        <v>Gathering and Processing</v>
      </c>
      <c r="B24" s="21">
        <f>'Partner Info and ToC'!$B$5</f>
        <v>2020</v>
      </c>
      <c r="C24" s="21" t="e">
        <f>VLOOKUP('Partner Info and ToC'!$D$4,'gath-proc_partners'!A:B,2,FALSE)</f>
        <v>#N/A</v>
      </c>
      <c r="D24" s="21">
        <f>'Pneumatics - Gathering'!A27</f>
        <v>0</v>
      </c>
      <c r="E24">
        <f>'Pneumatics - Gathering'!A27</f>
        <v>0</v>
      </c>
      <c r="F24" s="24">
        <f>'Pneumatics - Gathering'!B27</f>
        <v>0</v>
      </c>
      <c r="G24" s="21">
        <f>VLOOKUP("Identify and replace high-bleed pneumatic devices",'gath-proc_activities'!A:D,3,FALSE)</f>
        <v>33</v>
      </c>
      <c r="H24" s="23">
        <f>IF(ISNUMBER('Pneumatics - Gathering'!F27),'Pneumatics - Gathering'!F27,0)+IF(ISNUMBER('Pneumatics - Gathering'!H27),'Pneumatics - Gathering'!H27,0)+IF(ISNUMBER('Pneumatics - Gathering'!J27),'Pneumatics - Gathering'!J27,0)</f>
        <v>0</v>
      </c>
      <c r="J24" t="str">
        <f>IF(ISBLANK('Pneumatics - Gathering'!K27),"",'Pneumatics - Gathering'!K27)</f>
        <v/>
      </c>
      <c r="K24" t="str">
        <f>IF(uploadPneumaticGb[[#This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24" t="str">
        <f>IF(uploadPneumaticGb[[#This Row],[reductionsMcf]]&gt;0,IF('Pneumatics - Gathering'!C27="",default_CH4_content,'Pneumatics - Gathering'!C27)&amp;","&amp;IF('Pneumatics - Gathering'!D27="",default_hours,'Pneumatics - Gathering'!D27)&amp;","&amp;IF('Pneumatics - Gathering'!E27="","0",'Pneumatics - Gathering'!E27)&amp;","&amp;gb_pneumatic_highbleed_EF&amp;","&amp;gb_pneumatic_lowbleed_EF&amp;","&amp;IF('Pneumatics - Gathering'!G27="","0",'Pneumatics - Gathering'!G27)&amp;","&amp;gb_pneumatic_highbleed_EF&amp;","&amp;IF('Pneumatics - Gathering'!I27="","0",'Pneumatics - Gathering'!I27)&amp;","&amp;pr_pneumatic_lowbleed_EF,"")</f>
        <v/>
      </c>
      <c r="M24" t="str">
        <f>'Partner Info and ToC'!$A$3</f>
        <v>RS2021GATHERv1</v>
      </c>
    </row>
    <row r="25" spans="1:13" x14ac:dyDescent="0.25">
      <c r="A25" s="21" t="str">
        <f>'Partner Info and ToC'!$D$1</f>
        <v>Gathering and Processing</v>
      </c>
      <c r="B25" s="21">
        <f>'Partner Info and ToC'!$B$5</f>
        <v>2020</v>
      </c>
      <c r="C25" s="21" t="e">
        <f>VLOOKUP('Partner Info and ToC'!$D$4,'gath-proc_partners'!A:B,2,FALSE)</f>
        <v>#N/A</v>
      </c>
      <c r="D25" s="21">
        <f>'Pneumatics - Gathering'!A28</f>
        <v>0</v>
      </c>
      <c r="E25">
        <f>'Pneumatics - Gathering'!A28</f>
        <v>0</v>
      </c>
      <c r="F25" s="24">
        <f>'Pneumatics - Gathering'!B28</f>
        <v>0</v>
      </c>
      <c r="G25" s="21">
        <f>VLOOKUP("Identify and replace high-bleed pneumatic devices",'gath-proc_activities'!A:D,3,FALSE)</f>
        <v>33</v>
      </c>
      <c r="H25" s="23">
        <f>IF(ISNUMBER('Pneumatics - Gathering'!F28),'Pneumatics - Gathering'!F28,0)+IF(ISNUMBER('Pneumatics - Gathering'!H28),'Pneumatics - Gathering'!H28,0)+IF(ISNUMBER('Pneumatics - Gathering'!J28),'Pneumatics - Gathering'!J28,0)</f>
        <v>0</v>
      </c>
      <c r="J25" t="str">
        <f>IF(ISBLANK('Pneumatics - Gathering'!K28),"",'Pneumatics - Gathering'!K28)</f>
        <v/>
      </c>
      <c r="K25" t="str">
        <f>IF(uploadPneumaticGb[[#This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25" t="str">
        <f>IF(uploadPneumaticGb[[#This Row],[reductionsMcf]]&gt;0,IF('Pneumatics - Gathering'!C28="",default_CH4_content,'Pneumatics - Gathering'!C28)&amp;","&amp;IF('Pneumatics - Gathering'!D28="",default_hours,'Pneumatics - Gathering'!D28)&amp;","&amp;IF('Pneumatics - Gathering'!E28="","0",'Pneumatics - Gathering'!E28)&amp;","&amp;gb_pneumatic_highbleed_EF&amp;","&amp;gb_pneumatic_lowbleed_EF&amp;","&amp;IF('Pneumatics - Gathering'!G28="","0",'Pneumatics - Gathering'!G28)&amp;","&amp;gb_pneumatic_highbleed_EF&amp;","&amp;IF('Pneumatics - Gathering'!I28="","0",'Pneumatics - Gathering'!I28)&amp;","&amp;pr_pneumatic_lowbleed_EF,"")</f>
        <v/>
      </c>
      <c r="M25" t="str">
        <f>'Partner Info and ToC'!$A$3</f>
        <v>RS2021GATHERv1</v>
      </c>
    </row>
    <row r="34" spans="10:10" x14ac:dyDescent="0.25">
      <c r="J34" s="133"/>
    </row>
  </sheetData>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A3CE3-5412-4317-B369-8E56B8E55908}">
  <dimension ref="A1:M25"/>
  <sheetViews>
    <sheetView zoomScaleNormal="100" workbookViewId="0">
      <selection activeCell="L2" sqref="L2"/>
    </sheetView>
  </sheetViews>
  <sheetFormatPr defaultColWidth="9.125" defaultRowHeight="14.3" x14ac:dyDescent="0.25"/>
  <cols>
    <col min="1" max="1" width="22.875" bestFit="1" customWidth="1"/>
    <col min="2" max="2" width="12.625" style="21" customWidth="1"/>
    <col min="3" max="3" width="37.25" customWidth="1"/>
    <col min="4" max="4" width="21.125" style="21" customWidth="1"/>
    <col min="5" max="5" width="11.125" customWidth="1"/>
    <col min="6" max="6" width="13.875" customWidth="1"/>
    <col min="7" max="7" width="14.875" customWidth="1"/>
    <col min="8" max="8" width="18.125" customWidth="1"/>
    <col min="9" max="9" width="22.625" customWidth="1"/>
    <col min="10" max="10" width="41.75" customWidth="1"/>
    <col min="11" max="11" width="65.75" customWidth="1"/>
    <col min="12" max="12" width="58.75" customWidth="1"/>
    <col min="13" max="13" width="19.375" customWidth="1"/>
  </cols>
  <sheetData>
    <row r="1" spans="1:13" x14ac:dyDescent="0.25">
      <c r="A1" t="s">
        <v>155</v>
      </c>
      <c r="B1" s="21" t="s">
        <v>156</v>
      </c>
      <c r="C1" t="s">
        <v>157</v>
      </c>
      <c r="D1" s="21" t="s">
        <v>158</v>
      </c>
      <c r="E1" t="s">
        <v>159</v>
      </c>
      <c r="F1" t="s">
        <v>160</v>
      </c>
      <c r="G1" t="s">
        <v>161</v>
      </c>
      <c r="H1" t="s">
        <v>162</v>
      </c>
      <c r="I1" t="s">
        <v>163</v>
      </c>
      <c r="J1" t="s">
        <v>164</v>
      </c>
      <c r="K1" t="s">
        <v>165</v>
      </c>
      <c r="L1" t="s">
        <v>166</v>
      </c>
      <c r="M1" t="s">
        <v>167</v>
      </c>
    </row>
    <row r="2" spans="1:13" x14ac:dyDescent="0.25">
      <c r="A2" s="21" t="str">
        <f>'Partner Info and ToC'!$D$1</f>
        <v>Gathering and Processing</v>
      </c>
      <c r="B2" s="21">
        <f>'Partner Info and ToC'!$B$5</f>
        <v>2020</v>
      </c>
      <c r="C2" s="21" t="e">
        <f>VLOOKUP('Partner Info and ToC'!$D$4,'gath-proc_partners'!A:B,2,FALSE)</f>
        <v>#N/A</v>
      </c>
      <c r="D2" s="21">
        <f>'Pneumatics - Processing'!A5</f>
        <v>0</v>
      </c>
      <c r="E2">
        <f>'Pneumatics - Processing'!A5</f>
        <v>0</v>
      </c>
      <c r="F2" s="24">
        <f>'Pneumatics - Processing'!B5</f>
        <v>0</v>
      </c>
      <c r="G2" s="21">
        <f>VLOOKUP("Identify and replace high-bleed pneumatic devices",'gath-proc_activities'!A:C,3,FALSE)</f>
        <v>33</v>
      </c>
      <c r="H2" s="23">
        <f>IF(ISNUMBER('Pneumatics - Processing'!F5),'Pneumatics - Processing'!F5,0)+IF(ISNUMBER('Pneumatics - Processing'!H5),'Pneumatics - Processing'!H5,0)+IF(ISNUMBER('Pneumatics - Processing'!J5),'Pneumatics - Processing'!J5,0)</f>
        <v>0</v>
      </c>
      <c r="J2" t="str">
        <f>IF(ISBLANK('Pneumatics - Processing'!K5),"",'Pneumatics - Processing'!K5)</f>
        <v/>
      </c>
      <c r="K2" t="str">
        <f>IF(uploadPneumaticPr[[#This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2" t="str">
        <f>IF(uploadPneumaticPr[[#This Row],[reductionsMcf]]&gt;0,IF('Pneumatics - Processing'!C5="",default_CH4_content,'Pneumatics - Processing'!C5)&amp;","&amp;IF('Pneumatics - Processing'!D5="",default_hours,'Pneumatics - Processing'!D5)&amp;","&amp;IF('Pneumatics - Processing'!E5="","0",'Pneumatics - Processing'!E5)&amp;","&amp;pr_pneumatic_highbleed_EF&amp;","&amp;pr_pneumatic_lowbleed_EF&amp;","&amp;IF('Pneumatics - Processing'!G5="","0",'Pneumatics - Processing'!G5)&amp;","&amp;pr_pneumatic_highbleed_EF&amp;","&amp;IF('Pneumatics - Processing'!I5="","0",'Pneumatics - Processing'!I5)&amp;","&amp;pr_pneumatic_lowbleed_EF,"")</f>
        <v/>
      </c>
      <c r="M2" t="str">
        <f>'Partner Info and ToC'!$A$3</f>
        <v>RS2021GATHERv1</v>
      </c>
    </row>
    <row r="3" spans="1:13" x14ac:dyDescent="0.25">
      <c r="A3" s="21" t="str">
        <f>'Partner Info and ToC'!$D$1</f>
        <v>Gathering and Processing</v>
      </c>
      <c r="B3" s="21">
        <f>'Partner Info and ToC'!$B$5</f>
        <v>2020</v>
      </c>
      <c r="C3" s="21" t="e">
        <f>VLOOKUP('Partner Info and ToC'!$D$4,'gath-proc_partners'!A:B,2,FALSE)</f>
        <v>#N/A</v>
      </c>
      <c r="D3" s="21">
        <f>'Pneumatics - Processing'!A6</f>
        <v>0</v>
      </c>
      <c r="E3">
        <f>'Pneumatics - Processing'!A6</f>
        <v>0</v>
      </c>
      <c r="F3" s="24">
        <f>'Pneumatics - Processing'!B6</f>
        <v>0</v>
      </c>
      <c r="G3" s="21">
        <f>VLOOKUP("Identify and replace high-bleed pneumatic devices",'gath-proc_activities'!A:C,3,FALSE)</f>
        <v>33</v>
      </c>
      <c r="H3" s="23">
        <f>IF(ISNUMBER('Pneumatics - Processing'!F6),'Pneumatics - Processing'!F6,0)+IF(ISNUMBER('Pneumatics - Processing'!H6),'Pneumatics - Processing'!H6,0)+IF(ISNUMBER('Pneumatics - Processing'!J6),'Pneumatics - Processing'!J6,0)</f>
        <v>0</v>
      </c>
      <c r="J3" t="str">
        <f>IF(ISBLANK('Pneumatics - Processing'!K6),"",'Pneumatics - Processing'!K6)</f>
        <v/>
      </c>
      <c r="K3" t="str">
        <f>IF(uploadPneumaticPr[[#This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3" t="str">
        <f>IF(uploadPneumaticPr[[#This Row],[reductionsMcf]]&gt;0,IF('Pneumatics - Processing'!C6="",default_CH4_content,'Pneumatics - Processing'!C6)&amp;","&amp;IF('Pneumatics - Processing'!D6="",default_hours,'Pneumatics - Processing'!D6)&amp;","&amp;IF('Pneumatics - Processing'!E6="","0",'Pneumatics - Processing'!E6)&amp;","&amp;pr_pneumatic_highbleed_EF&amp;","&amp;pr_pneumatic_lowbleed_EF&amp;","&amp;IF('Pneumatics - Processing'!G6="","0",'Pneumatics - Processing'!G6)&amp;","&amp;pr_pneumatic_highbleed_EF&amp;","&amp;IF('Pneumatics - Processing'!I6="","0",'Pneumatics - Processing'!I6)&amp;","&amp;pr_pneumatic_lowbleed_EF,"")</f>
        <v/>
      </c>
      <c r="M3" t="str">
        <f>'Partner Info and ToC'!$A$3</f>
        <v>RS2021GATHERv1</v>
      </c>
    </row>
    <row r="4" spans="1:13" x14ac:dyDescent="0.25">
      <c r="A4" s="21" t="str">
        <f>'Partner Info and ToC'!$D$1</f>
        <v>Gathering and Processing</v>
      </c>
      <c r="B4" s="21">
        <f>'Partner Info and ToC'!$B$5</f>
        <v>2020</v>
      </c>
      <c r="C4" s="21" t="e">
        <f>VLOOKUP('Partner Info and ToC'!$D$4,'gath-proc_partners'!A:B,2,FALSE)</f>
        <v>#N/A</v>
      </c>
      <c r="D4" s="21">
        <f>'Pneumatics - Processing'!A7</f>
        <v>0</v>
      </c>
      <c r="E4">
        <f>'Pneumatics - Processing'!A7</f>
        <v>0</v>
      </c>
      <c r="F4" s="24">
        <f>'Pneumatics - Processing'!B7</f>
        <v>0</v>
      </c>
      <c r="G4" s="21">
        <f>VLOOKUP("Identify and replace high-bleed pneumatic devices",'gath-proc_activities'!A:C,3,FALSE)</f>
        <v>33</v>
      </c>
      <c r="H4" s="23">
        <f>IF(ISNUMBER('Pneumatics - Processing'!F7),'Pneumatics - Processing'!F7,0)+IF(ISNUMBER('Pneumatics - Processing'!H7),'Pneumatics - Processing'!H7,0)+IF(ISNUMBER('Pneumatics - Processing'!J7),'Pneumatics - Processing'!J7,0)</f>
        <v>0</v>
      </c>
      <c r="J4" t="str">
        <f>IF(ISBLANK('Pneumatics - Processing'!K7),"",'Pneumatics - Processing'!K7)</f>
        <v/>
      </c>
      <c r="K4" t="str">
        <f>IF(uploadPneumaticPr[[#This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4" t="str">
        <f>IF(uploadPneumaticPr[[#This Row],[reductionsMcf]]&gt;0,IF('Pneumatics - Processing'!C7="",default_CH4_content,'Pneumatics - Processing'!C7)&amp;","&amp;IF('Pneumatics - Processing'!D7="",default_hours,'Pneumatics - Processing'!D7)&amp;","&amp;IF('Pneumatics - Processing'!E7="","0",'Pneumatics - Processing'!E7)&amp;","&amp;pr_pneumatic_highbleed_EF&amp;","&amp;pr_pneumatic_lowbleed_EF&amp;","&amp;IF('Pneumatics - Processing'!G7="","0",'Pneumatics - Processing'!G7)&amp;","&amp;pr_pneumatic_highbleed_EF&amp;","&amp;IF('Pneumatics - Processing'!I7="","0",'Pneumatics - Processing'!I7)&amp;","&amp;pr_pneumatic_lowbleed_EF,"")</f>
        <v/>
      </c>
      <c r="M4" t="str">
        <f>'Partner Info and ToC'!$A$3</f>
        <v>RS2021GATHERv1</v>
      </c>
    </row>
    <row r="5" spans="1:13" x14ac:dyDescent="0.25">
      <c r="A5" s="21" t="str">
        <f>'Partner Info and ToC'!$D$1</f>
        <v>Gathering and Processing</v>
      </c>
      <c r="B5" s="21">
        <f>'Partner Info and ToC'!$B$5</f>
        <v>2020</v>
      </c>
      <c r="C5" s="21" t="e">
        <f>VLOOKUP('Partner Info and ToC'!$D$4,'gath-proc_partners'!A:B,2,FALSE)</f>
        <v>#N/A</v>
      </c>
      <c r="D5" s="21">
        <f>'Pneumatics - Processing'!A8</f>
        <v>0</v>
      </c>
      <c r="E5">
        <f>'Pneumatics - Processing'!A8</f>
        <v>0</v>
      </c>
      <c r="F5" s="24">
        <f>'Pneumatics - Processing'!B8</f>
        <v>0</v>
      </c>
      <c r="G5" s="21">
        <f>VLOOKUP("Identify and replace high-bleed pneumatic devices",'gath-proc_activities'!A:C,3,FALSE)</f>
        <v>33</v>
      </c>
      <c r="H5" s="23">
        <f>IF(ISNUMBER('Pneumatics - Processing'!F8),'Pneumatics - Processing'!F8,0)+IF(ISNUMBER('Pneumatics - Processing'!H8),'Pneumatics - Processing'!H8,0)+IF(ISNUMBER('Pneumatics - Processing'!J8),'Pneumatics - Processing'!J8,0)</f>
        <v>0</v>
      </c>
      <c r="J5" t="str">
        <f>IF(ISBLANK('Pneumatics - Processing'!K8),"",'Pneumatics - Processing'!K8)</f>
        <v/>
      </c>
      <c r="K5" t="str">
        <f>IF(uploadPneumaticPr[[#This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5" t="str">
        <f>IF(uploadPneumaticPr[[#This Row],[reductionsMcf]]&gt;0,IF('Pneumatics - Processing'!C8="",default_CH4_content,'Pneumatics - Processing'!C8)&amp;","&amp;IF('Pneumatics - Processing'!D8="",default_hours,'Pneumatics - Processing'!D8)&amp;","&amp;IF('Pneumatics - Processing'!E8="","0",'Pneumatics - Processing'!E8)&amp;","&amp;pr_pneumatic_highbleed_EF&amp;","&amp;pr_pneumatic_lowbleed_EF&amp;","&amp;IF('Pneumatics - Processing'!G8="","0",'Pneumatics - Processing'!G8)&amp;","&amp;pr_pneumatic_highbleed_EF&amp;","&amp;IF('Pneumatics - Processing'!I8="","0",'Pneumatics - Processing'!I8)&amp;","&amp;pr_pneumatic_lowbleed_EF,"")</f>
        <v/>
      </c>
      <c r="M5" t="str">
        <f>'Partner Info and ToC'!$A$3</f>
        <v>RS2021GATHERv1</v>
      </c>
    </row>
    <row r="6" spans="1:13" x14ac:dyDescent="0.25">
      <c r="A6" s="21" t="str">
        <f>'Partner Info and ToC'!$D$1</f>
        <v>Gathering and Processing</v>
      </c>
      <c r="B6" s="21">
        <f>'Partner Info and ToC'!$B$5</f>
        <v>2020</v>
      </c>
      <c r="C6" s="21" t="e">
        <f>VLOOKUP('Partner Info and ToC'!$D$4,'gath-proc_partners'!A:B,2,FALSE)</f>
        <v>#N/A</v>
      </c>
      <c r="D6" s="21">
        <f>'Pneumatics - Processing'!A9</f>
        <v>0</v>
      </c>
      <c r="E6">
        <f>'Pneumatics - Processing'!A9</f>
        <v>0</v>
      </c>
      <c r="F6" s="24">
        <f>'Pneumatics - Processing'!B9</f>
        <v>0</v>
      </c>
      <c r="G6" s="21">
        <f>VLOOKUP("Identify and replace high-bleed pneumatic devices",'gath-proc_activities'!A:C,3,FALSE)</f>
        <v>33</v>
      </c>
      <c r="H6" s="23">
        <f>IF(ISNUMBER('Pneumatics - Processing'!F9),'Pneumatics - Processing'!F9,0)+IF(ISNUMBER('Pneumatics - Processing'!H9),'Pneumatics - Processing'!H9,0)+IF(ISNUMBER('Pneumatics - Processing'!J9),'Pneumatics - Processing'!J9,0)</f>
        <v>0</v>
      </c>
      <c r="J6" t="str">
        <f>IF(ISBLANK('Pneumatics - Processing'!K9),"",'Pneumatics - Processing'!K9)</f>
        <v/>
      </c>
      <c r="K6" t="str">
        <f>IF(uploadPneumaticPr[[#This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6" t="str">
        <f>IF(uploadPneumaticPr[[#This Row],[reductionsMcf]]&gt;0,IF('Pneumatics - Processing'!C9="",default_CH4_content,'Pneumatics - Processing'!C9)&amp;","&amp;IF('Pneumatics - Processing'!D9="",default_hours,'Pneumatics - Processing'!D9)&amp;","&amp;IF('Pneumatics - Processing'!E9="","0",'Pneumatics - Processing'!E9)&amp;","&amp;pr_pneumatic_highbleed_EF&amp;","&amp;pr_pneumatic_lowbleed_EF&amp;","&amp;IF('Pneumatics - Processing'!G9="","0",'Pneumatics - Processing'!G9)&amp;","&amp;pr_pneumatic_highbleed_EF&amp;","&amp;IF('Pneumatics - Processing'!I9="","0",'Pneumatics - Processing'!I9)&amp;","&amp;pr_pneumatic_lowbleed_EF,"")</f>
        <v/>
      </c>
      <c r="M6" t="str">
        <f>'Partner Info and ToC'!$A$3</f>
        <v>RS2021GATHERv1</v>
      </c>
    </row>
    <row r="7" spans="1:13" x14ac:dyDescent="0.25">
      <c r="A7" s="21" t="str">
        <f>'Partner Info and ToC'!$D$1</f>
        <v>Gathering and Processing</v>
      </c>
      <c r="B7" s="21">
        <f>'Partner Info and ToC'!$B$5</f>
        <v>2020</v>
      </c>
      <c r="C7" s="21" t="e">
        <f>VLOOKUP('Partner Info and ToC'!$D$4,'gath-proc_partners'!A:B,2,FALSE)</f>
        <v>#N/A</v>
      </c>
      <c r="D7" s="21">
        <f>'Pneumatics - Processing'!A10</f>
        <v>0</v>
      </c>
      <c r="E7">
        <f>'Pneumatics - Processing'!A10</f>
        <v>0</v>
      </c>
      <c r="F7" s="24">
        <f>'Pneumatics - Processing'!B10</f>
        <v>0</v>
      </c>
      <c r="G7" s="21">
        <f>VLOOKUP("Identify and replace high-bleed pneumatic devices",'gath-proc_activities'!A:C,3,FALSE)</f>
        <v>33</v>
      </c>
      <c r="H7" s="23">
        <f>IF(ISNUMBER('Pneumatics - Processing'!F10),'Pneumatics - Processing'!F10,0)+IF(ISNUMBER('Pneumatics - Processing'!H10),'Pneumatics - Processing'!H10,0)+IF(ISNUMBER('Pneumatics - Processing'!J10),'Pneumatics - Processing'!J10,0)</f>
        <v>0</v>
      </c>
      <c r="J7" t="str">
        <f>IF(ISBLANK('Pneumatics - Processing'!K10),"",'Pneumatics - Processing'!K10)</f>
        <v/>
      </c>
      <c r="K7" t="str">
        <f>IF(uploadPneumaticPr[[#This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7" t="str">
        <f>IF(uploadPneumaticPr[[#This Row],[reductionsMcf]]&gt;0,IF('Pneumatics - Processing'!C10="",default_CH4_content,'Pneumatics - Processing'!C10)&amp;","&amp;IF('Pneumatics - Processing'!D10="",default_hours,'Pneumatics - Processing'!D10)&amp;","&amp;IF('Pneumatics - Processing'!E10="","0",'Pneumatics - Processing'!E10)&amp;","&amp;pr_pneumatic_highbleed_EF&amp;","&amp;pr_pneumatic_lowbleed_EF&amp;","&amp;IF('Pneumatics - Processing'!G10="","0",'Pneumatics - Processing'!G10)&amp;","&amp;pr_pneumatic_highbleed_EF&amp;","&amp;IF('Pneumatics - Processing'!I10="","0",'Pneumatics - Processing'!I10)&amp;","&amp;pr_pneumatic_lowbleed_EF,"")</f>
        <v/>
      </c>
      <c r="M7" t="str">
        <f>'Partner Info and ToC'!$A$3</f>
        <v>RS2021GATHERv1</v>
      </c>
    </row>
    <row r="8" spans="1:13" x14ac:dyDescent="0.25">
      <c r="A8" s="21" t="str">
        <f>'Partner Info and ToC'!$D$1</f>
        <v>Gathering and Processing</v>
      </c>
      <c r="B8" s="21">
        <f>'Partner Info and ToC'!$B$5</f>
        <v>2020</v>
      </c>
      <c r="C8" s="21" t="e">
        <f>VLOOKUP('Partner Info and ToC'!$D$4,'gath-proc_partners'!A:B,2,FALSE)</f>
        <v>#N/A</v>
      </c>
      <c r="D8" s="21">
        <f>'Pneumatics - Processing'!A11</f>
        <v>0</v>
      </c>
      <c r="E8">
        <f>'Pneumatics - Processing'!A11</f>
        <v>0</v>
      </c>
      <c r="F8" s="24">
        <f>'Pneumatics - Processing'!B11</f>
        <v>0</v>
      </c>
      <c r="G8" s="21">
        <f>VLOOKUP("Identify and replace high-bleed pneumatic devices",'gath-proc_activities'!A:C,3,FALSE)</f>
        <v>33</v>
      </c>
      <c r="H8" s="23">
        <f>IF(ISNUMBER('Pneumatics - Processing'!F11),'Pneumatics - Processing'!F11,0)+IF(ISNUMBER('Pneumatics - Processing'!H11),'Pneumatics - Processing'!H11,0)+IF(ISNUMBER('Pneumatics - Processing'!J11),'Pneumatics - Processing'!J11,0)</f>
        <v>0</v>
      </c>
      <c r="J8" t="str">
        <f>IF(ISBLANK('Pneumatics - Processing'!K11),"",'Pneumatics - Processing'!K11)</f>
        <v/>
      </c>
      <c r="K8" t="str">
        <f>IF(uploadPneumaticPr[[#This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8" t="str">
        <f>IF(uploadPneumaticPr[[#This Row],[reductionsMcf]]&gt;0,IF('Pneumatics - Processing'!C11="",default_CH4_content,'Pneumatics - Processing'!C11)&amp;","&amp;IF('Pneumatics - Processing'!D11="",default_hours,'Pneumatics - Processing'!D11)&amp;","&amp;IF('Pneumatics - Processing'!E11="","0",'Pneumatics - Processing'!E11)&amp;","&amp;pr_pneumatic_highbleed_EF&amp;","&amp;pr_pneumatic_lowbleed_EF&amp;","&amp;IF('Pneumatics - Processing'!G11="","0",'Pneumatics - Processing'!G11)&amp;","&amp;pr_pneumatic_highbleed_EF&amp;","&amp;IF('Pneumatics - Processing'!I11="","0",'Pneumatics - Processing'!I11)&amp;","&amp;pr_pneumatic_lowbleed_EF,"")</f>
        <v/>
      </c>
      <c r="M8" t="str">
        <f>'Partner Info and ToC'!$A$3</f>
        <v>RS2021GATHERv1</v>
      </c>
    </row>
    <row r="9" spans="1:13" x14ac:dyDescent="0.25">
      <c r="A9" s="21" t="str">
        <f>'Partner Info and ToC'!$D$1</f>
        <v>Gathering and Processing</v>
      </c>
      <c r="B9" s="21">
        <f>'Partner Info and ToC'!$B$5</f>
        <v>2020</v>
      </c>
      <c r="C9" s="21" t="e">
        <f>VLOOKUP('Partner Info and ToC'!$D$4,'gath-proc_partners'!A:B,2,FALSE)</f>
        <v>#N/A</v>
      </c>
      <c r="D9" s="21">
        <f>'Pneumatics - Processing'!A12</f>
        <v>0</v>
      </c>
      <c r="E9">
        <f>'Pneumatics - Processing'!A12</f>
        <v>0</v>
      </c>
      <c r="F9" s="24">
        <f>'Pneumatics - Processing'!B12</f>
        <v>0</v>
      </c>
      <c r="G9" s="21">
        <f>VLOOKUP("Identify and replace high-bleed pneumatic devices",'gath-proc_activities'!A:C,3,FALSE)</f>
        <v>33</v>
      </c>
      <c r="H9" s="23">
        <f>IF(ISNUMBER('Pneumatics - Processing'!F12),'Pneumatics - Processing'!F12,0)+IF(ISNUMBER('Pneumatics - Processing'!H12),'Pneumatics - Processing'!H12,0)+IF(ISNUMBER('Pneumatics - Processing'!J12),'Pneumatics - Processing'!J12,0)</f>
        <v>0</v>
      </c>
      <c r="J9" t="str">
        <f>IF(ISBLANK('Pneumatics - Processing'!K12),"",'Pneumatics - Processing'!K12)</f>
        <v/>
      </c>
      <c r="K9" t="str">
        <f>IF(uploadPneumaticPr[[#This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9" t="str">
        <f>IF(uploadPneumaticPr[[#This Row],[reductionsMcf]]&gt;0,IF('Pneumatics - Processing'!C12="",default_CH4_content,'Pneumatics - Processing'!C12)&amp;","&amp;IF('Pneumatics - Processing'!D12="",default_hours,'Pneumatics - Processing'!D12)&amp;","&amp;IF('Pneumatics - Processing'!E12="","0",'Pneumatics - Processing'!E12)&amp;","&amp;pr_pneumatic_highbleed_EF&amp;","&amp;pr_pneumatic_lowbleed_EF&amp;","&amp;IF('Pneumatics - Processing'!G12="","0",'Pneumatics - Processing'!G12)&amp;","&amp;pr_pneumatic_highbleed_EF&amp;","&amp;IF('Pneumatics - Processing'!I12="","0",'Pneumatics - Processing'!I12)&amp;","&amp;pr_pneumatic_lowbleed_EF,"")</f>
        <v/>
      </c>
      <c r="M9" t="str">
        <f>'Partner Info and ToC'!$A$3</f>
        <v>RS2021GATHERv1</v>
      </c>
    </row>
    <row r="10" spans="1:13" x14ac:dyDescent="0.25">
      <c r="A10" s="21" t="str">
        <f>'Partner Info and ToC'!$D$1</f>
        <v>Gathering and Processing</v>
      </c>
      <c r="B10" s="21">
        <f>'Partner Info and ToC'!$B$5</f>
        <v>2020</v>
      </c>
      <c r="C10" s="21" t="e">
        <f>VLOOKUP('Partner Info and ToC'!$D$4,'gath-proc_partners'!A:B,2,FALSE)</f>
        <v>#N/A</v>
      </c>
      <c r="D10" s="21">
        <f>'Pneumatics - Processing'!A13</f>
        <v>0</v>
      </c>
      <c r="E10">
        <f>'Pneumatics - Processing'!A13</f>
        <v>0</v>
      </c>
      <c r="F10" s="24">
        <f>'Pneumatics - Processing'!B13</f>
        <v>0</v>
      </c>
      <c r="G10" s="21">
        <f>VLOOKUP("Identify and replace high-bleed pneumatic devices",'gath-proc_activities'!A:C,3,FALSE)</f>
        <v>33</v>
      </c>
      <c r="H10" s="23">
        <f>IF(ISNUMBER('Pneumatics - Processing'!F13),'Pneumatics - Processing'!F13,0)+IF(ISNUMBER('Pneumatics - Processing'!H13),'Pneumatics - Processing'!H13,0)+IF(ISNUMBER('Pneumatics - Processing'!J13),'Pneumatics - Processing'!J13,0)</f>
        <v>0</v>
      </c>
      <c r="J10" t="str">
        <f>IF(ISBLANK('Pneumatics - Processing'!K13),"",'Pneumatics - Processing'!K13)</f>
        <v/>
      </c>
      <c r="K10" t="str">
        <f>IF(uploadPneumaticPr[[#This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0" t="str">
        <f>IF(uploadPneumaticPr[[#This Row],[reductionsMcf]]&gt;0,IF('Pneumatics - Processing'!C13="",default_CH4_content,'Pneumatics - Processing'!C13)&amp;","&amp;IF('Pneumatics - Processing'!D13="",default_hours,'Pneumatics - Processing'!D13)&amp;","&amp;IF('Pneumatics - Processing'!E13="","0",'Pneumatics - Processing'!E13)&amp;","&amp;pr_pneumatic_highbleed_EF&amp;","&amp;pr_pneumatic_lowbleed_EF&amp;","&amp;IF('Pneumatics - Processing'!G13="","0",'Pneumatics - Processing'!G13)&amp;","&amp;pr_pneumatic_highbleed_EF&amp;","&amp;IF('Pneumatics - Processing'!I13="","0",'Pneumatics - Processing'!I13)&amp;","&amp;pr_pneumatic_lowbleed_EF,"")</f>
        <v/>
      </c>
      <c r="M10" t="str">
        <f>'Partner Info and ToC'!$A$3</f>
        <v>RS2021GATHERv1</v>
      </c>
    </row>
    <row r="11" spans="1:13" x14ac:dyDescent="0.25">
      <c r="A11" s="21" t="str">
        <f>'Partner Info and ToC'!$D$1</f>
        <v>Gathering and Processing</v>
      </c>
      <c r="B11" s="21">
        <f>'Partner Info and ToC'!$B$5</f>
        <v>2020</v>
      </c>
      <c r="C11" s="21" t="e">
        <f>VLOOKUP('Partner Info and ToC'!$D$4,'gath-proc_partners'!A:B,2,FALSE)</f>
        <v>#N/A</v>
      </c>
      <c r="D11" s="21">
        <f>'Pneumatics - Processing'!A14</f>
        <v>0</v>
      </c>
      <c r="E11">
        <f>'Pneumatics - Processing'!A14</f>
        <v>0</v>
      </c>
      <c r="F11" s="24">
        <f>'Pneumatics - Processing'!B14</f>
        <v>0</v>
      </c>
      <c r="G11" s="21">
        <f>VLOOKUP("Identify and replace high-bleed pneumatic devices",'gath-proc_activities'!A:C,3,FALSE)</f>
        <v>33</v>
      </c>
      <c r="H11" s="23">
        <f>IF(ISNUMBER('Pneumatics - Processing'!F14),'Pneumatics - Processing'!F14,0)+IF(ISNUMBER('Pneumatics - Processing'!H14),'Pneumatics - Processing'!H14,0)+IF(ISNUMBER('Pneumatics - Processing'!J14),'Pneumatics - Processing'!J14,0)</f>
        <v>0</v>
      </c>
      <c r="J11" t="str">
        <f>IF(ISBLANK('Pneumatics - Processing'!K14),"",'Pneumatics - Processing'!K14)</f>
        <v/>
      </c>
      <c r="K11" t="str">
        <f>IF(uploadPneumaticPr[[#This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1" t="str">
        <f>IF(uploadPneumaticPr[[#This Row],[reductionsMcf]]&gt;0,IF('Pneumatics - Processing'!C14="",default_CH4_content,'Pneumatics - Processing'!C14)&amp;","&amp;IF('Pneumatics - Processing'!D14="",default_hours,'Pneumatics - Processing'!D14)&amp;","&amp;IF('Pneumatics - Processing'!E14="","0",'Pneumatics - Processing'!E14)&amp;","&amp;pr_pneumatic_highbleed_EF&amp;","&amp;pr_pneumatic_lowbleed_EF&amp;","&amp;IF('Pneumatics - Processing'!G14="","0",'Pneumatics - Processing'!G14)&amp;","&amp;pr_pneumatic_highbleed_EF&amp;","&amp;IF('Pneumatics - Processing'!I14="","0",'Pneumatics - Processing'!I14)&amp;","&amp;pr_pneumatic_lowbleed_EF,"")</f>
        <v/>
      </c>
      <c r="M11" t="str">
        <f>'Partner Info and ToC'!$A$3</f>
        <v>RS2021GATHERv1</v>
      </c>
    </row>
    <row r="12" spans="1:13" x14ac:dyDescent="0.25">
      <c r="A12" s="21" t="str">
        <f>'Partner Info and ToC'!$D$1</f>
        <v>Gathering and Processing</v>
      </c>
      <c r="B12" s="21">
        <f>'Partner Info and ToC'!$B$5</f>
        <v>2020</v>
      </c>
      <c r="C12" s="21" t="e">
        <f>VLOOKUP('Partner Info and ToC'!$D$4,'gath-proc_partners'!A:B,2,FALSE)</f>
        <v>#N/A</v>
      </c>
      <c r="D12" s="21">
        <f>'Pneumatics - Processing'!A15</f>
        <v>0</v>
      </c>
      <c r="E12">
        <f>'Pneumatics - Processing'!A15</f>
        <v>0</v>
      </c>
      <c r="F12" s="24">
        <f>'Pneumatics - Processing'!B15</f>
        <v>0</v>
      </c>
      <c r="G12" s="21">
        <f>VLOOKUP("Identify and replace high-bleed pneumatic devices",'gath-proc_activities'!A:C,3,FALSE)</f>
        <v>33</v>
      </c>
      <c r="H12" s="23">
        <f>IF(ISNUMBER('Pneumatics - Processing'!F15),'Pneumatics - Processing'!F15,0)+IF(ISNUMBER('Pneumatics - Processing'!H15),'Pneumatics - Processing'!H15,0)+IF(ISNUMBER('Pneumatics - Processing'!J15),'Pneumatics - Processing'!J15,0)</f>
        <v>0</v>
      </c>
      <c r="J12" t="str">
        <f>IF(ISBLANK('Pneumatics - Processing'!K15),"",'Pneumatics - Processing'!K15)</f>
        <v/>
      </c>
      <c r="K12" t="str">
        <f>IF(uploadPneumaticPr[[#This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2" t="str">
        <f>IF(uploadPneumaticPr[[#This Row],[reductionsMcf]]&gt;0,IF('Pneumatics - Processing'!C15="",default_CH4_content,'Pneumatics - Processing'!C15)&amp;","&amp;IF('Pneumatics - Processing'!D15="",default_hours,'Pneumatics - Processing'!D15)&amp;","&amp;IF('Pneumatics - Processing'!E15="","0",'Pneumatics - Processing'!E15)&amp;","&amp;pr_pneumatic_highbleed_EF&amp;","&amp;pr_pneumatic_lowbleed_EF&amp;","&amp;IF('Pneumatics - Processing'!G15="","0",'Pneumatics - Processing'!G15)&amp;","&amp;pr_pneumatic_highbleed_EF&amp;","&amp;IF('Pneumatics - Processing'!I15="","0",'Pneumatics - Processing'!I15)&amp;","&amp;pr_pneumatic_lowbleed_EF,"")</f>
        <v/>
      </c>
      <c r="M12" t="str">
        <f>'Partner Info and ToC'!$A$3</f>
        <v>RS2021GATHERv1</v>
      </c>
    </row>
    <row r="13" spans="1:13" x14ac:dyDescent="0.25">
      <c r="A13" s="21" t="str">
        <f>'Partner Info and ToC'!$D$1</f>
        <v>Gathering and Processing</v>
      </c>
      <c r="B13" s="21">
        <f>'Partner Info and ToC'!$B$5</f>
        <v>2020</v>
      </c>
      <c r="C13" s="21" t="e">
        <f>VLOOKUP('Partner Info and ToC'!$D$4,'gath-proc_partners'!A:B,2,FALSE)</f>
        <v>#N/A</v>
      </c>
      <c r="D13" s="21">
        <f>'Pneumatics - Processing'!A16</f>
        <v>0</v>
      </c>
      <c r="E13">
        <f>'Pneumatics - Processing'!A16</f>
        <v>0</v>
      </c>
      <c r="F13" s="24">
        <f>'Pneumatics - Processing'!B16</f>
        <v>0</v>
      </c>
      <c r="G13" s="21">
        <f>VLOOKUP("Identify and replace high-bleed pneumatic devices",'gath-proc_activities'!A:C,3,FALSE)</f>
        <v>33</v>
      </c>
      <c r="H13" s="23">
        <f>IF(ISNUMBER('Pneumatics - Processing'!F16),'Pneumatics - Processing'!F16,0)+IF(ISNUMBER('Pneumatics - Processing'!H16),'Pneumatics - Processing'!H16,0)+IF(ISNUMBER('Pneumatics - Processing'!J16),'Pneumatics - Processing'!J16,0)</f>
        <v>0</v>
      </c>
      <c r="J13" t="str">
        <f>IF(ISBLANK('Pneumatics - Processing'!K16),"",'Pneumatics - Processing'!K16)</f>
        <v/>
      </c>
      <c r="K13" t="str">
        <f>IF(uploadPneumaticPr[[#This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3" t="str">
        <f>IF(uploadPneumaticPr[[#This Row],[reductionsMcf]]&gt;0,IF('Pneumatics - Processing'!C16="",default_CH4_content,'Pneumatics - Processing'!C16)&amp;","&amp;IF('Pneumatics - Processing'!D16="",default_hours,'Pneumatics - Processing'!D16)&amp;","&amp;IF('Pneumatics - Processing'!E16="","0",'Pneumatics - Processing'!E16)&amp;","&amp;pr_pneumatic_highbleed_EF&amp;","&amp;pr_pneumatic_lowbleed_EF&amp;","&amp;IF('Pneumatics - Processing'!G16="","0",'Pneumatics - Processing'!G16)&amp;","&amp;pr_pneumatic_highbleed_EF&amp;","&amp;IF('Pneumatics - Processing'!I16="","0",'Pneumatics - Processing'!I16)&amp;","&amp;pr_pneumatic_lowbleed_EF,"")</f>
        <v/>
      </c>
      <c r="M13" t="str">
        <f>'Partner Info and ToC'!$A$3</f>
        <v>RS2021GATHERv1</v>
      </c>
    </row>
    <row r="14" spans="1:13" x14ac:dyDescent="0.25">
      <c r="A14" s="21" t="str">
        <f>'Partner Info and ToC'!$D$1</f>
        <v>Gathering and Processing</v>
      </c>
      <c r="B14" s="21">
        <f>'Partner Info and ToC'!$B$5</f>
        <v>2020</v>
      </c>
      <c r="C14" s="21" t="e">
        <f>VLOOKUP('Partner Info and ToC'!$D$4,'gath-proc_partners'!A:B,2,FALSE)</f>
        <v>#N/A</v>
      </c>
      <c r="D14" s="21">
        <f>'Pneumatics - Processing'!A17</f>
        <v>0</v>
      </c>
      <c r="E14">
        <f>'Pneumatics - Processing'!A17</f>
        <v>0</v>
      </c>
      <c r="F14" s="24">
        <f>'Pneumatics - Processing'!B17</f>
        <v>0</v>
      </c>
      <c r="G14" s="21">
        <f>VLOOKUP("Identify and replace high-bleed pneumatic devices",'gath-proc_activities'!A:C,3,FALSE)</f>
        <v>33</v>
      </c>
      <c r="H14" s="23">
        <f>IF(ISNUMBER('Pneumatics - Processing'!F17),'Pneumatics - Processing'!F17,0)+IF(ISNUMBER('Pneumatics - Processing'!H17),'Pneumatics - Processing'!H17,0)+IF(ISNUMBER('Pneumatics - Processing'!J17),'Pneumatics - Processing'!J17,0)</f>
        <v>0</v>
      </c>
      <c r="J14" t="str">
        <f>IF(ISBLANK('Pneumatics - Processing'!K17),"",'Pneumatics - Processing'!K17)</f>
        <v/>
      </c>
      <c r="K14" t="str">
        <f>IF(uploadPneumaticPr[[#This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4" t="str">
        <f>IF(uploadPneumaticPr[[#This Row],[reductionsMcf]]&gt;0,IF('Pneumatics - Processing'!C17="",default_CH4_content,'Pneumatics - Processing'!C17)&amp;","&amp;IF('Pneumatics - Processing'!D17="",default_hours,'Pneumatics - Processing'!D17)&amp;","&amp;IF('Pneumatics - Processing'!E17="","0",'Pneumatics - Processing'!E17)&amp;","&amp;pr_pneumatic_highbleed_EF&amp;","&amp;pr_pneumatic_lowbleed_EF&amp;","&amp;IF('Pneumatics - Processing'!G17="","0",'Pneumatics - Processing'!G17)&amp;","&amp;pr_pneumatic_highbleed_EF&amp;","&amp;IF('Pneumatics - Processing'!I17="","0",'Pneumatics - Processing'!I17)&amp;","&amp;pr_pneumatic_lowbleed_EF,"")</f>
        <v/>
      </c>
      <c r="M14" t="str">
        <f>'Partner Info and ToC'!$A$3</f>
        <v>RS2021GATHERv1</v>
      </c>
    </row>
    <row r="15" spans="1:13" x14ac:dyDescent="0.25">
      <c r="A15" s="21" t="str">
        <f>'Partner Info and ToC'!$D$1</f>
        <v>Gathering and Processing</v>
      </c>
      <c r="B15" s="21">
        <f>'Partner Info and ToC'!$B$5</f>
        <v>2020</v>
      </c>
      <c r="C15" s="21" t="e">
        <f>VLOOKUP('Partner Info and ToC'!$D$4,'gath-proc_partners'!A:B,2,FALSE)</f>
        <v>#N/A</v>
      </c>
      <c r="D15" s="21">
        <f>'Pneumatics - Processing'!A18</f>
        <v>0</v>
      </c>
      <c r="E15">
        <f>'Pneumatics - Processing'!A18</f>
        <v>0</v>
      </c>
      <c r="F15" s="24">
        <f>'Pneumatics - Processing'!B18</f>
        <v>0</v>
      </c>
      <c r="G15" s="21">
        <f>VLOOKUP("Identify and replace high-bleed pneumatic devices",'gath-proc_activities'!A:C,3,FALSE)</f>
        <v>33</v>
      </c>
      <c r="H15" s="23">
        <f>IF(ISNUMBER('Pneumatics - Processing'!F18),'Pneumatics - Processing'!F18,0)+IF(ISNUMBER('Pneumatics - Processing'!H18),'Pneumatics - Processing'!H18,0)+IF(ISNUMBER('Pneumatics - Processing'!J18),'Pneumatics - Processing'!J18,0)</f>
        <v>0</v>
      </c>
      <c r="J15" t="str">
        <f>IF(ISBLANK('Pneumatics - Processing'!K18),"",'Pneumatics - Processing'!K18)</f>
        <v/>
      </c>
      <c r="K15" t="str">
        <f>IF(uploadPneumaticPr[[#This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5" t="str">
        <f>IF(uploadPneumaticPr[[#This Row],[reductionsMcf]]&gt;0,IF('Pneumatics - Processing'!C18="",default_CH4_content,'Pneumatics - Processing'!C18)&amp;","&amp;IF('Pneumatics - Processing'!D18="",default_hours,'Pneumatics - Processing'!D18)&amp;","&amp;IF('Pneumatics - Processing'!E18="","0",'Pneumatics - Processing'!E18)&amp;","&amp;pr_pneumatic_highbleed_EF&amp;","&amp;pr_pneumatic_lowbleed_EF&amp;","&amp;IF('Pneumatics - Processing'!G18="","0",'Pneumatics - Processing'!G18)&amp;","&amp;pr_pneumatic_highbleed_EF&amp;","&amp;IF('Pneumatics - Processing'!I18="","0",'Pneumatics - Processing'!I18)&amp;","&amp;pr_pneumatic_lowbleed_EF,"")</f>
        <v/>
      </c>
      <c r="M15" t="str">
        <f>'Partner Info and ToC'!$A$3</f>
        <v>RS2021GATHERv1</v>
      </c>
    </row>
    <row r="16" spans="1:13" x14ac:dyDescent="0.25">
      <c r="A16" s="21" t="str">
        <f>'Partner Info and ToC'!$D$1</f>
        <v>Gathering and Processing</v>
      </c>
      <c r="B16" s="21">
        <f>'Partner Info and ToC'!$B$5</f>
        <v>2020</v>
      </c>
      <c r="C16" s="21" t="e">
        <f>VLOOKUP('Partner Info and ToC'!$D$4,'gath-proc_partners'!A:B,2,FALSE)</f>
        <v>#N/A</v>
      </c>
      <c r="D16" s="21">
        <f>'Pneumatics - Processing'!A19</f>
        <v>0</v>
      </c>
      <c r="E16">
        <f>'Pneumatics - Processing'!A19</f>
        <v>0</v>
      </c>
      <c r="F16" s="24">
        <f>'Pneumatics - Processing'!B19</f>
        <v>0</v>
      </c>
      <c r="G16" s="21">
        <f>VLOOKUP("Identify and replace high-bleed pneumatic devices",'gath-proc_activities'!A:C,3,FALSE)</f>
        <v>33</v>
      </c>
      <c r="H16" s="23">
        <f>IF(ISNUMBER('Pneumatics - Processing'!F19),'Pneumatics - Processing'!F19,0)+IF(ISNUMBER('Pneumatics - Processing'!H19),'Pneumatics - Processing'!H19,0)+IF(ISNUMBER('Pneumatics - Processing'!J19),'Pneumatics - Processing'!J19,0)</f>
        <v>0</v>
      </c>
      <c r="J16" t="str">
        <f>IF(ISBLANK('Pneumatics - Processing'!K19),"",'Pneumatics - Processing'!K19)</f>
        <v/>
      </c>
      <c r="K16" t="str">
        <f>IF(uploadPneumaticPr[[#This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6" t="str">
        <f>IF(uploadPneumaticPr[[#This Row],[reductionsMcf]]&gt;0,IF('Pneumatics - Processing'!C19="",default_CH4_content,'Pneumatics - Processing'!C19)&amp;","&amp;IF('Pneumatics - Processing'!D19="",default_hours,'Pneumatics - Processing'!D19)&amp;","&amp;IF('Pneumatics - Processing'!E19="","0",'Pneumatics - Processing'!E19)&amp;","&amp;pr_pneumatic_highbleed_EF&amp;","&amp;pr_pneumatic_lowbleed_EF&amp;","&amp;IF('Pneumatics - Processing'!G19="","0",'Pneumatics - Processing'!G19)&amp;","&amp;pr_pneumatic_highbleed_EF&amp;","&amp;IF('Pneumatics - Processing'!I19="","0",'Pneumatics - Processing'!I19)&amp;","&amp;pr_pneumatic_lowbleed_EF,"")</f>
        <v/>
      </c>
      <c r="M16" t="str">
        <f>'Partner Info and ToC'!$A$3</f>
        <v>RS2021GATHERv1</v>
      </c>
    </row>
    <row r="17" spans="1:13" x14ac:dyDescent="0.25">
      <c r="A17" s="21" t="str">
        <f>'Partner Info and ToC'!$D$1</f>
        <v>Gathering and Processing</v>
      </c>
      <c r="B17" s="21">
        <f>'Partner Info and ToC'!$B$5</f>
        <v>2020</v>
      </c>
      <c r="C17" s="21" t="e">
        <f>VLOOKUP('Partner Info and ToC'!$D$4,'gath-proc_partners'!A:B,2,FALSE)</f>
        <v>#N/A</v>
      </c>
      <c r="D17" s="21">
        <f>'Pneumatics - Processing'!A20</f>
        <v>0</v>
      </c>
      <c r="E17">
        <f>'Pneumatics - Processing'!A20</f>
        <v>0</v>
      </c>
      <c r="F17" s="24">
        <f>'Pneumatics - Processing'!B20</f>
        <v>0</v>
      </c>
      <c r="G17" s="21">
        <f>VLOOKUP("Identify and replace high-bleed pneumatic devices",'gath-proc_activities'!A:C,3,FALSE)</f>
        <v>33</v>
      </c>
      <c r="H17" s="23">
        <f>IF(ISNUMBER('Pneumatics - Processing'!F20),'Pneumatics - Processing'!F20,0)+IF(ISNUMBER('Pneumatics - Processing'!H20),'Pneumatics - Processing'!H20,0)+IF(ISNUMBER('Pneumatics - Processing'!J20),'Pneumatics - Processing'!J20,0)</f>
        <v>0</v>
      </c>
      <c r="J17" t="str">
        <f>IF(ISBLANK('Pneumatics - Processing'!K20),"",'Pneumatics - Processing'!K20)</f>
        <v/>
      </c>
      <c r="K17" t="str">
        <f>IF(uploadPneumaticPr[[#This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7" t="str">
        <f>IF(uploadPneumaticPr[[#This Row],[reductionsMcf]]&gt;0,IF('Pneumatics - Processing'!C20="",default_CH4_content,'Pneumatics - Processing'!C20)&amp;","&amp;IF('Pneumatics - Processing'!D20="",default_hours,'Pneumatics - Processing'!D20)&amp;","&amp;IF('Pneumatics - Processing'!E20="","0",'Pneumatics - Processing'!E20)&amp;","&amp;pr_pneumatic_highbleed_EF&amp;","&amp;pr_pneumatic_lowbleed_EF&amp;","&amp;IF('Pneumatics - Processing'!G20="","0",'Pneumatics - Processing'!G20)&amp;","&amp;pr_pneumatic_highbleed_EF&amp;","&amp;IF('Pneumatics - Processing'!I20="","0",'Pneumatics - Processing'!I20)&amp;","&amp;pr_pneumatic_lowbleed_EF,"")</f>
        <v/>
      </c>
      <c r="M17" t="str">
        <f>'Partner Info and ToC'!$A$3</f>
        <v>RS2021GATHERv1</v>
      </c>
    </row>
    <row r="18" spans="1:13" x14ac:dyDescent="0.25">
      <c r="A18" s="21" t="str">
        <f>'Partner Info and ToC'!$D$1</f>
        <v>Gathering and Processing</v>
      </c>
      <c r="B18" s="21">
        <f>'Partner Info and ToC'!$B$5</f>
        <v>2020</v>
      </c>
      <c r="C18" s="21" t="e">
        <f>VLOOKUP('Partner Info and ToC'!$D$4,'gath-proc_partners'!A:B,2,FALSE)</f>
        <v>#N/A</v>
      </c>
      <c r="D18" s="21">
        <f>'Pneumatics - Processing'!A21</f>
        <v>0</v>
      </c>
      <c r="E18">
        <f>'Pneumatics - Processing'!A21</f>
        <v>0</v>
      </c>
      <c r="F18" s="24">
        <f>'Pneumatics - Processing'!B21</f>
        <v>0</v>
      </c>
      <c r="G18" s="21">
        <f>VLOOKUP("Identify and replace high-bleed pneumatic devices",'gath-proc_activities'!A:C,3,FALSE)</f>
        <v>33</v>
      </c>
      <c r="H18" s="23">
        <f>IF(ISNUMBER('Pneumatics - Processing'!F21),'Pneumatics - Processing'!F21,0)+IF(ISNUMBER('Pneumatics - Processing'!H21),'Pneumatics - Processing'!H21,0)+IF(ISNUMBER('Pneumatics - Processing'!J21),'Pneumatics - Processing'!J21,0)</f>
        <v>0</v>
      </c>
      <c r="J18" t="str">
        <f>IF(ISBLANK('Pneumatics - Processing'!K21),"",'Pneumatics - Processing'!K21)</f>
        <v/>
      </c>
      <c r="K18" t="str">
        <f>IF(uploadPneumaticPr[[#This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8" t="str">
        <f>IF(uploadPneumaticPr[[#This Row],[reductionsMcf]]&gt;0,IF('Pneumatics - Processing'!C21="",default_CH4_content,'Pneumatics - Processing'!C21)&amp;","&amp;IF('Pneumatics - Processing'!D21="",default_hours,'Pneumatics - Processing'!D21)&amp;","&amp;IF('Pneumatics - Processing'!E21="","0",'Pneumatics - Processing'!E21)&amp;","&amp;pr_pneumatic_highbleed_EF&amp;","&amp;pr_pneumatic_lowbleed_EF&amp;","&amp;IF('Pneumatics - Processing'!G21="","0",'Pneumatics - Processing'!G21)&amp;","&amp;pr_pneumatic_highbleed_EF&amp;","&amp;IF('Pneumatics - Processing'!I21="","0",'Pneumatics - Processing'!I21)&amp;","&amp;pr_pneumatic_lowbleed_EF,"")</f>
        <v/>
      </c>
      <c r="M18" t="str">
        <f>'Partner Info and ToC'!$A$3</f>
        <v>RS2021GATHERv1</v>
      </c>
    </row>
    <row r="19" spans="1:13" x14ac:dyDescent="0.25">
      <c r="A19" s="21" t="str">
        <f>'Partner Info and ToC'!$D$1</f>
        <v>Gathering and Processing</v>
      </c>
      <c r="B19" s="21">
        <f>'Partner Info and ToC'!$B$5</f>
        <v>2020</v>
      </c>
      <c r="C19" s="21" t="e">
        <f>VLOOKUP('Partner Info and ToC'!$D$4,'gath-proc_partners'!A:B,2,FALSE)</f>
        <v>#N/A</v>
      </c>
      <c r="D19" s="21">
        <f>'Pneumatics - Processing'!A22</f>
        <v>0</v>
      </c>
      <c r="E19">
        <f>'Pneumatics - Processing'!A22</f>
        <v>0</v>
      </c>
      <c r="F19" s="24">
        <f>'Pneumatics - Processing'!B22</f>
        <v>0</v>
      </c>
      <c r="G19" s="21">
        <f>VLOOKUP("Identify and replace high-bleed pneumatic devices",'gath-proc_activities'!A:C,3,FALSE)</f>
        <v>33</v>
      </c>
      <c r="H19" s="23">
        <f>IF(ISNUMBER('Pneumatics - Processing'!F22),'Pneumatics - Processing'!F22,0)+IF(ISNUMBER('Pneumatics - Processing'!H22),'Pneumatics - Processing'!H22,0)+IF(ISNUMBER('Pneumatics - Processing'!J22),'Pneumatics - Processing'!J22,0)</f>
        <v>0</v>
      </c>
      <c r="J19" t="str">
        <f>IF(ISBLANK('Pneumatics - Processing'!K22),"",'Pneumatics - Processing'!K22)</f>
        <v/>
      </c>
      <c r="K19" t="str">
        <f>IF(uploadPneumaticPr[[#This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9" t="str">
        <f>IF(uploadPneumaticPr[[#This Row],[reductionsMcf]]&gt;0,IF('Pneumatics - Processing'!C22="",default_CH4_content,'Pneumatics - Processing'!C22)&amp;","&amp;IF('Pneumatics - Processing'!D22="",default_hours,'Pneumatics - Processing'!D22)&amp;","&amp;IF('Pneumatics - Processing'!E22="","0",'Pneumatics - Processing'!E22)&amp;","&amp;pr_pneumatic_highbleed_EF&amp;","&amp;pr_pneumatic_lowbleed_EF&amp;","&amp;IF('Pneumatics - Processing'!G22="","0",'Pneumatics - Processing'!G22)&amp;","&amp;pr_pneumatic_highbleed_EF&amp;","&amp;IF('Pneumatics - Processing'!I22="","0",'Pneumatics - Processing'!I22)&amp;","&amp;pr_pneumatic_lowbleed_EF,"")</f>
        <v/>
      </c>
      <c r="M19" t="str">
        <f>'Partner Info and ToC'!$A$3</f>
        <v>RS2021GATHERv1</v>
      </c>
    </row>
    <row r="20" spans="1:13" x14ac:dyDescent="0.25">
      <c r="A20" s="21" t="str">
        <f>'Partner Info and ToC'!$D$1</f>
        <v>Gathering and Processing</v>
      </c>
      <c r="B20" s="21">
        <f>'Partner Info and ToC'!$B$5</f>
        <v>2020</v>
      </c>
      <c r="C20" s="21" t="e">
        <f>VLOOKUP('Partner Info and ToC'!$D$4,'gath-proc_partners'!A:B,2,FALSE)</f>
        <v>#N/A</v>
      </c>
      <c r="D20" s="21">
        <f>'Pneumatics - Processing'!A23</f>
        <v>0</v>
      </c>
      <c r="E20">
        <f>'Pneumatics - Processing'!A23</f>
        <v>0</v>
      </c>
      <c r="F20" s="24">
        <f>'Pneumatics - Processing'!B23</f>
        <v>0</v>
      </c>
      <c r="G20" s="21">
        <f>VLOOKUP("Identify and replace high-bleed pneumatic devices",'gath-proc_activities'!A:C,3,FALSE)</f>
        <v>33</v>
      </c>
      <c r="H20" s="23">
        <f>IF(ISNUMBER('Pneumatics - Processing'!F23),'Pneumatics - Processing'!F23,0)+IF(ISNUMBER('Pneumatics - Processing'!H23),'Pneumatics - Processing'!H23,0)+IF(ISNUMBER('Pneumatics - Processing'!J23),'Pneumatics - Processing'!J23,0)</f>
        <v>0</v>
      </c>
      <c r="J20" t="str">
        <f>IF(ISBLANK('Pneumatics - Processing'!K23),"",'Pneumatics - Processing'!K23)</f>
        <v/>
      </c>
      <c r="K20" t="str">
        <f>IF(uploadPneumaticPr[[#This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20" t="str">
        <f>IF(uploadPneumaticPr[[#This Row],[reductionsMcf]]&gt;0,IF('Pneumatics - Processing'!C23="",default_CH4_content,'Pneumatics - Processing'!C23)&amp;","&amp;IF('Pneumatics - Processing'!D23="",default_hours,'Pneumatics - Processing'!D23)&amp;","&amp;IF('Pneumatics - Processing'!E23="","0",'Pneumatics - Processing'!E23)&amp;","&amp;pr_pneumatic_highbleed_EF&amp;","&amp;pr_pneumatic_lowbleed_EF&amp;","&amp;IF('Pneumatics - Processing'!G23="","0",'Pneumatics - Processing'!G23)&amp;","&amp;pr_pneumatic_highbleed_EF&amp;","&amp;IF('Pneumatics - Processing'!I23="","0",'Pneumatics - Processing'!I23)&amp;","&amp;pr_pneumatic_lowbleed_EF,"")</f>
        <v/>
      </c>
      <c r="M20" t="str">
        <f>'Partner Info and ToC'!$A$3</f>
        <v>RS2021GATHERv1</v>
      </c>
    </row>
    <row r="21" spans="1:13" x14ac:dyDescent="0.25">
      <c r="A21" s="21" t="str">
        <f>'Partner Info and ToC'!$D$1</f>
        <v>Gathering and Processing</v>
      </c>
      <c r="B21" s="21">
        <f>'Partner Info and ToC'!$B$5</f>
        <v>2020</v>
      </c>
      <c r="C21" s="21" t="e">
        <f>VLOOKUP('Partner Info and ToC'!$D$4,'gath-proc_partners'!A:B,2,FALSE)</f>
        <v>#N/A</v>
      </c>
      <c r="D21" s="21">
        <f>'Pneumatics - Processing'!A24</f>
        <v>0</v>
      </c>
      <c r="E21">
        <f>'Pneumatics - Processing'!A24</f>
        <v>0</v>
      </c>
      <c r="F21" s="24">
        <f>'Pneumatics - Processing'!B24</f>
        <v>0</v>
      </c>
      <c r="G21" s="21">
        <f>VLOOKUP("Identify and replace high-bleed pneumatic devices",'gath-proc_activities'!A:C,3,FALSE)</f>
        <v>33</v>
      </c>
      <c r="H21" s="23">
        <f>IF(ISNUMBER('Pneumatics - Processing'!F24),'Pneumatics - Processing'!F24,0)+IF(ISNUMBER('Pneumatics - Processing'!H24),'Pneumatics - Processing'!H24,0)+IF(ISNUMBER('Pneumatics - Processing'!J24),'Pneumatics - Processing'!J24,0)</f>
        <v>0</v>
      </c>
      <c r="J21" t="str">
        <f>IF(ISBLANK('Pneumatics - Processing'!K24),"",'Pneumatics - Processing'!K24)</f>
        <v/>
      </c>
      <c r="K21" t="str">
        <f>IF(uploadPneumaticPr[[#This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21" t="str">
        <f>IF(uploadPneumaticPr[[#This Row],[reductionsMcf]]&gt;0,IF('Pneumatics - Processing'!C24="",default_CH4_content,'Pneumatics - Processing'!C24)&amp;","&amp;IF('Pneumatics - Processing'!D24="",default_hours,'Pneumatics - Processing'!D24)&amp;","&amp;IF('Pneumatics - Processing'!E24="","0",'Pneumatics - Processing'!E24)&amp;","&amp;pr_pneumatic_highbleed_EF&amp;","&amp;pr_pneumatic_lowbleed_EF&amp;","&amp;IF('Pneumatics - Processing'!G24="","0",'Pneumatics - Processing'!G24)&amp;","&amp;pr_pneumatic_highbleed_EF&amp;","&amp;IF('Pneumatics - Processing'!I24="","0",'Pneumatics - Processing'!I24)&amp;","&amp;pr_pneumatic_lowbleed_EF,"")</f>
        <v/>
      </c>
      <c r="M21" t="str">
        <f>'Partner Info and ToC'!$A$3</f>
        <v>RS2021GATHERv1</v>
      </c>
    </row>
    <row r="22" spans="1:13" x14ac:dyDescent="0.25">
      <c r="A22" s="21" t="str">
        <f>'Partner Info and ToC'!$D$1</f>
        <v>Gathering and Processing</v>
      </c>
      <c r="B22" s="21">
        <f>'Partner Info and ToC'!$B$5</f>
        <v>2020</v>
      </c>
      <c r="C22" s="21" t="e">
        <f>VLOOKUP('Partner Info and ToC'!$D$4,'gath-proc_partners'!A:B,2,FALSE)</f>
        <v>#N/A</v>
      </c>
      <c r="D22" s="21">
        <f>'Pneumatics - Processing'!A25</f>
        <v>0</v>
      </c>
      <c r="E22">
        <f>'Pneumatics - Processing'!A25</f>
        <v>0</v>
      </c>
      <c r="F22" s="24">
        <f>'Pneumatics - Processing'!B25</f>
        <v>0</v>
      </c>
      <c r="G22" s="21">
        <f>VLOOKUP("Identify and replace high-bleed pneumatic devices",'gath-proc_activities'!A:C,3,FALSE)</f>
        <v>33</v>
      </c>
      <c r="H22" s="23">
        <f>IF(ISNUMBER('Pneumatics - Processing'!F25),'Pneumatics - Processing'!F25,0)+IF(ISNUMBER('Pneumatics - Processing'!H25),'Pneumatics - Processing'!H25,0)+IF(ISNUMBER('Pneumatics - Processing'!J25),'Pneumatics - Processing'!J25,0)</f>
        <v>0</v>
      </c>
      <c r="J22" t="str">
        <f>IF(ISBLANK('Pneumatics - Processing'!K25),"",'Pneumatics - Processing'!K25)</f>
        <v/>
      </c>
      <c r="K22" t="str">
        <f>IF(uploadPneumaticPr[[#This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22" t="str">
        <f>IF(uploadPneumaticPr[[#This Row],[reductionsMcf]]&gt;0,IF('Pneumatics - Processing'!C25="",default_CH4_content,'Pneumatics - Processing'!C25)&amp;","&amp;IF('Pneumatics - Processing'!D25="",default_hours,'Pneumatics - Processing'!D25)&amp;","&amp;IF('Pneumatics - Processing'!E25="","0",'Pneumatics - Processing'!E25)&amp;","&amp;pr_pneumatic_highbleed_EF&amp;","&amp;pr_pneumatic_lowbleed_EF&amp;","&amp;IF('Pneumatics - Processing'!G25="","0",'Pneumatics - Processing'!G25)&amp;","&amp;pr_pneumatic_highbleed_EF&amp;","&amp;IF('Pneumatics - Processing'!I25="","0",'Pneumatics - Processing'!I25)&amp;","&amp;pr_pneumatic_lowbleed_EF,"")</f>
        <v/>
      </c>
      <c r="M22" t="str">
        <f>'Partner Info and ToC'!$A$3</f>
        <v>RS2021GATHERv1</v>
      </c>
    </row>
    <row r="23" spans="1:13" x14ac:dyDescent="0.25">
      <c r="A23" s="21" t="str">
        <f>'Partner Info and ToC'!$D$1</f>
        <v>Gathering and Processing</v>
      </c>
      <c r="B23" s="21">
        <f>'Partner Info and ToC'!$B$5</f>
        <v>2020</v>
      </c>
      <c r="C23" s="21" t="e">
        <f>VLOOKUP('Partner Info and ToC'!$D$4,'gath-proc_partners'!A:B,2,FALSE)</f>
        <v>#N/A</v>
      </c>
      <c r="D23" s="21">
        <f>'Pneumatics - Processing'!A26</f>
        <v>0</v>
      </c>
      <c r="E23">
        <f>'Pneumatics - Processing'!A26</f>
        <v>0</v>
      </c>
      <c r="F23" s="24">
        <f>'Pneumatics - Processing'!B26</f>
        <v>0</v>
      </c>
      <c r="G23" s="21">
        <f>VLOOKUP("Identify and replace high-bleed pneumatic devices",'gath-proc_activities'!A:C,3,FALSE)</f>
        <v>33</v>
      </c>
      <c r="H23" s="23">
        <f>IF(ISNUMBER('Pneumatics - Processing'!F26),'Pneumatics - Processing'!F26,0)+IF(ISNUMBER('Pneumatics - Processing'!H26),'Pneumatics - Processing'!H26,0)+IF(ISNUMBER('Pneumatics - Processing'!J26),'Pneumatics - Processing'!J26,0)</f>
        <v>0</v>
      </c>
      <c r="J23" t="str">
        <f>IF(ISBLANK('Pneumatics - Processing'!K26),"",'Pneumatics - Processing'!K26)</f>
        <v/>
      </c>
      <c r="K23" t="str">
        <f>IF(uploadPneumaticPr[[#This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23" t="str">
        <f>IF(uploadPneumaticPr[[#This Row],[reductionsMcf]]&gt;0,IF('Pneumatics - Processing'!C26="",default_CH4_content,'Pneumatics - Processing'!C26)&amp;","&amp;IF('Pneumatics - Processing'!D26="",default_hours,'Pneumatics - Processing'!D26)&amp;","&amp;IF('Pneumatics - Processing'!E26="","0",'Pneumatics - Processing'!E26)&amp;","&amp;pr_pneumatic_highbleed_EF&amp;","&amp;pr_pneumatic_lowbleed_EF&amp;","&amp;IF('Pneumatics - Processing'!G26="","0",'Pneumatics - Processing'!G26)&amp;","&amp;pr_pneumatic_highbleed_EF&amp;","&amp;IF('Pneumatics - Processing'!I26="","0",'Pneumatics - Processing'!I26)&amp;","&amp;pr_pneumatic_lowbleed_EF,"")</f>
        <v/>
      </c>
      <c r="M23" t="str">
        <f>'Partner Info and ToC'!$A$3</f>
        <v>RS2021GATHERv1</v>
      </c>
    </row>
    <row r="24" spans="1:13" x14ac:dyDescent="0.25">
      <c r="A24" s="21" t="str">
        <f>'Partner Info and ToC'!$D$1</f>
        <v>Gathering and Processing</v>
      </c>
      <c r="B24" s="21">
        <f>'Partner Info and ToC'!$B$5</f>
        <v>2020</v>
      </c>
      <c r="C24" s="21" t="e">
        <f>VLOOKUP('Partner Info and ToC'!$D$4,'gath-proc_partners'!A:B,2,FALSE)</f>
        <v>#N/A</v>
      </c>
      <c r="D24" s="21">
        <f>'Pneumatics - Processing'!A27</f>
        <v>0</v>
      </c>
      <c r="E24">
        <f>'Pneumatics - Processing'!A27</f>
        <v>0</v>
      </c>
      <c r="F24" s="24">
        <f>'Pneumatics - Processing'!B27</f>
        <v>0</v>
      </c>
      <c r="G24" s="21">
        <f>VLOOKUP("Identify and replace high-bleed pneumatic devices",'gath-proc_activities'!A:C,3,FALSE)</f>
        <v>33</v>
      </c>
      <c r="H24" s="23">
        <f>IF(ISNUMBER('Pneumatics - Processing'!F27),'Pneumatics - Processing'!F27,0)+IF(ISNUMBER('Pneumatics - Processing'!H27),'Pneumatics - Processing'!H27,0)+IF(ISNUMBER('Pneumatics - Processing'!J27),'Pneumatics - Processing'!J27,0)</f>
        <v>0</v>
      </c>
      <c r="J24" t="str">
        <f>IF(ISBLANK('Pneumatics - Processing'!K27),"",'Pneumatics - Processing'!K27)</f>
        <v/>
      </c>
      <c r="K24" t="str">
        <f>IF(uploadPneumaticPr[[#This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24" t="str">
        <f>IF(uploadPneumaticPr[[#This Row],[reductionsMcf]]&gt;0,IF('Pneumatics - Processing'!C27="",default_CH4_content,'Pneumatics - Processing'!C27)&amp;","&amp;IF('Pneumatics - Processing'!D27="",default_hours,'Pneumatics - Processing'!D27)&amp;","&amp;IF('Pneumatics - Processing'!E27="","0",'Pneumatics - Processing'!E27)&amp;","&amp;pr_pneumatic_highbleed_EF&amp;","&amp;pr_pneumatic_lowbleed_EF&amp;","&amp;IF('Pneumatics - Processing'!G27="","0",'Pneumatics - Processing'!G27)&amp;","&amp;pr_pneumatic_highbleed_EF&amp;","&amp;IF('Pneumatics - Processing'!I27="","0",'Pneumatics - Processing'!I27)&amp;","&amp;pr_pneumatic_lowbleed_EF,"")</f>
        <v/>
      </c>
      <c r="M24" t="str">
        <f>'Partner Info and ToC'!$A$3</f>
        <v>RS2021GATHERv1</v>
      </c>
    </row>
    <row r="25" spans="1:13" x14ac:dyDescent="0.25">
      <c r="A25" s="21" t="str">
        <f>'Partner Info and ToC'!$D$1</f>
        <v>Gathering and Processing</v>
      </c>
      <c r="B25" s="21">
        <f>'Partner Info and ToC'!$B$5</f>
        <v>2020</v>
      </c>
      <c r="C25" s="21" t="e">
        <f>VLOOKUP('Partner Info and ToC'!$D$4,'gath-proc_partners'!A:B,2,FALSE)</f>
        <v>#N/A</v>
      </c>
      <c r="D25" s="21">
        <f>'Pneumatics - Processing'!A28</f>
        <v>0</v>
      </c>
      <c r="E25">
        <f>'Pneumatics - Processing'!A28</f>
        <v>0</v>
      </c>
      <c r="F25" s="24">
        <f>'Pneumatics - Processing'!B28</f>
        <v>0</v>
      </c>
      <c r="G25" s="21">
        <f>VLOOKUP("Identify and replace high-bleed pneumatic devices",'gath-proc_activities'!A:C,3,FALSE)</f>
        <v>33</v>
      </c>
      <c r="H25" s="23">
        <f>IF(ISNUMBER('Pneumatics - Processing'!F28),'Pneumatics - Processing'!F28,0)+IF(ISNUMBER('Pneumatics - Processing'!H28),'Pneumatics - Processing'!H28,0)+IF(ISNUMBER('Pneumatics - Processing'!J28),'Pneumatics - Processing'!J28,0)</f>
        <v>0</v>
      </c>
      <c r="J25" t="str">
        <f>IF(ISBLANK('Pneumatics - Processing'!K28),"",'Pneumatics - Processing'!K28)</f>
        <v/>
      </c>
      <c r="K25" t="str">
        <f>IF(uploadPneumaticPr[[#This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25" t="str">
        <f>IF(uploadPneumaticPr[[#This Row],[reductionsMcf]]&gt;0,IF('Pneumatics - Processing'!C28="",default_CH4_content,'Pneumatics - Processing'!C28)&amp;","&amp;IF('Pneumatics - Processing'!D28="",default_hours,'Pneumatics - Processing'!D28)&amp;","&amp;IF('Pneumatics - Processing'!E28="","0",'Pneumatics - Processing'!E28)&amp;","&amp;pr_pneumatic_highbleed_EF&amp;","&amp;pr_pneumatic_lowbleed_EF&amp;","&amp;IF('Pneumatics - Processing'!G28="","0",'Pneumatics - Processing'!G28)&amp;","&amp;pr_pneumatic_highbleed_EF&amp;","&amp;IF('Pneumatics - Processing'!I28="","0",'Pneumatics - Processing'!I28)&amp;","&amp;pr_pneumatic_lowbleed_EF,"")</f>
        <v/>
      </c>
      <c r="M25" t="str">
        <f>'Partner Info and ToC'!$A$3</f>
        <v>RS2021GATHERv1</v>
      </c>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3F6D3-E81E-4E04-82DC-DEE0390621F1}">
  <dimension ref="A1:M25"/>
  <sheetViews>
    <sheetView workbookViewId="0">
      <selection activeCell="D4" sqref="D4"/>
    </sheetView>
  </sheetViews>
  <sheetFormatPr defaultColWidth="9.125" defaultRowHeight="14.3" x14ac:dyDescent="0.25"/>
  <cols>
    <col min="1" max="1" width="21.875" bestFit="1" customWidth="1"/>
    <col min="2" max="2" width="12.625" style="21" customWidth="1"/>
    <col min="3" max="3" width="37.25" bestFit="1" customWidth="1"/>
    <col min="4" max="4" width="21.125" style="21" bestFit="1" customWidth="1"/>
    <col min="5" max="5" width="11.125" customWidth="1"/>
    <col min="6" max="6" width="13.375" customWidth="1"/>
    <col min="7" max="7" width="14.875" customWidth="1"/>
    <col min="8" max="8" width="18.125" customWidth="1"/>
    <col min="9" max="9" width="22.625" customWidth="1"/>
    <col min="10" max="10" width="38.375" customWidth="1"/>
    <col min="11" max="11" width="34.625" customWidth="1"/>
    <col min="12" max="12" width="28.625" customWidth="1"/>
    <col min="13" max="13" width="16.25" bestFit="1" customWidth="1"/>
  </cols>
  <sheetData>
    <row r="1" spans="1:13" x14ac:dyDescent="0.25">
      <c r="A1" t="s">
        <v>155</v>
      </c>
      <c r="B1" s="21" t="s">
        <v>156</v>
      </c>
      <c r="C1" t="s">
        <v>157</v>
      </c>
      <c r="D1" s="21" t="s">
        <v>158</v>
      </c>
      <c r="E1" t="s">
        <v>159</v>
      </c>
      <c r="F1" t="s">
        <v>160</v>
      </c>
      <c r="G1" t="s">
        <v>161</v>
      </c>
      <c r="H1" t="s">
        <v>162</v>
      </c>
      <c r="I1" t="s">
        <v>163</v>
      </c>
      <c r="J1" t="s">
        <v>164</v>
      </c>
      <c r="K1" t="s">
        <v>165</v>
      </c>
      <c r="L1" t="s">
        <v>166</v>
      </c>
      <c r="M1" t="s">
        <v>167</v>
      </c>
    </row>
    <row r="2" spans="1:13" x14ac:dyDescent="0.25">
      <c r="A2" s="21" t="str">
        <f>'Partner Info and ToC'!$D$1</f>
        <v>Gathering and Processing</v>
      </c>
      <c r="B2" s="21">
        <f>'Partner Info and ToC'!$B$5</f>
        <v>2020</v>
      </c>
      <c r="C2" s="21" t="e">
        <f>VLOOKUP('Partner Info and ToC'!$D$4,'gath-proc_partners'!A:B,2,FALSE)</f>
        <v>#N/A</v>
      </c>
      <c r="D2" s="21">
        <f>'Additional Activities'!A4</f>
        <v>0</v>
      </c>
      <c r="E2" t="str">
        <f>'Additional Activities'!F4</f>
        <v/>
      </c>
      <c r="G2" s="21" t="str">
        <f>IF(ISBLANK('Additional Activities'!B4),"",VLOOKUP('Additional Activities'!$B4,'gath-proc_activities'!A:C,3,FALSE))</f>
        <v/>
      </c>
      <c r="H2" t="str">
        <f>IF(ISBLANK('Additional Activities'!G4),"",'Additional Activities'!G4)</f>
        <v/>
      </c>
      <c r="I2" t="str">
        <f>IF(ISBLANK('Additional Activities'!H4),"",'Additional Activities'!H4)</f>
        <v/>
      </c>
      <c r="J2" t="str">
        <f>IF(ISBLANK('Additional Activities'!J4),"",'Additional Activities'!J4)</f>
        <v/>
      </c>
      <c r="K2" t="str">
        <f>IF(ISBLANK('Additional Activities'!I4),"",'Additional Activities'!I4)</f>
        <v/>
      </c>
      <c r="M2" t="str">
        <f>'Partner Info and ToC'!$A$3</f>
        <v>RS2021GATHERv1</v>
      </c>
    </row>
    <row r="3" spans="1:13" x14ac:dyDescent="0.25">
      <c r="A3" s="21" t="str">
        <f>'Partner Info and ToC'!$D$1</f>
        <v>Gathering and Processing</v>
      </c>
      <c r="B3" s="21">
        <f>'Partner Info and ToC'!$B$5</f>
        <v>2020</v>
      </c>
      <c r="C3" s="21" t="e">
        <f>VLOOKUP('Partner Info and ToC'!$D$4,'gath-proc_partners'!A:B,2,FALSE)</f>
        <v>#N/A</v>
      </c>
      <c r="D3" s="21">
        <f>'Additional Activities'!A5</f>
        <v>0</v>
      </c>
      <c r="E3" t="str">
        <f>'Additional Activities'!F5</f>
        <v/>
      </c>
      <c r="G3" s="21" t="str">
        <f>IF(ISBLANK('Additional Activities'!B5),"",VLOOKUP('Additional Activities'!$B5,'gath-proc_activities'!A:C,3,FALSE))</f>
        <v/>
      </c>
      <c r="H3" t="str">
        <f>IF(ISBLANK('Additional Activities'!G5),"",'Additional Activities'!G5)</f>
        <v/>
      </c>
      <c r="I3" t="str">
        <f>IF(ISBLANK('Additional Activities'!H5),"",'Additional Activities'!H5)</f>
        <v/>
      </c>
      <c r="J3" t="str">
        <f>IF(ISBLANK('Additional Activities'!J5),"",'Additional Activities'!J5)</f>
        <v/>
      </c>
      <c r="K3" t="str">
        <f>IF(ISBLANK('Additional Activities'!I5),"",'Additional Activities'!I5)</f>
        <v/>
      </c>
      <c r="M3" t="str">
        <f>'Partner Info and ToC'!$A$3</f>
        <v>RS2021GATHERv1</v>
      </c>
    </row>
    <row r="4" spans="1:13" x14ac:dyDescent="0.25">
      <c r="A4" s="21" t="str">
        <f>'Partner Info and ToC'!$D$1</f>
        <v>Gathering and Processing</v>
      </c>
      <c r="B4" s="21">
        <f>'Partner Info and ToC'!$B$5</f>
        <v>2020</v>
      </c>
      <c r="C4" s="21" t="e">
        <f>VLOOKUP('Partner Info and ToC'!$D$4,'gath-proc_partners'!A:B,2,FALSE)</f>
        <v>#N/A</v>
      </c>
      <c r="D4" s="21">
        <f>'Additional Activities'!A6</f>
        <v>0</v>
      </c>
      <c r="E4" t="str">
        <f>'Additional Activities'!F6</f>
        <v/>
      </c>
      <c r="G4" s="21" t="str">
        <f>IF(ISBLANK('Additional Activities'!B6),"",VLOOKUP('Additional Activities'!$B6,'gath-proc_activities'!A:C,3,FALSE))</f>
        <v/>
      </c>
      <c r="H4" t="str">
        <f>IF(ISBLANK('Additional Activities'!G6),"",'Additional Activities'!G6)</f>
        <v/>
      </c>
      <c r="I4" t="str">
        <f>IF(ISBLANK('Additional Activities'!H6),"",'Additional Activities'!H6)</f>
        <v/>
      </c>
      <c r="J4" t="str">
        <f>IF(ISBLANK('Additional Activities'!J6),"",'Additional Activities'!J6)</f>
        <v/>
      </c>
      <c r="K4" t="str">
        <f>IF(ISBLANK('Additional Activities'!I6),"",'Additional Activities'!I6)</f>
        <v/>
      </c>
      <c r="M4" t="str">
        <f>'Partner Info and ToC'!$A$3</f>
        <v>RS2021GATHERv1</v>
      </c>
    </row>
    <row r="5" spans="1:13" x14ac:dyDescent="0.25">
      <c r="A5" s="21" t="str">
        <f>'Partner Info and ToC'!$D$1</f>
        <v>Gathering and Processing</v>
      </c>
      <c r="B5" s="21">
        <f>'Partner Info and ToC'!$B$5</f>
        <v>2020</v>
      </c>
      <c r="C5" s="21" t="e">
        <f>VLOOKUP('Partner Info and ToC'!$D$4,'gath-proc_partners'!A:B,2,FALSE)</f>
        <v>#N/A</v>
      </c>
      <c r="D5" s="21">
        <f>'Additional Activities'!A7</f>
        <v>0</v>
      </c>
      <c r="E5" t="str">
        <f>'Additional Activities'!F7</f>
        <v/>
      </c>
      <c r="G5" s="21" t="str">
        <f>IF(ISBLANK('Additional Activities'!B7),"",VLOOKUP('Additional Activities'!$B7,'gath-proc_activities'!A:C,3,FALSE))</f>
        <v/>
      </c>
      <c r="H5" t="str">
        <f>IF(ISBLANK('Additional Activities'!G7),"",'Additional Activities'!G7)</f>
        <v/>
      </c>
      <c r="I5" t="str">
        <f>IF(ISBLANK('Additional Activities'!H7),"",'Additional Activities'!H7)</f>
        <v/>
      </c>
      <c r="J5" t="str">
        <f>IF(ISBLANK('Additional Activities'!J7),"",'Additional Activities'!J7)</f>
        <v/>
      </c>
      <c r="K5" t="str">
        <f>IF(ISBLANK('Additional Activities'!I7),"",'Additional Activities'!I7)</f>
        <v/>
      </c>
      <c r="M5" t="str">
        <f>'Partner Info and ToC'!$A$3</f>
        <v>RS2021GATHERv1</v>
      </c>
    </row>
    <row r="6" spans="1:13" x14ac:dyDescent="0.25">
      <c r="A6" s="21" t="str">
        <f>'Partner Info and ToC'!$D$1</f>
        <v>Gathering and Processing</v>
      </c>
      <c r="B6" s="21">
        <f>'Partner Info and ToC'!$B$5</f>
        <v>2020</v>
      </c>
      <c r="C6" s="21" t="e">
        <f>VLOOKUP('Partner Info and ToC'!$D$4,'gath-proc_partners'!A:B,2,FALSE)</f>
        <v>#N/A</v>
      </c>
      <c r="D6" s="21">
        <f>'Additional Activities'!A8</f>
        <v>0</v>
      </c>
      <c r="E6" t="str">
        <f>'Additional Activities'!F8</f>
        <v/>
      </c>
      <c r="G6" s="21" t="str">
        <f>IF(ISBLANK('Additional Activities'!B8),"",VLOOKUP('Additional Activities'!$B8,'gath-proc_activities'!A:C,3,FALSE))</f>
        <v/>
      </c>
      <c r="H6" t="str">
        <f>IF(ISBLANK('Additional Activities'!G8),"",'Additional Activities'!G8)</f>
        <v/>
      </c>
      <c r="I6" t="str">
        <f>IF(ISBLANK('Additional Activities'!H8),"",'Additional Activities'!H8)</f>
        <v/>
      </c>
      <c r="J6" t="str">
        <f>IF(ISBLANK('Additional Activities'!J8),"",'Additional Activities'!J8)</f>
        <v/>
      </c>
      <c r="K6" t="str">
        <f>IF(ISBLANK('Additional Activities'!I8),"",'Additional Activities'!I8)</f>
        <v/>
      </c>
      <c r="M6" t="str">
        <f>'Partner Info and ToC'!$A$3</f>
        <v>RS2021GATHERv1</v>
      </c>
    </row>
    <row r="7" spans="1:13" x14ac:dyDescent="0.25">
      <c r="A7" s="21" t="str">
        <f>'Partner Info and ToC'!$D$1</f>
        <v>Gathering and Processing</v>
      </c>
      <c r="B7" s="21">
        <f>'Partner Info and ToC'!$B$5</f>
        <v>2020</v>
      </c>
      <c r="C7" s="21" t="e">
        <f>VLOOKUP('Partner Info and ToC'!$D$4,'gath-proc_partners'!A:B,2,FALSE)</f>
        <v>#N/A</v>
      </c>
      <c r="D7" s="21">
        <f>'Additional Activities'!A9</f>
        <v>0</v>
      </c>
      <c r="E7" t="str">
        <f>'Additional Activities'!F9</f>
        <v/>
      </c>
      <c r="G7" s="21" t="str">
        <f>IF(ISBLANK('Additional Activities'!B9),"",VLOOKUP('Additional Activities'!$B9,'gath-proc_activities'!A:C,3,FALSE))</f>
        <v/>
      </c>
      <c r="H7" t="str">
        <f>IF(ISBLANK('Additional Activities'!G9),"",'Additional Activities'!G9)</f>
        <v/>
      </c>
      <c r="I7" t="str">
        <f>IF(ISBLANK('Additional Activities'!H9),"",'Additional Activities'!H9)</f>
        <v/>
      </c>
      <c r="J7" t="str">
        <f>IF(ISBLANK('Additional Activities'!J9),"",'Additional Activities'!J9)</f>
        <v/>
      </c>
      <c r="K7" t="str">
        <f>IF(ISBLANK('Additional Activities'!I9),"",'Additional Activities'!I9)</f>
        <v/>
      </c>
      <c r="M7" t="str">
        <f>'Partner Info and ToC'!$A$3</f>
        <v>RS2021GATHERv1</v>
      </c>
    </row>
    <row r="8" spans="1:13" x14ac:dyDescent="0.25">
      <c r="A8" s="21" t="str">
        <f>'Partner Info and ToC'!$D$1</f>
        <v>Gathering and Processing</v>
      </c>
      <c r="B8" s="21">
        <f>'Partner Info and ToC'!$B$5</f>
        <v>2020</v>
      </c>
      <c r="C8" s="21" t="e">
        <f>VLOOKUP('Partner Info and ToC'!$D$4,'gath-proc_partners'!A:B,2,FALSE)</f>
        <v>#N/A</v>
      </c>
      <c r="D8" s="21">
        <f>'Additional Activities'!A10</f>
        <v>0</v>
      </c>
      <c r="E8" t="str">
        <f>'Additional Activities'!F10</f>
        <v/>
      </c>
      <c r="G8" s="21" t="str">
        <f>IF(ISBLANK('Additional Activities'!B10),"",VLOOKUP('Additional Activities'!$B10,'gath-proc_activities'!A:C,3,FALSE))</f>
        <v/>
      </c>
      <c r="H8" t="str">
        <f>IF(ISBLANK('Additional Activities'!G10),"",'Additional Activities'!G10)</f>
        <v/>
      </c>
      <c r="I8" t="str">
        <f>IF(ISBLANK('Additional Activities'!H10),"",'Additional Activities'!H10)</f>
        <v/>
      </c>
      <c r="J8" t="str">
        <f>IF(ISBLANK('Additional Activities'!J10),"",'Additional Activities'!J10)</f>
        <v/>
      </c>
      <c r="K8" t="str">
        <f>IF(ISBLANK('Additional Activities'!I10),"",'Additional Activities'!I10)</f>
        <v/>
      </c>
      <c r="M8" t="str">
        <f>'Partner Info and ToC'!$A$3</f>
        <v>RS2021GATHERv1</v>
      </c>
    </row>
    <row r="9" spans="1:13" x14ac:dyDescent="0.25">
      <c r="A9" s="21" t="str">
        <f>'Partner Info and ToC'!$D$1</f>
        <v>Gathering and Processing</v>
      </c>
      <c r="B9" s="21">
        <f>'Partner Info and ToC'!$B$5</f>
        <v>2020</v>
      </c>
      <c r="C9" s="21" t="e">
        <f>VLOOKUP('Partner Info and ToC'!$D$4,'gath-proc_partners'!A:B,2,FALSE)</f>
        <v>#N/A</v>
      </c>
      <c r="D9" s="21">
        <f>'Additional Activities'!A11</f>
        <v>0</v>
      </c>
      <c r="E9" t="str">
        <f>'Additional Activities'!F11</f>
        <v/>
      </c>
      <c r="G9" s="21" t="str">
        <f>IF(ISBLANK('Additional Activities'!B11),"",VLOOKUP('Additional Activities'!$B11,'gath-proc_activities'!A:C,3,FALSE))</f>
        <v/>
      </c>
      <c r="H9" t="str">
        <f>IF(ISBLANK('Additional Activities'!G11),"",'Additional Activities'!G11)</f>
        <v/>
      </c>
      <c r="I9" t="str">
        <f>IF(ISBLANK('Additional Activities'!H11),"",'Additional Activities'!H11)</f>
        <v/>
      </c>
      <c r="J9" t="str">
        <f>IF(ISBLANK('Additional Activities'!J11),"",'Additional Activities'!J11)</f>
        <v/>
      </c>
      <c r="K9" t="str">
        <f>IF(ISBLANK('Additional Activities'!I11),"",'Additional Activities'!I11)</f>
        <v/>
      </c>
      <c r="M9" t="str">
        <f>'Partner Info and ToC'!$A$3</f>
        <v>RS2021GATHERv1</v>
      </c>
    </row>
    <row r="10" spans="1:13" x14ac:dyDescent="0.25">
      <c r="A10" s="21" t="str">
        <f>'Partner Info and ToC'!$D$1</f>
        <v>Gathering and Processing</v>
      </c>
      <c r="B10" s="21">
        <f>'Partner Info and ToC'!$B$5</f>
        <v>2020</v>
      </c>
      <c r="C10" s="21" t="e">
        <f>VLOOKUP('Partner Info and ToC'!$D$4,'gath-proc_partners'!A:B,2,FALSE)</f>
        <v>#N/A</v>
      </c>
      <c r="D10" s="21">
        <f>'Additional Activities'!A12</f>
        <v>0</v>
      </c>
      <c r="E10" t="str">
        <f>'Additional Activities'!F12</f>
        <v/>
      </c>
      <c r="G10" s="21" t="str">
        <f>IF(ISBLANK('Additional Activities'!B12),"",VLOOKUP('Additional Activities'!$B12,'gath-proc_activities'!A:C,3,FALSE))</f>
        <v/>
      </c>
      <c r="H10" t="str">
        <f>IF(ISBLANK('Additional Activities'!G12),"",'Additional Activities'!G12)</f>
        <v/>
      </c>
      <c r="I10" t="str">
        <f>IF(ISBLANK('Additional Activities'!H12),"",'Additional Activities'!H12)</f>
        <v/>
      </c>
      <c r="J10" t="str">
        <f>IF(ISBLANK('Additional Activities'!J12),"",'Additional Activities'!J12)</f>
        <v/>
      </c>
      <c r="K10" t="str">
        <f>IF(ISBLANK('Additional Activities'!I12),"",'Additional Activities'!I12)</f>
        <v/>
      </c>
      <c r="M10" t="str">
        <f>'Partner Info and ToC'!$A$3</f>
        <v>RS2021GATHERv1</v>
      </c>
    </row>
    <row r="11" spans="1:13" x14ac:dyDescent="0.25">
      <c r="A11" s="21" t="str">
        <f>'Partner Info and ToC'!$D$1</f>
        <v>Gathering and Processing</v>
      </c>
      <c r="B11" s="21">
        <f>'Partner Info and ToC'!$B$5</f>
        <v>2020</v>
      </c>
      <c r="C11" s="21" t="e">
        <f>VLOOKUP('Partner Info and ToC'!$D$4,'gath-proc_partners'!A:B,2,FALSE)</f>
        <v>#N/A</v>
      </c>
      <c r="D11" s="21">
        <f>'Additional Activities'!A13</f>
        <v>0</v>
      </c>
      <c r="E11" t="str">
        <f>'Additional Activities'!F13</f>
        <v/>
      </c>
      <c r="G11" s="21" t="str">
        <f>IF(ISBLANK('Additional Activities'!B13),"",VLOOKUP('Additional Activities'!$B13,'gath-proc_activities'!A:C,3,FALSE))</f>
        <v/>
      </c>
      <c r="H11" t="str">
        <f>IF(ISBLANK('Additional Activities'!G13),"",'Additional Activities'!G13)</f>
        <v/>
      </c>
      <c r="I11" t="str">
        <f>IF(ISBLANK('Additional Activities'!H13),"",'Additional Activities'!H13)</f>
        <v/>
      </c>
      <c r="J11" t="str">
        <f>IF(ISBLANK('Additional Activities'!J13),"",'Additional Activities'!J13)</f>
        <v/>
      </c>
      <c r="K11" t="str">
        <f>IF(ISBLANK('Additional Activities'!I13),"",'Additional Activities'!I13)</f>
        <v/>
      </c>
      <c r="M11" t="str">
        <f>'Partner Info and ToC'!$A$3</f>
        <v>RS2021GATHERv1</v>
      </c>
    </row>
    <row r="12" spans="1:13" x14ac:dyDescent="0.25">
      <c r="A12" s="21" t="str">
        <f>'Partner Info and ToC'!$D$1</f>
        <v>Gathering and Processing</v>
      </c>
      <c r="B12" s="21">
        <f>'Partner Info and ToC'!$B$5</f>
        <v>2020</v>
      </c>
      <c r="C12" s="21" t="e">
        <f>VLOOKUP('Partner Info and ToC'!$D$4,'gath-proc_partners'!A:B,2,FALSE)</f>
        <v>#N/A</v>
      </c>
      <c r="D12" s="21">
        <f>'Additional Activities'!A14</f>
        <v>0</v>
      </c>
      <c r="E12" t="str">
        <f>'Additional Activities'!F14</f>
        <v/>
      </c>
      <c r="G12" s="21" t="str">
        <f>IF(ISBLANK('Additional Activities'!B14),"",VLOOKUP('Additional Activities'!$B14,'gath-proc_activities'!A:C,3,FALSE))</f>
        <v/>
      </c>
      <c r="H12" t="str">
        <f>IF(ISBLANK('Additional Activities'!G14),"",'Additional Activities'!G14)</f>
        <v/>
      </c>
      <c r="I12" t="str">
        <f>IF(ISBLANK('Additional Activities'!H14),"",'Additional Activities'!H14)</f>
        <v/>
      </c>
      <c r="J12" t="str">
        <f>IF(ISBLANK('Additional Activities'!J14),"",'Additional Activities'!J14)</f>
        <v/>
      </c>
      <c r="K12" t="str">
        <f>IF(ISBLANK('Additional Activities'!I14),"",'Additional Activities'!I14)</f>
        <v/>
      </c>
      <c r="M12" t="str">
        <f>'Partner Info and ToC'!$A$3</f>
        <v>RS2021GATHERv1</v>
      </c>
    </row>
    <row r="13" spans="1:13" x14ac:dyDescent="0.25">
      <c r="A13" s="21" t="str">
        <f>'Partner Info and ToC'!$D$1</f>
        <v>Gathering and Processing</v>
      </c>
      <c r="B13" s="21">
        <f>'Partner Info and ToC'!$B$5</f>
        <v>2020</v>
      </c>
      <c r="C13" s="21" t="e">
        <f>VLOOKUP('Partner Info and ToC'!$D$4,'gath-proc_partners'!A:B,2,FALSE)</f>
        <v>#N/A</v>
      </c>
      <c r="D13" s="21">
        <f>'Additional Activities'!A15</f>
        <v>0</v>
      </c>
      <c r="E13" t="str">
        <f>'Additional Activities'!F15</f>
        <v/>
      </c>
      <c r="G13" s="21" t="str">
        <f>IF(ISBLANK('Additional Activities'!B15),"",VLOOKUP('Additional Activities'!$B15,'gath-proc_activities'!A:C,3,FALSE))</f>
        <v/>
      </c>
      <c r="H13" t="str">
        <f>IF(ISBLANK('Additional Activities'!G15),"",'Additional Activities'!G15)</f>
        <v/>
      </c>
      <c r="I13" t="str">
        <f>IF(ISBLANK('Additional Activities'!H15),"",'Additional Activities'!H15)</f>
        <v/>
      </c>
      <c r="J13" t="str">
        <f>IF(ISBLANK('Additional Activities'!J15),"",'Additional Activities'!J15)</f>
        <v/>
      </c>
      <c r="K13" t="str">
        <f>IF(ISBLANK('Additional Activities'!I15),"",'Additional Activities'!I15)</f>
        <v/>
      </c>
      <c r="M13" t="str">
        <f>'Partner Info and ToC'!$A$3</f>
        <v>RS2021GATHERv1</v>
      </c>
    </row>
    <row r="14" spans="1:13" x14ac:dyDescent="0.25">
      <c r="A14" s="21" t="str">
        <f>'Partner Info and ToC'!$D$1</f>
        <v>Gathering and Processing</v>
      </c>
      <c r="B14" s="21">
        <f>'Partner Info and ToC'!$B$5</f>
        <v>2020</v>
      </c>
      <c r="C14" s="21" t="e">
        <f>VLOOKUP('Partner Info and ToC'!$D$4,'gath-proc_partners'!A:B,2,FALSE)</f>
        <v>#N/A</v>
      </c>
      <c r="D14" s="21">
        <f>'Additional Activities'!A16</f>
        <v>0</v>
      </c>
      <c r="E14" t="str">
        <f>'Additional Activities'!F16</f>
        <v/>
      </c>
      <c r="G14" s="21" t="str">
        <f>IF(ISBLANK('Additional Activities'!B16),"",VLOOKUP('Additional Activities'!$B16,'gath-proc_activities'!A:C,3,FALSE))</f>
        <v/>
      </c>
      <c r="H14" t="str">
        <f>IF(ISBLANK('Additional Activities'!G16),"",'Additional Activities'!G16)</f>
        <v/>
      </c>
      <c r="I14" t="str">
        <f>IF(ISBLANK('Additional Activities'!H16),"",'Additional Activities'!H16)</f>
        <v/>
      </c>
      <c r="J14" t="str">
        <f>IF(ISBLANK('Additional Activities'!J16),"",'Additional Activities'!J16)</f>
        <v/>
      </c>
      <c r="K14" t="str">
        <f>IF(ISBLANK('Additional Activities'!I16),"",'Additional Activities'!I16)</f>
        <v/>
      </c>
      <c r="M14" t="str">
        <f>'Partner Info and ToC'!$A$3</f>
        <v>RS2021GATHERv1</v>
      </c>
    </row>
    <row r="15" spans="1:13" x14ac:dyDescent="0.25">
      <c r="A15" s="21" t="str">
        <f>'Partner Info and ToC'!$D$1</f>
        <v>Gathering and Processing</v>
      </c>
      <c r="B15" s="21">
        <f>'Partner Info and ToC'!$B$5</f>
        <v>2020</v>
      </c>
      <c r="C15" s="21" t="e">
        <f>VLOOKUP('Partner Info and ToC'!$D$4,'gath-proc_partners'!A:B,2,FALSE)</f>
        <v>#N/A</v>
      </c>
      <c r="D15" s="21">
        <f>'Additional Activities'!A17</f>
        <v>0</v>
      </c>
      <c r="E15" t="str">
        <f>'Additional Activities'!F17</f>
        <v/>
      </c>
      <c r="G15" s="21" t="str">
        <f>IF(ISBLANK('Additional Activities'!B17),"",VLOOKUP('Additional Activities'!$B17,'gath-proc_activities'!A:C,3,FALSE))</f>
        <v/>
      </c>
      <c r="H15" t="str">
        <f>IF(ISBLANK('Additional Activities'!G17),"",'Additional Activities'!G17)</f>
        <v/>
      </c>
      <c r="I15" t="str">
        <f>IF(ISBLANK('Additional Activities'!H17),"",'Additional Activities'!H17)</f>
        <v/>
      </c>
      <c r="J15" t="str">
        <f>IF(ISBLANK('Additional Activities'!J17),"",'Additional Activities'!J17)</f>
        <v/>
      </c>
      <c r="K15" t="str">
        <f>IF(ISBLANK('Additional Activities'!I17),"",'Additional Activities'!I17)</f>
        <v/>
      </c>
      <c r="M15" t="str">
        <f>'Partner Info and ToC'!$A$3</f>
        <v>RS2021GATHERv1</v>
      </c>
    </row>
    <row r="16" spans="1:13" x14ac:dyDescent="0.25">
      <c r="A16" s="21" t="str">
        <f>'Partner Info and ToC'!$D$1</f>
        <v>Gathering and Processing</v>
      </c>
      <c r="B16" s="21">
        <f>'Partner Info and ToC'!$B$5</f>
        <v>2020</v>
      </c>
      <c r="C16" s="21" t="e">
        <f>VLOOKUP('Partner Info and ToC'!$D$4,'gath-proc_partners'!A:B,2,FALSE)</f>
        <v>#N/A</v>
      </c>
      <c r="D16" s="21">
        <f>'Additional Activities'!A18</f>
        <v>0</v>
      </c>
      <c r="E16" t="str">
        <f>'Additional Activities'!F18</f>
        <v/>
      </c>
      <c r="G16" s="21" t="str">
        <f>IF(ISBLANK('Additional Activities'!B18),"",VLOOKUP('Additional Activities'!$B18,'gath-proc_activities'!A:C,3,FALSE))</f>
        <v/>
      </c>
      <c r="H16" t="str">
        <f>IF(ISBLANK('Additional Activities'!G18),"",'Additional Activities'!G18)</f>
        <v/>
      </c>
      <c r="I16" t="str">
        <f>IF(ISBLANK('Additional Activities'!H18),"",'Additional Activities'!H18)</f>
        <v/>
      </c>
      <c r="J16" t="str">
        <f>IF(ISBLANK('Additional Activities'!J18),"",'Additional Activities'!J18)</f>
        <v/>
      </c>
      <c r="K16" t="str">
        <f>IF(ISBLANK('Additional Activities'!I18),"",'Additional Activities'!I18)</f>
        <v/>
      </c>
      <c r="M16" t="str">
        <f>'Partner Info and ToC'!$A$3</f>
        <v>RS2021GATHERv1</v>
      </c>
    </row>
    <row r="17" spans="1:13" x14ac:dyDescent="0.25">
      <c r="A17" s="21" t="str">
        <f>'Partner Info and ToC'!$D$1</f>
        <v>Gathering and Processing</v>
      </c>
      <c r="B17" s="21">
        <f>'Partner Info and ToC'!$B$5</f>
        <v>2020</v>
      </c>
      <c r="C17" s="21" t="e">
        <f>VLOOKUP('Partner Info and ToC'!$D$4,'gath-proc_partners'!A:B,2,FALSE)</f>
        <v>#N/A</v>
      </c>
      <c r="D17" s="21">
        <f>'Additional Activities'!A19</f>
        <v>0</v>
      </c>
      <c r="E17" t="str">
        <f>'Additional Activities'!F19</f>
        <v/>
      </c>
      <c r="G17" s="21" t="str">
        <f>IF(ISBLANK('Additional Activities'!B19),"",VLOOKUP('Additional Activities'!$B19,'gath-proc_activities'!A:C,3,FALSE))</f>
        <v/>
      </c>
      <c r="H17" t="str">
        <f>IF(ISBLANK('Additional Activities'!G19),"",'Additional Activities'!G19)</f>
        <v/>
      </c>
      <c r="I17" t="str">
        <f>IF(ISBLANK('Additional Activities'!H19),"",'Additional Activities'!H19)</f>
        <v/>
      </c>
      <c r="J17" t="str">
        <f>IF(ISBLANK('Additional Activities'!J19),"",'Additional Activities'!J19)</f>
        <v/>
      </c>
      <c r="K17" t="str">
        <f>IF(ISBLANK('Additional Activities'!I19),"",'Additional Activities'!I19)</f>
        <v/>
      </c>
      <c r="M17" t="str">
        <f>'Partner Info and ToC'!$A$3</f>
        <v>RS2021GATHERv1</v>
      </c>
    </row>
    <row r="18" spans="1:13" x14ac:dyDescent="0.25">
      <c r="A18" s="21" t="str">
        <f>'Partner Info and ToC'!$D$1</f>
        <v>Gathering and Processing</v>
      </c>
      <c r="B18" s="21">
        <f>'Partner Info and ToC'!$B$5</f>
        <v>2020</v>
      </c>
      <c r="C18" s="21" t="e">
        <f>VLOOKUP('Partner Info and ToC'!$D$4,'gath-proc_partners'!A:B,2,FALSE)</f>
        <v>#N/A</v>
      </c>
      <c r="D18" s="21">
        <f>'Additional Activities'!A20</f>
        <v>0</v>
      </c>
      <c r="E18" t="str">
        <f>'Additional Activities'!F20</f>
        <v/>
      </c>
      <c r="G18" s="21" t="str">
        <f>IF(ISBLANK('Additional Activities'!B20),"",VLOOKUP('Additional Activities'!$B20,'gath-proc_activities'!A:C,3,FALSE))</f>
        <v/>
      </c>
      <c r="H18" t="str">
        <f>IF(ISBLANK('Additional Activities'!G20),"",'Additional Activities'!G20)</f>
        <v/>
      </c>
      <c r="I18" t="str">
        <f>IF(ISBLANK('Additional Activities'!H20),"",'Additional Activities'!H20)</f>
        <v/>
      </c>
      <c r="J18" t="str">
        <f>IF(ISBLANK('Additional Activities'!J20),"",'Additional Activities'!J20)</f>
        <v/>
      </c>
      <c r="K18" t="str">
        <f>IF(ISBLANK('Additional Activities'!I20),"",'Additional Activities'!I20)</f>
        <v/>
      </c>
      <c r="M18" t="str">
        <f>'Partner Info and ToC'!$A$3</f>
        <v>RS2021GATHERv1</v>
      </c>
    </row>
    <row r="19" spans="1:13" x14ac:dyDescent="0.25">
      <c r="A19" s="21" t="str">
        <f>'Partner Info and ToC'!$D$1</f>
        <v>Gathering and Processing</v>
      </c>
      <c r="B19" s="21">
        <f>'Partner Info and ToC'!$B$5</f>
        <v>2020</v>
      </c>
      <c r="C19" s="21" t="e">
        <f>VLOOKUP('Partner Info and ToC'!$D$4,'gath-proc_partners'!A:B,2,FALSE)</f>
        <v>#N/A</v>
      </c>
      <c r="D19" s="21">
        <f>'Additional Activities'!A21</f>
        <v>0</v>
      </c>
      <c r="E19" t="str">
        <f>'Additional Activities'!F21</f>
        <v/>
      </c>
      <c r="G19" s="21" t="str">
        <f>IF(ISBLANK('Additional Activities'!B21),"",VLOOKUP('Additional Activities'!$B21,'gath-proc_activities'!A:C,3,FALSE))</f>
        <v/>
      </c>
      <c r="H19" t="str">
        <f>IF(ISBLANK('Additional Activities'!G21),"",'Additional Activities'!G21)</f>
        <v/>
      </c>
      <c r="I19" t="str">
        <f>IF(ISBLANK('Additional Activities'!H21),"",'Additional Activities'!H21)</f>
        <v/>
      </c>
      <c r="J19" t="str">
        <f>IF(ISBLANK('Additional Activities'!J21),"",'Additional Activities'!J21)</f>
        <v/>
      </c>
      <c r="K19" t="str">
        <f>IF(ISBLANK('Additional Activities'!I21),"",'Additional Activities'!I21)</f>
        <v/>
      </c>
      <c r="M19" t="str">
        <f>'Partner Info and ToC'!$A$3</f>
        <v>RS2021GATHERv1</v>
      </c>
    </row>
    <row r="20" spans="1:13" x14ac:dyDescent="0.25">
      <c r="A20" s="21" t="str">
        <f>'Partner Info and ToC'!$D$1</f>
        <v>Gathering and Processing</v>
      </c>
      <c r="B20" s="21">
        <f>'Partner Info and ToC'!$B$5</f>
        <v>2020</v>
      </c>
      <c r="C20" s="21" t="e">
        <f>VLOOKUP('Partner Info and ToC'!$D$4,'gath-proc_partners'!A:B,2,FALSE)</f>
        <v>#N/A</v>
      </c>
      <c r="D20" s="21">
        <f>'Additional Activities'!A22</f>
        <v>0</v>
      </c>
      <c r="E20" t="str">
        <f>'Additional Activities'!F22</f>
        <v/>
      </c>
      <c r="G20" s="21" t="str">
        <f>IF(ISBLANK('Additional Activities'!B22),"",VLOOKUP('Additional Activities'!$B22,'gath-proc_activities'!A:C,3,FALSE))</f>
        <v/>
      </c>
      <c r="H20" t="str">
        <f>IF(ISBLANK('Additional Activities'!G22),"",'Additional Activities'!G22)</f>
        <v/>
      </c>
      <c r="I20" t="str">
        <f>IF(ISBLANK('Additional Activities'!H22),"",'Additional Activities'!H22)</f>
        <v/>
      </c>
      <c r="J20" t="str">
        <f>IF(ISBLANK('Additional Activities'!J22),"",'Additional Activities'!J22)</f>
        <v/>
      </c>
      <c r="K20" t="str">
        <f>IF(ISBLANK('Additional Activities'!I22),"",'Additional Activities'!I22)</f>
        <v/>
      </c>
      <c r="M20" t="str">
        <f>'Partner Info and ToC'!$A$3</f>
        <v>RS2021GATHERv1</v>
      </c>
    </row>
    <row r="21" spans="1:13" x14ac:dyDescent="0.25">
      <c r="A21" s="21" t="str">
        <f>'Partner Info and ToC'!$D$1</f>
        <v>Gathering and Processing</v>
      </c>
      <c r="B21" s="21">
        <f>'Partner Info and ToC'!$B$5</f>
        <v>2020</v>
      </c>
      <c r="C21" s="21" t="e">
        <f>VLOOKUP('Partner Info and ToC'!$D$4,'gath-proc_partners'!A:B,2,FALSE)</f>
        <v>#N/A</v>
      </c>
      <c r="D21" s="21">
        <f>'Additional Activities'!A23</f>
        <v>0</v>
      </c>
      <c r="E21" t="str">
        <f>'Additional Activities'!F23</f>
        <v/>
      </c>
      <c r="G21" s="21" t="str">
        <f>IF(ISBLANK('Additional Activities'!B23),"",VLOOKUP('Additional Activities'!$B23,'gath-proc_activities'!A:C,3,FALSE))</f>
        <v/>
      </c>
      <c r="H21" t="str">
        <f>IF(ISBLANK('Additional Activities'!G23),"",'Additional Activities'!G23)</f>
        <v/>
      </c>
      <c r="I21" t="str">
        <f>IF(ISBLANK('Additional Activities'!H23),"",'Additional Activities'!H23)</f>
        <v/>
      </c>
      <c r="J21" t="str">
        <f>IF(ISBLANK('Additional Activities'!J23),"",'Additional Activities'!J23)</f>
        <v/>
      </c>
      <c r="K21" t="str">
        <f>IF(ISBLANK('Additional Activities'!I23),"",'Additional Activities'!I23)</f>
        <v/>
      </c>
      <c r="M21" t="str">
        <f>'Partner Info and ToC'!$A$3</f>
        <v>RS2021GATHERv1</v>
      </c>
    </row>
    <row r="22" spans="1:13" x14ac:dyDescent="0.25">
      <c r="A22" s="21" t="str">
        <f>'Partner Info and ToC'!$D$1</f>
        <v>Gathering and Processing</v>
      </c>
      <c r="B22" s="21">
        <f>'Partner Info and ToC'!$B$5</f>
        <v>2020</v>
      </c>
      <c r="C22" s="21" t="e">
        <f>VLOOKUP('Partner Info and ToC'!$D$4,'gath-proc_partners'!A:B,2,FALSE)</f>
        <v>#N/A</v>
      </c>
      <c r="D22" s="21">
        <f>'Additional Activities'!A24</f>
        <v>0</v>
      </c>
      <c r="E22" t="str">
        <f>'Additional Activities'!F24</f>
        <v/>
      </c>
      <c r="G22" s="21" t="str">
        <f>IF(ISBLANK('Additional Activities'!B24),"",VLOOKUP('Additional Activities'!$B24,'gath-proc_activities'!A:C,3,FALSE))</f>
        <v/>
      </c>
      <c r="H22" t="str">
        <f>IF(ISBLANK('Additional Activities'!G24),"",'Additional Activities'!G24)</f>
        <v/>
      </c>
      <c r="I22" t="str">
        <f>IF(ISBLANK('Additional Activities'!H24),"",'Additional Activities'!H24)</f>
        <v/>
      </c>
      <c r="J22" t="str">
        <f>IF(ISBLANK('Additional Activities'!J24),"",'Additional Activities'!J24)</f>
        <v/>
      </c>
      <c r="K22" t="str">
        <f>IF(ISBLANK('Additional Activities'!I24),"",'Additional Activities'!I24)</f>
        <v/>
      </c>
      <c r="M22" t="str">
        <f>'Partner Info and ToC'!$A$3</f>
        <v>RS2021GATHERv1</v>
      </c>
    </row>
    <row r="23" spans="1:13" x14ac:dyDescent="0.25">
      <c r="A23" s="21" t="str">
        <f>'Partner Info and ToC'!$D$1</f>
        <v>Gathering and Processing</v>
      </c>
      <c r="B23" s="21">
        <f>'Partner Info and ToC'!$B$5</f>
        <v>2020</v>
      </c>
      <c r="C23" s="21" t="e">
        <f>VLOOKUP('Partner Info and ToC'!$D$4,'gath-proc_partners'!A:B,2,FALSE)</f>
        <v>#N/A</v>
      </c>
      <c r="D23" s="21">
        <f>'Additional Activities'!A25</f>
        <v>0</v>
      </c>
      <c r="E23" t="str">
        <f>'Additional Activities'!F25</f>
        <v/>
      </c>
      <c r="G23" s="21" t="str">
        <f>IF(ISBLANK('Additional Activities'!B25),"",VLOOKUP('Additional Activities'!$B25,'gath-proc_activities'!A:C,3,FALSE))</f>
        <v/>
      </c>
      <c r="H23" t="str">
        <f>IF(ISBLANK('Additional Activities'!G25),"",'Additional Activities'!G25)</f>
        <v/>
      </c>
      <c r="I23" t="str">
        <f>IF(ISBLANK('Additional Activities'!H25),"",'Additional Activities'!H25)</f>
        <v/>
      </c>
      <c r="J23" t="str">
        <f>IF(ISBLANK('Additional Activities'!J25),"",'Additional Activities'!J25)</f>
        <v/>
      </c>
      <c r="K23" t="str">
        <f>IF(ISBLANK('Additional Activities'!I25),"",'Additional Activities'!I25)</f>
        <v/>
      </c>
      <c r="M23" t="str">
        <f>'Partner Info and ToC'!$A$3</f>
        <v>RS2021GATHERv1</v>
      </c>
    </row>
    <row r="24" spans="1:13" x14ac:dyDescent="0.25">
      <c r="A24" s="21" t="str">
        <f>'Partner Info and ToC'!$D$1</f>
        <v>Gathering and Processing</v>
      </c>
      <c r="B24" s="21">
        <f>'Partner Info and ToC'!$B$5</f>
        <v>2020</v>
      </c>
      <c r="C24" s="21" t="e">
        <f>VLOOKUP('Partner Info and ToC'!$D$4,'gath-proc_partners'!A:B,2,FALSE)</f>
        <v>#N/A</v>
      </c>
      <c r="D24" s="21">
        <f>'Additional Activities'!A26</f>
        <v>0</v>
      </c>
      <c r="E24" t="str">
        <f>'Additional Activities'!F26</f>
        <v/>
      </c>
      <c r="G24" s="21" t="str">
        <f>IF(ISBLANK('Additional Activities'!B26),"",VLOOKUP('Additional Activities'!$B26,'gath-proc_activities'!A:C,3,FALSE))</f>
        <v/>
      </c>
      <c r="H24" t="str">
        <f>IF(ISBLANK('Additional Activities'!G26),"",'Additional Activities'!G26)</f>
        <v/>
      </c>
      <c r="I24" t="str">
        <f>IF(ISBLANK('Additional Activities'!H26),"",'Additional Activities'!H26)</f>
        <v/>
      </c>
      <c r="J24" t="str">
        <f>IF(ISBLANK('Additional Activities'!J26),"",'Additional Activities'!J26)</f>
        <v/>
      </c>
      <c r="K24" t="str">
        <f>IF(ISBLANK('Additional Activities'!I26),"",'Additional Activities'!I26)</f>
        <v/>
      </c>
      <c r="M24" t="str">
        <f>'Partner Info and ToC'!$A$3</f>
        <v>RS2021GATHERv1</v>
      </c>
    </row>
    <row r="25" spans="1:13" x14ac:dyDescent="0.25">
      <c r="A25" s="21" t="str">
        <f>'Partner Info and ToC'!$D$1</f>
        <v>Gathering and Processing</v>
      </c>
      <c r="B25" s="21">
        <f>'Partner Info and ToC'!$B$5</f>
        <v>2020</v>
      </c>
      <c r="C25" s="21" t="e">
        <f>VLOOKUP('Partner Info and ToC'!$D$4,'gath-proc_partners'!A:B,2,FALSE)</f>
        <v>#N/A</v>
      </c>
      <c r="D25" s="21">
        <f>'Additional Activities'!A27</f>
        <v>0</v>
      </c>
      <c r="E25" t="str">
        <f>'Additional Activities'!F27</f>
        <v/>
      </c>
      <c r="G25" s="21" t="str">
        <f>IF(ISBLANK('Additional Activities'!B27),"",VLOOKUP('Additional Activities'!$B27,'gath-proc_activities'!A:C,3,FALSE))</f>
        <v/>
      </c>
      <c r="H25" t="str">
        <f>IF(ISBLANK('Additional Activities'!G27),"",'Additional Activities'!G27)</f>
        <v/>
      </c>
      <c r="I25" t="str">
        <f>IF(ISBLANK('Additional Activities'!H27),"",'Additional Activities'!H27)</f>
        <v/>
      </c>
      <c r="J25" t="str">
        <f>IF(ISBLANK('Additional Activities'!J27),"",'Additional Activities'!J27)</f>
        <v/>
      </c>
      <c r="K25" t="str">
        <f>IF(ISBLANK('Additional Activities'!I27),"",'Additional Activities'!I27)</f>
        <v/>
      </c>
      <c r="M25" t="str">
        <f>'Partner Info and ToC'!$A$3</f>
        <v>RS2021GATHERv1</v>
      </c>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6E8BB-6D3B-4230-B0D4-ECF6F9FF01F9}">
  <dimension ref="A1:M121"/>
  <sheetViews>
    <sheetView zoomScaleNormal="100" workbookViewId="0">
      <pane ySplit="1" topLeftCell="A2" activePane="bottomLeft" state="frozen"/>
      <selection pane="bottomLeft" activeCell="N22" sqref="N22"/>
    </sheetView>
  </sheetViews>
  <sheetFormatPr defaultRowHeight="14.3" x14ac:dyDescent="0.25"/>
  <cols>
    <col min="1" max="1" width="11.625" style="22" bestFit="1" customWidth="1"/>
    <col min="2" max="2" width="14" style="22" customWidth="1"/>
    <col min="3" max="3" width="9.75" style="22" customWidth="1"/>
    <col min="4" max="4" width="13.625" style="22" customWidth="1"/>
    <col min="5" max="5" width="11.25" style="22" customWidth="1"/>
    <col min="6" max="6" width="16.75" style="22" customWidth="1"/>
    <col min="7" max="7" width="15" style="22" customWidth="1"/>
    <col min="8" max="10" width="16.125" style="22" customWidth="1"/>
    <col min="11" max="11" width="101" style="22" customWidth="1"/>
    <col min="12" max="12" width="36.25" style="22" customWidth="1"/>
    <col min="13" max="13" width="23.125" customWidth="1"/>
  </cols>
  <sheetData>
    <row r="1" spans="1:13" s="26" customFormat="1" x14ac:dyDescent="0.25">
      <c r="A1" s="25" t="s">
        <v>155</v>
      </c>
      <c r="B1" s="25" t="s">
        <v>156</v>
      </c>
      <c r="C1" s="25" t="s">
        <v>157</v>
      </c>
      <c r="D1" s="25" t="s">
        <v>158</v>
      </c>
      <c r="E1" s="25" t="s">
        <v>159</v>
      </c>
      <c r="F1" s="25" t="s">
        <v>160</v>
      </c>
      <c r="G1" s="25" t="s">
        <v>161</v>
      </c>
      <c r="H1" s="25" t="s">
        <v>162</v>
      </c>
      <c r="I1" s="25" t="s">
        <v>163</v>
      </c>
      <c r="J1" s="25" t="s">
        <v>164</v>
      </c>
      <c r="K1" s="25" t="s">
        <v>165</v>
      </c>
      <c r="L1" s="25" t="s">
        <v>166</v>
      </c>
      <c r="M1" s="25" t="s">
        <v>169</v>
      </c>
    </row>
    <row r="2" spans="1:13" x14ac:dyDescent="0.25">
      <c r="A2" s="22" t="str">
        <f>IF('Compiled-Dehydrator'!$D2=0,"",IF(ISBLANK('Compiled-Dehydrator'!A2),"",'Compiled-Dehydrator'!A2))</f>
        <v/>
      </c>
      <c r="B2" s="22" t="str">
        <f>IF('Compiled-Dehydrator'!$D2=0,"",IF(ISBLANK('Compiled-Dehydrator'!B2),"",'Compiled-Dehydrator'!B2))</f>
        <v/>
      </c>
      <c r="C2" s="22" t="str">
        <f>IF('Compiled-Dehydrator'!$D2=0,"",IF(ISBLANK('Compiled-Dehydrator'!C2),"",'Compiled-Dehydrator'!C2))</f>
        <v/>
      </c>
      <c r="D2" s="22" t="str">
        <f>IF('Compiled-Dehydrator'!$D2=0,"",IF(ISBLANK('Compiled-Dehydrator'!D2),"",'Compiled-Dehydrator'!D2))</f>
        <v/>
      </c>
      <c r="E2" s="22" t="str">
        <f>IF('Compiled-Dehydrator'!$D2=0,"",IF(ISBLANK('Compiled-Dehydrator'!E2),"",'Compiled-Dehydrator'!E2))</f>
        <v/>
      </c>
      <c r="F2" s="22" t="str">
        <f>IF('Compiled-Dehydrator'!$F2=0,"",IF(ISBLANK('Compiled-Dehydrator'!F2),"",'Compiled-Dehydrator'!F2))</f>
        <v/>
      </c>
      <c r="G2" s="22" t="str">
        <f>IF('Compiled-Dehydrator'!$D2=0,"",IF(ISBLANK('Compiled-Dehydrator'!G2),"",'Compiled-Dehydrator'!G2))</f>
        <v/>
      </c>
      <c r="H2" s="22" t="str">
        <f>IF('Compiled-Dehydrator'!$D2=0,"",IF(ISBLANK('Compiled-Dehydrator'!H2),"",'Compiled-Dehydrator'!H2))</f>
        <v/>
      </c>
      <c r="I2" s="22" t="str">
        <f>IF('Compiled-Dehydrator'!$D2=0,"",IF(ISBLANK('Compiled-Dehydrator'!I2),"",'Compiled-Dehydrator'!I2))</f>
        <v/>
      </c>
      <c r="J2" s="22" t="str">
        <f>IF('Compiled-Dehydrator'!$D2=0,"",IF(ISBLANK('Compiled-Dehydrator'!J2),"",'Compiled-Dehydrator'!J2))</f>
        <v/>
      </c>
      <c r="K2" s="22" t="str">
        <f>IF('Compiled-Dehydrator'!$D2=0,"",IF(ISBLANK('Compiled-Dehydrator'!K2),"",'Compiled-Dehydrator'!K2))</f>
        <v/>
      </c>
      <c r="L2" s="22" t="str">
        <f>IF('Compiled-Dehydrator'!$D2=0,"",IF(ISBLANK('Compiled-Dehydrator'!L2),"",'Compiled-Dehydrator'!L2))</f>
        <v/>
      </c>
      <c r="M2" s="22" t="str">
        <f>IF('Compiled-Dehydrator'!$D2=0,"",IF(ISBLANK('Compiled-Dehydrator'!M2),"",'Compiled-Dehydrator'!M2))</f>
        <v/>
      </c>
    </row>
    <row r="3" spans="1:13" x14ac:dyDescent="0.25">
      <c r="A3" s="22" t="str">
        <f>IF('Compiled-Dehydrator'!$D3=0,"",IF(ISBLANK('Compiled-Dehydrator'!A3),"",'Compiled-Dehydrator'!A3))</f>
        <v/>
      </c>
      <c r="B3" s="22" t="str">
        <f>IF('Compiled-Dehydrator'!$D3=0,"",IF(ISBLANK('Compiled-Dehydrator'!B3),"",'Compiled-Dehydrator'!B3))</f>
        <v/>
      </c>
      <c r="C3" s="22" t="str">
        <f>IF('Compiled-Dehydrator'!$D3=0,"",IF(ISBLANK('Compiled-Dehydrator'!C3),"",'Compiled-Dehydrator'!C3))</f>
        <v/>
      </c>
      <c r="D3" s="22" t="str">
        <f>IF('Compiled-Dehydrator'!$D3=0,"",IF(ISBLANK('Compiled-Dehydrator'!D3),"",'Compiled-Dehydrator'!D3))</f>
        <v/>
      </c>
      <c r="E3" s="22" t="str">
        <f>IF('Compiled-Dehydrator'!$D3=0,"",IF(ISBLANK('Compiled-Dehydrator'!E3),"",'Compiled-Dehydrator'!E3))</f>
        <v/>
      </c>
      <c r="F3" s="22" t="str">
        <f>IF('Compiled-Dehydrator'!$F3=0,"",IF(ISBLANK('Compiled-Dehydrator'!F3),"",'Compiled-Dehydrator'!F3))</f>
        <v/>
      </c>
      <c r="G3" s="22" t="str">
        <f>IF('Compiled-Dehydrator'!$D3=0,"",IF(ISBLANK('Compiled-Dehydrator'!G3),"",'Compiled-Dehydrator'!G3))</f>
        <v/>
      </c>
      <c r="H3" s="22" t="str">
        <f>IF('Compiled-Dehydrator'!$D3=0,"",IF(ISBLANK('Compiled-Dehydrator'!H3),"",'Compiled-Dehydrator'!H3))</f>
        <v/>
      </c>
      <c r="I3" s="22" t="str">
        <f>IF('Compiled-Dehydrator'!$D3=0,"",IF(ISBLANK('Compiled-Dehydrator'!I3),"",'Compiled-Dehydrator'!I3))</f>
        <v/>
      </c>
      <c r="J3" s="22" t="str">
        <f>IF('Compiled-Dehydrator'!$D3=0,"",IF(ISBLANK('Compiled-Dehydrator'!J3),"",'Compiled-Dehydrator'!J3))</f>
        <v/>
      </c>
      <c r="K3" s="22" t="str">
        <f>IF('Compiled-Dehydrator'!$D3=0,"",IF(ISBLANK('Compiled-Dehydrator'!K3),"",'Compiled-Dehydrator'!K3))</f>
        <v/>
      </c>
      <c r="L3" s="22" t="str">
        <f>IF('Compiled-Dehydrator'!$D3=0,"",IF(ISBLANK('Compiled-Dehydrator'!L3),"",'Compiled-Dehydrator'!L3))</f>
        <v/>
      </c>
      <c r="M3" s="22" t="str">
        <f>IF('Compiled-Dehydrator'!$D3=0,"",IF(ISBLANK('Compiled-Dehydrator'!M3),"",'Compiled-Dehydrator'!M3))</f>
        <v/>
      </c>
    </row>
    <row r="4" spans="1:13" x14ac:dyDescent="0.25">
      <c r="A4" s="22" t="str">
        <f>IF('Compiled-Dehydrator'!$D4=0,"",IF(ISBLANK('Compiled-Dehydrator'!A4),"",'Compiled-Dehydrator'!A4))</f>
        <v/>
      </c>
      <c r="B4" s="22" t="str">
        <f>IF('Compiled-Dehydrator'!$D4=0,"",IF(ISBLANK('Compiled-Dehydrator'!B4),"",'Compiled-Dehydrator'!B4))</f>
        <v/>
      </c>
      <c r="C4" s="22" t="str">
        <f>IF('Compiled-Dehydrator'!$D4=0,"",IF(ISBLANK('Compiled-Dehydrator'!C4),"",'Compiled-Dehydrator'!C4))</f>
        <v/>
      </c>
      <c r="D4" s="22" t="str">
        <f>IF('Compiled-Dehydrator'!$D4=0,"",IF(ISBLANK('Compiled-Dehydrator'!D4),"",'Compiled-Dehydrator'!D4))</f>
        <v/>
      </c>
      <c r="E4" s="22" t="str">
        <f>IF('Compiled-Dehydrator'!$D4=0,"",IF(ISBLANK('Compiled-Dehydrator'!E4),"",'Compiled-Dehydrator'!E4))</f>
        <v/>
      </c>
      <c r="F4" s="22" t="str">
        <f>IF('Compiled-Dehydrator'!$F4=0,"",IF(ISBLANK('Compiled-Dehydrator'!F4),"",'Compiled-Dehydrator'!F4))</f>
        <v/>
      </c>
      <c r="G4" s="22" t="str">
        <f>IF('Compiled-Dehydrator'!$D4=0,"",IF(ISBLANK('Compiled-Dehydrator'!G4),"",'Compiled-Dehydrator'!G4))</f>
        <v/>
      </c>
      <c r="H4" s="22" t="str">
        <f>IF('Compiled-Dehydrator'!$D4=0,"",IF(ISBLANK('Compiled-Dehydrator'!H4),"",'Compiled-Dehydrator'!H4))</f>
        <v/>
      </c>
      <c r="I4" s="22" t="str">
        <f>IF('Compiled-Dehydrator'!$D4=0,"",IF(ISBLANK('Compiled-Dehydrator'!I4),"",'Compiled-Dehydrator'!I4))</f>
        <v/>
      </c>
      <c r="J4" s="22" t="str">
        <f>IF('Compiled-Dehydrator'!$D4=0,"",IF(ISBLANK('Compiled-Dehydrator'!J4),"",'Compiled-Dehydrator'!J4))</f>
        <v/>
      </c>
      <c r="K4" s="22" t="str">
        <f>IF('Compiled-Dehydrator'!$D4=0,"",IF(ISBLANK('Compiled-Dehydrator'!K4),"",'Compiled-Dehydrator'!K4))</f>
        <v/>
      </c>
      <c r="L4" s="22" t="str">
        <f>IF('Compiled-Dehydrator'!$D4=0,"",IF(ISBLANK('Compiled-Dehydrator'!L4),"",'Compiled-Dehydrator'!L4))</f>
        <v/>
      </c>
      <c r="M4" s="22" t="str">
        <f>IF('Compiled-Dehydrator'!$D4=0,"",IF(ISBLANK('Compiled-Dehydrator'!M4),"",'Compiled-Dehydrator'!M4))</f>
        <v/>
      </c>
    </row>
    <row r="5" spans="1:13" x14ac:dyDescent="0.25">
      <c r="A5" s="22" t="str">
        <f>IF('Compiled-Dehydrator'!$D5=0,"",IF(ISBLANK('Compiled-Dehydrator'!A5),"",'Compiled-Dehydrator'!A5))</f>
        <v/>
      </c>
      <c r="B5" s="22" t="str">
        <f>IF('Compiled-Dehydrator'!$D5=0,"",IF(ISBLANK('Compiled-Dehydrator'!B5),"",'Compiled-Dehydrator'!B5))</f>
        <v/>
      </c>
      <c r="C5" s="22" t="str">
        <f>IF('Compiled-Dehydrator'!$D5=0,"",IF(ISBLANK('Compiled-Dehydrator'!C5),"",'Compiled-Dehydrator'!C5))</f>
        <v/>
      </c>
      <c r="D5" s="22" t="str">
        <f>IF('Compiled-Dehydrator'!$D5=0,"",IF(ISBLANK('Compiled-Dehydrator'!D5),"",'Compiled-Dehydrator'!D5))</f>
        <v/>
      </c>
      <c r="E5" s="22" t="str">
        <f>IF('Compiled-Dehydrator'!$D5=0,"",IF(ISBLANK('Compiled-Dehydrator'!E5),"",'Compiled-Dehydrator'!E5))</f>
        <v/>
      </c>
      <c r="F5" s="22" t="str">
        <f>IF('Compiled-Dehydrator'!$F5=0,"",IF(ISBLANK('Compiled-Dehydrator'!F5),"",'Compiled-Dehydrator'!F5))</f>
        <v/>
      </c>
      <c r="G5" s="22" t="str">
        <f>IF('Compiled-Dehydrator'!$D5=0,"",IF(ISBLANK('Compiled-Dehydrator'!G5),"",'Compiled-Dehydrator'!G5))</f>
        <v/>
      </c>
      <c r="H5" s="22" t="str">
        <f>IF('Compiled-Dehydrator'!$D5=0,"",IF(ISBLANK('Compiled-Dehydrator'!H5),"",'Compiled-Dehydrator'!H5))</f>
        <v/>
      </c>
      <c r="I5" s="22" t="str">
        <f>IF('Compiled-Dehydrator'!$D5=0,"",IF(ISBLANK('Compiled-Dehydrator'!I5),"",'Compiled-Dehydrator'!I5))</f>
        <v/>
      </c>
      <c r="J5" s="22" t="str">
        <f>IF('Compiled-Dehydrator'!$D5=0,"",IF(ISBLANK('Compiled-Dehydrator'!J5),"",'Compiled-Dehydrator'!J5))</f>
        <v/>
      </c>
      <c r="K5" s="22" t="str">
        <f>IF('Compiled-Dehydrator'!$D5=0,"",IF(ISBLANK('Compiled-Dehydrator'!K5),"",'Compiled-Dehydrator'!K5))</f>
        <v/>
      </c>
      <c r="L5" s="22" t="str">
        <f>IF('Compiled-Dehydrator'!$D5=0,"",IF(ISBLANK('Compiled-Dehydrator'!L5),"",'Compiled-Dehydrator'!L5))</f>
        <v/>
      </c>
      <c r="M5" s="22" t="str">
        <f>IF('Compiled-Dehydrator'!$D5=0,"",IF(ISBLANK('Compiled-Dehydrator'!M5),"",'Compiled-Dehydrator'!M5))</f>
        <v/>
      </c>
    </row>
    <row r="6" spans="1:13" x14ac:dyDescent="0.25">
      <c r="A6" s="22" t="str">
        <f>IF('Compiled-Dehydrator'!$D6=0,"",IF(ISBLANK('Compiled-Dehydrator'!A6),"",'Compiled-Dehydrator'!A6))</f>
        <v/>
      </c>
      <c r="B6" s="22" t="str">
        <f>IF('Compiled-Dehydrator'!$D6=0,"",IF(ISBLANK('Compiled-Dehydrator'!B6),"",'Compiled-Dehydrator'!B6))</f>
        <v/>
      </c>
      <c r="C6" s="22" t="str">
        <f>IF('Compiled-Dehydrator'!$D6=0,"",IF(ISBLANK('Compiled-Dehydrator'!C6),"",'Compiled-Dehydrator'!C6))</f>
        <v/>
      </c>
      <c r="D6" s="22" t="str">
        <f>IF('Compiled-Dehydrator'!$D6=0,"",IF(ISBLANK('Compiled-Dehydrator'!D6),"",'Compiled-Dehydrator'!D6))</f>
        <v/>
      </c>
      <c r="E6" s="22" t="str">
        <f>IF('Compiled-Dehydrator'!$D6=0,"",IF(ISBLANK('Compiled-Dehydrator'!E6),"",'Compiled-Dehydrator'!E6))</f>
        <v/>
      </c>
      <c r="F6" s="22" t="str">
        <f>IF('Compiled-Dehydrator'!$F6=0,"",IF(ISBLANK('Compiled-Dehydrator'!F6),"",'Compiled-Dehydrator'!F6))</f>
        <v/>
      </c>
      <c r="G6" s="22" t="str">
        <f>IF('Compiled-Dehydrator'!$D6=0,"",IF(ISBLANK('Compiled-Dehydrator'!G6),"",'Compiled-Dehydrator'!G6))</f>
        <v/>
      </c>
      <c r="H6" s="22" t="str">
        <f>IF('Compiled-Dehydrator'!$D6=0,"",IF(ISBLANK('Compiled-Dehydrator'!H6),"",'Compiled-Dehydrator'!H6))</f>
        <v/>
      </c>
      <c r="I6" s="22" t="str">
        <f>IF('Compiled-Dehydrator'!$D6=0,"",IF(ISBLANK('Compiled-Dehydrator'!I6),"",'Compiled-Dehydrator'!I6))</f>
        <v/>
      </c>
      <c r="J6" s="22" t="str">
        <f>IF('Compiled-Dehydrator'!$D6=0,"",IF(ISBLANK('Compiled-Dehydrator'!J6),"",'Compiled-Dehydrator'!J6))</f>
        <v/>
      </c>
      <c r="K6" s="22" t="str">
        <f>IF('Compiled-Dehydrator'!$D6=0,"",IF(ISBLANK('Compiled-Dehydrator'!K6),"",'Compiled-Dehydrator'!K6))</f>
        <v/>
      </c>
      <c r="L6" s="22" t="str">
        <f>IF('Compiled-Dehydrator'!$D6=0,"",IF(ISBLANK('Compiled-Dehydrator'!L6),"",'Compiled-Dehydrator'!L6))</f>
        <v/>
      </c>
      <c r="M6" s="22" t="str">
        <f>IF('Compiled-Dehydrator'!$D6=0,"",IF(ISBLANK('Compiled-Dehydrator'!M6),"",'Compiled-Dehydrator'!M6))</f>
        <v/>
      </c>
    </row>
    <row r="7" spans="1:13" x14ac:dyDescent="0.25">
      <c r="A7" s="22" t="str">
        <f>IF('Compiled-Dehydrator'!$D7=0,"",IF(ISBLANK('Compiled-Dehydrator'!A7),"",'Compiled-Dehydrator'!A7))</f>
        <v/>
      </c>
      <c r="B7" s="22" t="str">
        <f>IF('Compiled-Dehydrator'!$D7=0,"",IF(ISBLANK('Compiled-Dehydrator'!B7),"",'Compiled-Dehydrator'!B7))</f>
        <v/>
      </c>
      <c r="C7" s="22" t="str">
        <f>IF('Compiled-Dehydrator'!$D7=0,"",IF(ISBLANK('Compiled-Dehydrator'!C7),"",'Compiled-Dehydrator'!C7))</f>
        <v/>
      </c>
      <c r="D7" s="22" t="str">
        <f>IF('Compiled-Dehydrator'!$D7=0,"",IF(ISBLANK('Compiled-Dehydrator'!D7),"",'Compiled-Dehydrator'!D7))</f>
        <v/>
      </c>
      <c r="E7" s="22" t="str">
        <f>IF('Compiled-Dehydrator'!$D7=0,"",IF(ISBLANK('Compiled-Dehydrator'!E7),"",'Compiled-Dehydrator'!E7))</f>
        <v/>
      </c>
      <c r="F7" s="22" t="str">
        <f>IF('Compiled-Dehydrator'!$F7=0,"",IF(ISBLANK('Compiled-Dehydrator'!F7),"",'Compiled-Dehydrator'!F7))</f>
        <v/>
      </c>
      <c r="G7" s="22" t="str">
        <f>IF('Compiled-Dehydrator'!$D7=0,"",IF(ISBLANK('Compiled-Dehydrator'!G7),"",'Compiled-Dehydrator'!G7))</f>
        <v/>
      </c>
      <c r="H7" s="22" t="str">
        <f>IF('Compiled-Dehydrator'!$D7=0,"",IF(ISBLANK('Compiled-Dehydrator'!H7),"",'Compiled-Dehydrator'!H7))</f>
        <v/>
      </c>
      <c r="I7" s="22" t="str">
        <f>IF('Compiled-Dehydrator'!$D7=0,"",IF(ISBLANK('Compiled-Dehydrator'!I7),"",'Compiled-Dehydrator'!I7))</f>
        <v/>
      </c>
      <c r="J7" s="22" t="str">
        <f>IF('Compiled-Dehydrator'!$D7=0,"",IF(ISBLANK('Compiled-Dehydrator'!J7),"",'Compiled-Dehydrator'!J7))</f>
        <v/>
      </c>
      <c r="K7" s="22" t="str">
        <f>IF('Compiled-Dehydrator'!$D7=0,"",IF(ISBLANK('Compiled-Dehydrator'!K7),"",'Compiled-Dehydrator'!K7))</f>
        <v/>
      </c>
      <c r="L7" s="22" t="str">
        <f>IF('Compiled-Dehydrator'!$D7=0,"",IF(ISBLANK('Compiled-Dehydrator'!L7),"",'Compiled-Dehydrator'!L7))</f>
        <v/>
      </c>
      <c r="M7" s="22" t="str">
        <f>IF('Compiled-Dehydrator'!$D7=0,"",IF(ISBLANK('Compiled-Dehydrator'!M7),"",'Compiled-Dehydrator'!M7))</f>
        <v/>
      </c>
    </row>
    <row r="8" spans="1:13" x14ac:dyDescent="0.25">
      <c r="A8" s="22" t="str">
        <f>IF('Compiled-Dehydrator'!$D8=0,"",IF(ISBLANK('Compiled-Dehydrator'!A8),"",'Compiled-Dehydrator'!A8))</f>
        <v/>
      </c>
      <c r="B8" s="22" t="str">
        <f>IF('Compiled-Dehydrator'!$D8=0,"",IF(ISBLANK('Compiled-Dehydrator'!B8),"",'Compiled-Dehydrator'!B8))</f>
        <v/>
      </c>
      <c r="C8" s="22" t="str">
        <f>IF('Compiled-Dehydrator'!$D8=0,"",IF(ISBLANK('Compiled-Dehydrator'!C8),"",'Compiled-Dehydrator'!C8))</f>
        <v/>
      </c>
      <c r="D8" s="22" t="str">
        <f>IF('Compiled-Dehydrator'!$D8=0,"",IF(ISBLANK('Compiled-Dehydrator'!D8),"",'Compiled-Dehydrator'!D8))</f>
        <v/>
      </c>
      <c r="E8" s="22" t="str">
        <f>IF('Compiled-Dehydrator'!$D8=0,"",IF(ISBLANK('Compiled-Dehydrator'!E8),"",'Compiled-Dehydrator'!E8))</f>
        <v/>
      </c>
      <c r="F8" s="22" t="str">
        <f>IF('Compiled-Dehydrator'!$F8=0,"",IF(ISBLANK('Compiled-Dehydrator'!F8),"",'Compiled-Dehydrator'!F8))</f>
        <v/>
      </c>
      <c r="G8" s="22" t="str">
        <f>IF('Compiled-Dehydrator'!$D8=0,"",IF(ISBLANK('Compiled-Dehydrator'!G8),"",'Compiled-Dehydrator'!G8))</f>
        <v/>
      </c>
      <c r="H8" s="22" t="str">
        <f>IF('Compiled-Dehydrator'!$D8=0,"",IF(ISBLANK('Compiled-Dehydrator'!H8),"",'Compiled-Dehydrator'!H8))</f>
        <v/>
      </c>
      <c r="I8" s="22" t="str">
        <f>IF('Compiled-Dehydrator'!$D8=0,"",IF(ISBLANK('Compiled-Dehydrator'!I8),"",'Compiled-Dehydrator'!I8))</f>
        <v/>
      </c>
      <c r="J8" s="22" t="str">
        <f>IF('Compiled-Dehydrator'!$D8=0,"",IF(ISBLANK('Compiled-Dehydrator'!J8),"",'Compiled-Dehydrator'!J8))</f>
        <v/>
      </c>
      <c r="K8" s="22" t="str">
        <f>IF('Compiled-Dehydrator'!$D8=0,"",IF(ISBLANK('Compiled-Dehydrator'!K8),"",'Compiled-Dehydrator'!K8))</f>
        <v/>
      </c>
      <c r="L8" s="22" t="str">
        <f>IF('Compiled-Dehydrator'!$D8=0,"",IF(ISBLANK('Compiled-Dehydrator'!L8),"",'Compiled-Dehydrator'!L8))</f>
        <v/>
      </c>
      <c r="M8" s="22" t="str">
        <f>IF('Compiled-Dehydrator'!$D8=0,"",IF(ISBLANK('Compiled-Dehydrator'!M8),"",'Compiled-Dehydrator'!M8))</f>
        <v/>
      </c>
    </row>
    <row r="9" spans="1:13" x14ac:dyDescent="0.25">
      <c r="A9" s="22" t="str">
        <f>IF('Compiled-Dehydrator'!$D9=0,"",IF(ISBLANK('Compiled-Dehydrator'!A9),"",'Compiled-Dehydrator'!A9))</f>
        <v/>
      </c>
      <c r="B9" s="22" t="str">
        <f>IF('Compiled-Dehydrator'!$D9=0,"",IF(ISBLANK('Compiled-Dehydrator'!B9),"",'Compiled-Dehydrator'!B9))</f>
        <v/>
      </c>
      <c r="C9" s="22" t="str">
        <f>IF('Compiled-Dehydrator'!$D9=0,"",IF(ISBLANK('Compiled-Dehydrator'!C9),"",'Compiled-Dehydrator'!C9))</f>
        <v/>
      </c>
      <c r="D9" s="22" t="str">
        <f>IF('Compiled-Dehydrator'!$D9=0,"",IF(ISBLANK('Compiled-Dehydrator'!D9),"",'Compiled-Dehydrator'!D9))</f>
        <v/>
      </c>
      <c r="E9" s="22" t="str">
        <f>IF('Compiled-Dehydrator'!$D9=0,"",IF(ISBLANK('Compiled-Dehydrator'!E9),"",'Compiled-Dehydrator'!E9))</f>
        <v/>
      </c>
      <c r="F9" s="22" t="str">
        <f>IF('Compiled-Dehydrator'!$F9=0,"",IF(ISBLANK('Compiled-Dehydrator'!F9),"",'Compiled-Dehydrator'!F9))</f>
        <v/>
      </c>
      <c r="G9" s="22" t="str">
        <f>IF('Compiled-Dehydrator'!$D9=0,"",IF(ISBLANK('Compiled-Dehydrator'!G9),"",'Compiled-Dehydrator'!G9))</f>
        <v/>
      </c>
      <c r="H9" s="22" t="str">
        <f>IF('Compiled-Dehydrator'!$D9=0,"",IF(ISBLANK('Compiled-Dehydrator'!H9),"",'Compiled-Dehydrator'!H9))</f>
        <v/>
      </c>
      <c r="I9" s="22" t="str">
        <f>IF('Compiled-Dehydrator'!$D9=0,"",IF(ISBLANK('Compiled-Dehydrator'!I9),"",'Compiled-Dehydrator'!I9))</f>
        <v/>
      </c>
      <c r="J9" s="22" t="str">
        <f>IF('Compiled-Dehydrator'!$D9=0,"",IF(ISBLANK('Compiled-Dehydrator'!J9),"",'Compiled-Dehydrator'!J9))</f>
        <v/>
      </c>
      <c r="K9" s="22" t="str">
        <f>IF('Compiled-Dehydrator'!$D9=0,"",IF(ISBLANK('Compiled-Dehydrator'!K9),"",'Compiled-Dehydrator'!K9))</f>
        <v/>
      </c>
      <c r="L9" s="22" t="str">
        <f>IF('Compiled-Dehydrator'!$D9=0,"",IF(ISBLANK('Compiled-Dehydrator'!L9),"",'Compiled-Dehydrator'!L9))</f>
        <v/>
      </c>
      <c r="M9" s="22" t="str">
        <f>IF('Compiled-Dehydrator'!$D9=0,"",IF(ISBLANK('Compiled-Dehydrator'!M9),"",'Compiled-Dehydrator'!M9))</f>
        <v/>
      </c>
    </row>
    <row r="10" spans="1:13" x14ac:dyDescent="0.25">
      <c r="A10" s="22" t="str">
        <f>IF('Compiled-Dehydrator'!$D10=0,"",IF(ISBLANK('Compiled-Dehydrator'!A10),"",'Compiled-Dehydrator'!A10))</f>
        <v/>
      </c>
      <c r="B10" s="22" t="str">
        <f>IF('Compiled-Dehydrator'!$D10=0,"",IF(ISBLANK('Compiled-Dehydrator'!B10),"",'Compiled-Dehydrator'!B10))</f>
        <v/>
      </c>
      <c r="C10" s="22" t="str">
        <f>IF('Compiled-Dehydrator'!$D10=0,"",IF(ISBLANK('Compiled-Dehydrator'!C10),"",'Compiled-Dehydrator'!C10))</f>
        <v/>
      </c>
      <c r="D10" s="22" t="str">
        <f>IF('Compiled-Dehydrator'!$D10=0,"",IF(ISBLANK('Compiled-Dehydrator'!D10),"",'Compiled-Dehydrator'!D10))</f>
        <v/>
      </c>
      <c r="E10" s="22" t="str">
        <f>IF('Compiled-Dehydrator'!$D10=0,"",IF(ISBLANK('Compiled-Dehydrator'!E10),"",'Compiled-Dehydrator'!E10))</f>
        <v/>
      </c>
      <c r="F10" s="22" t="str">
        <f>IF('Compiled-Dehydrator'!$F10=0,"",IF(ISBLANK('Compiled-Dehydrator'!F10),"",'Compiled-Dehydrator'!F10))</f>
        <v/>
      </c>
      <c r="G10" s="22" t="str">
        <f>IF('Compiled-Dehydrator'!$D10=0,"",IF(ISBLANK('Compiled-Dehydrator'!G10),"",'Compiled-Dehydrator'!G10))</f>
        <v/>
      </c>
      <c r="H10" s="22" t="str">
        <f>IF('Compiled-Dehydrator'!$D10=0,"",IF(ISBLANK('Compiled-Dehydrator'!H10),"",'Compiled-Dehydrator'!H10))</f>
        <v/>
      </c>
      <c r="I10" s="22" t="str">
        <f>IF('Compiled-Dehydrator'!$D10=0,"",IF(ISBLANK('Compiled-Dehydrator'!I10),"",'Compiled-Dehydrator'!I10))</f>
        <v/>
      </c>
      <c r="J10" s="22" t="str">
        <f>IF('Compiled-Dehydrator'!$D10=0,"",IF(ISBLANK('Compiled-Dehydrator'!J10),"",'Compiled-Dehydrator'!J10))</f>
        <v/>
      </c>
      <c r="K10" s="22" t="str">
        <f>IF('Compiled-Dehydrator'!$D10=0,"",IF(ISBLANK('Compiled-Dehydrator'!K10),"",'Compiled-Dehydrator'!K10))</f>
        <v/>
      </c>
      <c r="L10" s="22" t="str">
        <f>IF('Compiled-Dehydrator'!$D10=0,"",IF(ISBLANK('Compiled-Dehydrator'!L10),"",'Compiled-Dehydrator'!L10))</f>
        <v/>
      </c>
      <c r="M10" s="22" t="str">
        <f>IF('Compiled-Dehydrator'!$D10=0,"",IF(ISBLANK('Compiled-Dehydrator'!M10),"",'Compiled-Dehydrator'!M10))</f>
        <v/>
      </c>
    </row>
    <row r="11" spans="1:13" x14ac:dyDescent="0.25">
      <c r="A11" s="22" t="str">
        <f>IF('Compiled-Dehydrator'!$D11=0,"",IF(ISBLANK('Compiled-Dehydrator'!A11),"",'Compiled-Dehydrator'!A11))</f>
        <v/>
      </c>
      <c r="B11" s="22" t="str">
        <f>IF('Compiled-Dehydrator'!$D11=0,"",IF(ISBLANK('Compiled-Dehydrator'!B11),"",'Compiled-Dehydrator'!B11))</f>
        <v/>
      </c>
      <c r="C11" s="22" t="str">
        <f>IF('Compiled-Dehydrator'!$D11=0,"",IF(ISBLANK('Compiled-Dehydrator'!C11),"",'Compiled-Dehydrator'!C11))</f>
        <v/>
      </c>
      <c r="D11" s="22" t="str">
        <f>IF('Compiled-Dehydrator'!$D11=0,"",IF(ISBLANK('Compiled-Dehydrator'!D11),"",'Compiled-Dehydrator'!D11))</f>
        <v/>
      </c>
      <c r="E11" s="22" t="str">
        <f>IF('Compiled-Dehydrator'!$D11=0,"",IF(ISBLANK('Compiled-Dehydrator'!E11),"",'Compiled-Dehydrator'!E11))</f>
        <v/>
      </c>
      <c r="F11" s="22" t="str">
        <f>IF('Compiled-Dehydrator'!$F11=0,"",IF(ISBLANK('Compiled-Dehydrator'!F11),"",'Compiled-Dehydrator'!F11))</f>
        <v/>
      </c>
      <c r="G11" s="22" t="str">
        <f>IF('Compiled-Dehydrator'!$D11=0,"",IF(ISBLANK('Compiled-Dehydrator'!G11),"",'Compiled-Dehydrator'!G11))</f>
        <v/>
      </c>
      <c r="H11" s="22" t="str">
        <f>IF('Compiled-Dehydrator'!$D11=0,"",IF(ISBLANK('Compiled-Dehydrator'!H11),"",'Compiled-Dehydrator'!H11))</f>
        <v/>
      </c>
      <c r="I11" s="22" t="str">
        <f>IF('Compiled-Dehydrator'!$D11=0,"",IF(ISBLANK('Compiled-Dehydrator'!I11),"",'Compiled-Dehydrator'!I11))</f>
        <v/>
      </c>
      <c r="J11" s="22" t="str">
        <f>IF('Compiled-Dehydrator'!$D11=0,"",IF(ISBLANK('Compiled-Dehydrator'!J11),"",'Compiled-Dehydrator'!J11))</f>
        <v/>
      </c>
      <c r="K11" s="22" t="str">
        <f>IF('Compiled-Dehydrator'!$D11=0,"",IF(ISBLANK('Compiled-Dehydrator'!K11),"",'Compiled-Dehydrator'!K11))</f>
        <v/>
      </c>
      <c r="L11" s="22" t="str">
        <f>IF('Compiled-Dehydrator'!$D11=0,"",IF(ISBLANK('Compiled-Dehydrator'!L11),"",'Compiled-Dehydrator'!L11))</f>
        <v/>
      </c>
      <c r="M11" s="22" t="str">
        <f>IF('Compiled-Dehydrator'!$D11=0,"",IF(ISBLANK('Compiled-Dehydrator'!M11),"",'Compiled-Dehydrator'!M11))</f>
        <v/>
      </c>
    </row>
    <row r="12" spans="1:13" x14ac:dyDescent="0.25">
      <c r="A12" s="22" t="str">
        <f>IF('Compiled-Dehydrator'!$D12=0,"",IF(ISBLANK('Compiled-Dehydrator'!A12),"",'Compiled-Dehydrator'!A12))</f>
        <v/>
      </c>
      <c r="B12" s="22" t="str">
        <f>IF('Compiled-Dehydrator'!$D12=0,"",IF(ISBLANK('Compiled-Dehydrator'!B12),"",'Compiled-Dehydrator'!B12))</f>
        <v/>
      </c>
      <c r="C12" s="22" t="str">
        <f>IF('Compiled-Dehydrator'!$D12=0,"",IF(ISBLANK('Compiled-Dehydrator'!C12),"",'Compiled-Dehydrator'!C12))</f>
        <v/>
      </c>
      <c r="D12" s="22" t="str">
        <f>IF('Compiled-Dehydrator'!$D12=0,"",IF(ISBLANK('Compiled-Dehydrator'!D12),"",'Compiled-Dehydrator'!D12))</f>
        <v/>
      </c>
      <c r="E12" s="22" t="str">
        <f>IF('Compiled-Dehydrator'!$D12=0,"",IF(ISBLANK('Compiled-Dehydrator'!E12),"",'Compiled-Dehydrator'!E12))</f>
        <v/>
      </c>
      <c r="F12" s="22" t="str">
        <f>IF('Compiled-Dehydrator'!$F12=0,"",IF(ISBLANK('Compiled-Dehydrator'!F12),"",'Compiled-Dehydrator'!F12))</f>
        <v/>
      </c>
      <c r="G12" s="22" t="str">
        <f>IF('Compiled-Dehydrator'!$D12=0,"",IF(ISBLANK('Compiled-Dehydrator'!G12),"",'Compiled-Dehydrator'!G12))</f>
        <v/>
      </c>
      <c r="H12" s="22" t="str">
        <f>IF('Compiled-Dehydrator'!$D12=0,"",IF(ISBLANK('Compiled-Dehydrator'!H12),"",'Compiled-Dehydrator'!H12))</f>
        <v/>
      </c>
      <c r="I12" s="22" t="str">
        <f>IF('Compiled-Dehydrator'!$D12=0,"",IF(ISBLANK('Compiled-Dehydrator'!I12),"",'Compiled-Dehydrator'!I12))</f>
        <v/>
      </c>
      <c r="J12" s="22" t="str">
        <f>IF('Compiled-Dehydrator'!$D12=0,"",IF(ISBLANK('Compiled-Dehydrator'!J12),"",'Compiled-Dehydrator'!J12))</f>
        <v/>
      </c>
      <c r="K12" s="22" t="str">
        <f>IF('Compiled-Dehydrator'!$D12=0,"",IF(ISBLANK('Compiled-Dehydrator'!K12),"",'Compiled-Dehydrator'!K12))</f>
        <v/>
      </c>
      <c r="L12" s="22" t="str">
        <f>IF('Compiled-Dehydrator'!$D12=0,"",IF(ISBLANK('Compiled-Dehydrator'!L12),"",'Compiled-Dehydrator'!L12))</f>
        <v/>
      </c>
      <c r="M12" s="22" t="str">
        <f>IF('Compiled-Dehydrator'!$D12=0,"",IF(ISBLANK('Compiled-Dehydrator'!M12),"",'Compiled-Dehydrator'!M12))</f>
        <v/>
      </c>
    </row>
    <row r="13" spans="1:13" x14ac:dyDescent="0.25">
      <c r="A13" s="22" t="str">
        <f>IF('Compiled-Dehydrator'!$D13=0,"",IF(ISBLANK('Compiled-Dehydrator'!A13),"",'Compiled-Dehydrator'!A13))</f>
        <v/>
      </c>
      <c r="B13" s="22" t="str">
        <f>IF('Compiled-Dehydrator'!$D13=0,"",IF(ISBLANK('Compiled-Dehydrator'!B13),"",'Compiled-Dehydrator'!B13))</f>
        <v/>
      </c>
      <c r="C13" s="22" t="str">
        <f>IF('Compiled-Dehydrator'!$D13=0,"",IF(ISBLANK('Compiled-Dehydrator'!C13),"",'Compiled-Dehydrator'!C13))</f>
        <v/>
      </c>
      <c r="D13" s="22" t="str">
        <f>IF('Compiled-Dehydrator'!$D13=0,"",IF(ISBLANK('Compiled-Dehydrator'!D13),"",'Compiled-Dehydrator'!D13))</f>
        <v/>
      </c>
      <c r="E13" s="22" t="str">
        <f>IF('Compiled-Dehydrator'!$D13=0,"",IF(ISBLANK('Compiled-Dehydrator'!E13),"",'Compiled-Dehydrator'!E13))</f>
        <v/>
      </c>
      <c r="F13" s="22" t="str">
        <f>IF('Compiled-Dehydrator'!$F13=0,"",IF(ISBLANK('Compiled-Dehydrator'!F13),"",'Compiled-Dehydrator'!F13))</f>
        <v/>
      </c>
      <c r="G13" s="22" t="str">
        <f>IF('Compiled-Dehydrator'!$D13=0,"",IF(ISBLANK('Compiled-Dehydrator'!G13),"",'Compiled-Dehydrator'!G13))</f>
        <v/>
      </c>
      <c r="H13" s="22" t="str">
        <f>IF('Compiled-Dehydrator'!$D13=0,"",IF(ISBLANK('Compiled-Dehydrator'!H13),"",'Compiled-Dehydrator'!H13))</f>
        <v/>
      </c>
      <c r="I13" s="22" t="str">
        <f>IF('Compiled-Dehydrator'!$D13=0,"",IF(ISBLANK('Compiled-Dehydrator'!I13),"",'Compiled-Dehydrator'!I13))</f>
        <v/>
      </c>
      <c r="J13" s="22" t="str">
        <f>IF('Compiled-Dehydrator'!$D13=0,"",IF(ISBLANK('Compiled-Dehydrator'!J13),"",'Compiled-Dehydrator'!J13))</f>
        <v/>
      </c>
      <c r="K13" s="22" t="str">
        <f>IF('Compiled-Dehydrator'!$D13=0,"",IF(ISBLANK('Compiled-Dehydrator'!K13),"",'Compiled-Dehydrator'!K13))</f>
        <v/>
      </c>
      <c r="L13" s="22" t="str">
        <f>IF('Compiled-Dehydrator'!$D13=0,"",IF(ISBLANK('Compiled-Dehydrator'!L13),"",'Compiled-Dehydrator'!L13))</f>
        <v/>
      </c>
      <c r="M13" s="22" t="str">
        <f>IF('Compiled-Dehydrator'!$D13=0,"",IF(ISBLANK('Compiled-Dehydrator'!M13),"",'Compiled-Dehydrator'!M13))</f>
        <v/>
      </c>
    </row>
    <row r="14" spans="1:13" x14ac:dyDescent="0.25">
      <c r="A14" s="22" t="str">
        <f>IF('Compiled-Dehydrator'!$D14=0,"",IF(ISBLANK('Compiled-Dehydrator'!A14),"",'Compiled-Dehydrator'!A14))</f>
        <v/>
      </c>
      <c r="B14" s="22" t="str">
        <f>IF('Compiled-Dehydrator'!$D14=0,"",IF(ISBLANK('Compiled-Dehydrator'!B14),"",'Compiled-Dehydrator'!B14))</f>
        <v/>
      </c>
      <c r="C14" s="22" t="str">
        <f>IF('Compiled-Dehydrator'!$D14=0,"",IF(ISBLANK('Compiled-Dehydrator'!C14),"",'Compiled-Dehydrator'!C14))</f>
        <v/>
      </c>
      <c r="D14" s="22" t="str">
        <f>IF('Compiled-Dehydrator'!$D14=0,"",IF(ISBLANK('Compiled-Dehydrator'!D14),"",'Compiled-Dehydrator'!D14))</f>
        <v/>
      </c>
      <c r="E14" s="22" t="str">
        <f>IF('Compiled-Dehydrator'!$D14=0,"",IF(ISBLANK('Compiled-Dehydrator'!E14),"",'Compiled-Dehydrator'!E14))</f>
        <v/>
      </c>
      <c r="F14" s="22" t="str">
        <f>IF('Compiled-Dehydrator'!$F14=0,"",IF(ISBLANK('Compiled-Dehydrator'!F14),"",'Compiled-Dehydrator'!F14))</f>
        <v/>
      </c>
      <c r="G14" s="22" t="str">
        <f>IF('Compiled-Dehydrator'!$D14=0,"",IF(ISBLANK('Compiled-Dehydrator'!G14),"",'Compiled-Dehydrator'!G14))</f>
        <v/>
      </c>
      <c r="H14" s="22" t="str">
        <f>IF('Compiled-Dehydrator'!$D14=0,"",IF(ISBLANK('Compiled-Dehydrator'!H14),"",'Compiled-Dehydrator'!H14))</f>
        <v/>
      </c>
      <c r="I14" s="22" t="str">
        <f>IF('Compiled-Dehydrator'!$D14=0,"",IF(ISBLANK('Compiled-Dehydrator'!I14),"",'Compiled-Dehydrator'!I14))</f>
        <v/>
      </c>
      <c r="J14" s="22" t="str">
        <f>IF('Compiled-Dehydrator'!$D14=0,"",IF(ISBLANK('Compiled-Dehydrator'!J14),"",'Compiled-Dehydrator'!J14))</f>
        <v/>
      </c>
      <c r="K14" s="22" t="str">
        <f>IF('Compiled-Dehydrator'!$D14=0,"",IF(ISBLANK('Compiled-Dehydrator'!K14),"",'Compiled-Dehydrator'!K14))</f>
        <v/>
      </c>
      <c r="L14" s="22" t="str">
        <f>IF('Compiled-Dehydrator'!$D14=0,"",IF(ISBLANK('Compiled-Dehydrator'!L14),"",'Compiled-Dehydrator'!L14))</f>
        <v/>
      </c>
      <c r="M14" s="22" t="str">
        <f>IF('Compiled-Dehydrator'!$D14=0,"",IF(ISBLANK('Compiled-Dehydrator'!M14),"",'Compiled-Dehydrator'!M14))</f>
        <v/>
      </c>
    </row>
    <row r="15" spans="1:13" x14ac:dyDescent="0.25">
      <c r="A15" s="22" t="str">
        <f>IF('Compiled-Dehydrator'!$D15=0,"",IF(ISBLANK('Compiled-Dehydrator'!A15),"",'Compiled-Dehydrator'!A15))</f>
        <v/>
      </c>
      <c r="B15" s="22" t="str">
        <f>IF('Compiled-Dehydrator'!$D15=0,"",IF(ISBLANK('Compiled-Dehydrator'!B15),"",'Compiled-Dehydrator'!B15))</f>
        <v/>
      </c>
      <c r="C15" s="22" t="str">
        <f>IF('Compiled-Dehydrator'!$D15=0,"",IF(ISBLANK('Compiled-Dehydrator'!C15),"",'Compiled-Dehydrator'!C15))</f>
        <v/>
      </c>
      <c r="D15" s="22" t="str">
        <f>IF('Compiled-Dehydrator'!$D15=0,"",IF(ISBLANK('Compiled-Dehydrator'!D15),"",'Compiled-Dehydrator'!D15))</f>
        <v/>
      </c>
      <c r="E15" s="22" t="str">
        <f>IF('Compiled-Dehydrator'!$D15=0,"",IF(ISBLANK('Compiled-Dehydrator'!E15),"",'Compiled-Dehydrator'!E15))</f>
        <v/>
      </c>
      <c r="F15" s="22" t="str">
        <f>IF('Compiled-Dehydrator'!$F15=0,"",IF(ISBLANK('Compiled-Dehydrator'!F15),"",'Compiled-Dehydrator'!F15))</f>
        <v/>
      </c>
      <c r="G15" s="22" t="str">
        <f>IF('Compiled-Dehydrator'!$D15=0,"",IF(ISBLANK('Compiled-Dehydrator'!G15),"",'Compiled-Dehydrator'!G15))</f>
        <v/>
      </c>
      <c r="H15" s="22" t="str">
        <f>IF('Compiled-Dehydrator'!$D15=0,"",IF(ISBLANK('Compiled-Dehydrator'!H15),"",'Compiled-Dehydrator'!H15))</f>
        <v/>
      </c>
      <c r="I15" s="22" t="str">
        <f>IF('Compiled-Dehydrator'!$D15=0,"",IF(ISBLANK('Compiled-Dehydrator'!I15),"",'Compiled-Dehydrator'!I15))</f>
        <v/>
      </c>
      <c r="J15" s="22" t="str">
        <f>IF('Compiled-Dehydrator'!$D15=0,"",IF(ISBLANK('Compiled-Dehydrator'!J15),"",'Compiled-Dehydrator'!J15))</f>
        <v/>
      </c>
      <c r="K15" s="22" t="str">
        <f>IF('Compiled-Dehydrator'!$D15=0,"",IF(ISBLANK('Compiled-Dehydrator'!K15),"",'Compiled-Dehydrator'!K15))</f>
        <v/>
      </c>
      <c r="L15" s="22" t="str">
        <f>IF('Compiled-Dehydrator'!$D15=0,"",IF(ISBLANK('Compiled-Dehydrator'!L15),"",'Compiled-Dehydrator'!L15))</f>
        <v/>
      </c>
      <c r="M15" s="22" t="str">
        <f>IF('Compiled-Dehydrator'!$D15=0,"",IF(ISBLANK('Compiled-Dehydrator'!M15),"",'Compiled-Dehydrator'!M15))</f>
        <v/>
      </c>
    </row>
    <row r="16" spans="1:13" x14ac:dyDescent="0.25">
      <c r="A16" s="22" t="str">
        <f>IF('Compiled-Dehydrator'!$D16=0,"",IF(ISBLANK('Compiled-Dehydrator'!A16),"",'Compiled-Dehydrator'!A16))</f>
        <v/>
      </c>
      <c r="B16" s="22" t="str">
        <f>IF('Compiled-Dehydrator'!$D16=0,"",IF(ISBLANK('Compiled-Dehydrator'!B16),"",'Compiled-Dehydrator'!B16))</f>
        <v/>
      </c>
      <c r="C16" s="22" t="str">
        <f>IF('Compiled-Dehydrator'!$D16=0,"",IF(ISBLANK('Compiled-Dehydrator'!C16),"",'Compiled-Dehydrator'!C16))</f>
        <v/>
      </c>
      <c r="D16" s="22" t="str">
        <f>IF('Compiled-Dehydrator'!$D16=0,"",IF(ISBLANK('Compiled-Dehydrator'!D16),"",'Compiled-Dehydrator'!D16))</f>
        <v/>
      </c>
      <c r="E16" s="22" t="str">
        <f>IF('Compiled-Dehydrator'!$D16=0,"",IF(ISBLANK('Compiled-Dehydrator'!E16),"",'Compiled-Dehydrator'!E16))</f>
        <v/>
      </c>
      <c r="F16" s="22" t="str">
        <f>IF('Compiled-Dehydrator'!$F16=0,"",IF(ISBLANK('Compiled-Dehydrator'!F16),"",'Compiled-Dehydrator'!F16))</f>
        <v/>
      </c>
      <c r="G16" s="22" t="str">
        <f>IF('Compiled-Dehydrator'!$D16=0,"",IF(ISBLANK('Compiled-Dehydrator'!G16),"",'Compiled-Dehydrator'!G16))</f>
        <v/>
      </c>
      <c r="H16" s="22" t="str">
        <f>IF('Compiled-Dehydrator'!$D16=0,"",IF(ISBLANK('Compiled-Dehydrator'!H16),"",'Compiled-Dehydrator'!H16))</f>
        <v/>
      </c>
      <c r="I16" s="22" t="str">
        <f>IF('Compiled-Dehydrator'!$D16=0,"",IF(ISBLANK('Compiled-Dehydrator'!I16),"",'Compiled-Dehydrator'!I16))</f>
        <v/>
      </c>
      <c r="J16" s="22" t="str">
        <f>IF('Compiled-Dehydrator'!$D16=0,"",IF(ISBLANK('Compiled-Dehydrator'!J16),"",'Compiled-Dehydrator'!J16))</f>
        <v/>
      </c>
      <c r="K16" s="22" t="str">
        <f>IF('Compiled-Dehydrator'!$D16=0,"",IF(ISBLANK('Compiled-Dehydrator'!K16),"",'Compiled-Dehydrator'!K16))</f>
        <v/>
      </c>
      <c r="L16" s="22" t="str">
        <f>IF('Compiled-Dehydrator'!$D16=0,"",IF(ISBLANK('Compiled-Dehydrator'!L16),"",'Compiled-Dehydrator'!L16))</f>
        <v/>
      </c>
      <c r="M16" s="22" t="str">
        <f>IF('Compiled-Dehydrator'!$D16=0,"",IF(ISBLANK('Compiled-Dehydrator'!M16),"",'Compiled-Dehydrator'!M16))</f>
        <v/>
      </c>
    </row>
    <row r="17" spans="1:13" x14ac:dyDescent="0.25">
      <c r="A17" s="22" t="str">
        <f>IF('Compiled-Dehydrator'!$D17=0,"",IF(ISBLANK('Compiled-Dehydrator'!A17),"",'Compiled-Dehydrator'!A17))</f>
        <v/>
      </c>
      <c r="B17" s="22" t="str">
        <f>IF('Compiled-Dehydrator'!$D17=0,"",IF(ISBLANK('Compiled-Dehydrator'!B17),"",'Compiled-Dehydrator'!B17))</f>
        <v/>
      </c>
      <c r="C17" s="22" t="str">
        <f>IF('Compiled-Dehydrator'!$D17=0,"",IF(ISBLANK('Compiled-Dehydrator'!C17),"",'Compiled-Dehydrator'!C17))</f>
        <v/>
      </c>
      <c r="D17" s="22" t="str">
        <f>IF('Compiled-Dehydrator'!$D17=0,"",IF(ISBLANK('Compiled-Dehydrator'!D17),"",'Compiled-Dehydrator'!D17))</f>
        <v/>
      </c>
      <c r="E17" s="22" t="str">
        <f>IF('Compiled-Dehydrator'!$D17=0,"",IF(ISBLANK('Compiled-Dehydrator'!E17),"",'Compiled-Dehydrator'!E17))</f>
        <v/>
      </c>
      <c r="F17" s="22" t="str">
        <f>IF('Compiled-Dehydrator'!$F17=0,"",IF(ISBLANK('Compiled-Dehydrator'!F17),"",'Compiled-Dehydrator'!F17))</f>
        <v/>
      </c>
      <c r="G17" s="22" t="str">
        <f>IF('Compiled-Dehydrator'!$D17=0,"",IF(ISBLANK('Compiled-Dehydrator'!G17),"",'Compiled-Dehydrator'!G17))</f>
        <v/>
      </c>
      <c r="H17" s="22" t="str">
        <f>IF('Compiled-Dehydrator'!$D17=0,"",IF(ISBLANK('Compiled-Dehydrator'!H17),"",'Compiled-Dehydrator'!H17))</f>
        <v/>
      </c>
      <c r="I17" s="22" t="str">
        <f>IF('Compiled-Dehydrator'!$D17=0,"",IF(ISBLANK('Compiled-Dehydrator'!I17),"",'Compiled-Dehydrator'!I17))</f>
        <v/>
      </c>
      <c r="J17" s="22" t="str">
        <f>IF('Compiled-Dehydrator'!$D17=0,"",IF(ISBLANK('Compiled-Dehydrator'!J17),"",'Compiled-Dehydrator'!J17))</f>
        <v/>
      </c>
      <c r="K17" s="22" t="str">
        <f>IF('Compiled-Dehydrator'!$D17=0,"",IF(ISBLANK('Compiled-Dehydrator'!K17),"",'Compiled-Dehydrator'!K17))</f>
        <v/>
      </c>
      <c r="L17" s="22" t="str">
        <f>IF('Compiled-Dehydrator'!$D17=0,"",IF(ISBLANK('Compiled-Dehydrator'!L17),"",'Compiled-Dehydrator'!L17))</f>
        <v/>
      </c>
      <c r="M17" s="22" t="str">
        <f>IF('Compiled-Dehydrator'!$D17=0,"",IF(ISBLANK('Compiled-Dehydrator'!M17),"",'Compiled-Dehydrator'!M17))</f>
        <v/>
      </c>
    </row>
    <row r="18" spans="1:13" x14ac:dyDescent="0.25">
      <c r="A18" s="22" t="str">
        <f>IF('Compiled-Dehydrator'!$D18=0,"",IF(ISBLANK('Compiled-Dehydrator'!A18),"",'Compiled-Dehydrator'!A18))</f>
        <v/>
      </c>
      <c r="B18" s="22" t="str">
        <f>IF('Compiled-Dehydrator'!$D18=0,"",IF(ISBLANK('Compiled-Dehydrator'!B18),"",'Compiled-Dehydrator'!B18))</f>
        <v/>
      </c>
      <c r="C18" s="22" t="str">
        <f>IF('Compiled-Dehydrator'!$D18=0,"",IF(ISBLANK('Compiled-Dehydrator'!C18),"",'Compiled-Dehydrator'!C18))</f>
        <v/>
      </c>
      <c r="D18" s="22" t="str">
        <f>IF('Compiled-Dehydrator'!$D18=0,"",IF(ISBLANK('Compiled-Dehydrator'!D18),"",'Compiled-Dehydrator'!D18))</f>
        <v/>
      </c>
      <c r="E18" s="22" t="str">
        <f>IF('Compiled-Dehydrator'!$D18=0,"",IF(ISBLANK('Compiled-Dehydrator'!E18),"",'Compiled-Dehydrator'!E18))</f>
        <v/>
      </c>
      <c r="F18" s="22" t="str">
        <f>IF('Compiled-Dehydrator'!$F18=0,"",IF(ISBLANK('Compiled-Dehydrator'!F18),"",'Compiled-Dehydrator'!F18))</f>
        <v/>
      </c>
      <c r="G18" s="22" t="str">
        <f>IF('Compiled-Dehydrator'!$D18=0,"",IF(ISBLANK('Compiled-Dehydrator'!G18),"",'Compiled-Dehydrator'!G18))</f>
        <v/>
      </c>
      <c r="H18" s="22" t="str">
        <f>IF('Compiled-Dehydrator'!$D18=0,"",IF(ISBLANK('Compiled-Dehydrator'!H18),"",'Compiled-Dehydrator'!H18))</f>
        <v/>
      </c>
      <c r="I18" s="22" t="str">
        <f>IF('Compiled-Dehydrator'!$D18=0,"",IF(ISBLANK('Compiled-Dehydrator'!I18),"",'Compiled-Dehydrator'!I18))</f>
        <v/>
      </c>
      <c r="J18" s="22" t="str">
        <f>IF('Compiled-Dehydrator'!$D18=0,"",IF(ISBLANK('Compiled-Dehydrator'!J18),"",'Compiled-Dehydrator'!J18))</f>
        <v/>
      </c>
      <c r="K18" s="22" t="str">
        <f>IF('Compiled-Dehydrator'!$D18=0,"",IF(ISBLANK('Compiled-Dehydrator'!K18),"",'Compiled-Dehydrator'!K18))</f>
        <v/>
      </c>
      <c r="L18" s="22" t="str">
        <f>IF('Compiled-Dehydrator'!$D18=0,"",IF(ISBLANK('Compiled-Dehydrator'!L18),"",'Compiled-Dehydrator'!L18))</f>
        <v/>
      </c>
      <c r="M18" s="22" t="str">
        <f>IF('Compiled-Dehydrator'!$D18=0,"",IF(ISBLANK('Compiled-Dehydrator'!M18),"",'Compiled-Dehydrator'!M18))</f>
        <v/>
      </c>
    </row>
    <row r="19" spans="1:13" x14ac:dyDescent="0.25">
      <c r="A19" s="22" t="str">
        <f>IF('Compiled-Dehydrator'!$D19=0,"",IF(ISBLANK('Compiled-Dehydrator'!A19),"",'Compiled-Dehydrator'!A19))</f>
        <v/>
      </c>
      <c r="B19" s="22" t="str">
        <f>IF('Compiled-Dehydrator'!$D19=0,"",IF(ISBLANK('Compiled-Dehydrator'!B19),"",'Compiled-Dehydrator'!B19))</f>
        <v/>
      </c>
      <c r="C19" s="22" t="str">
        <f>IF('Compiled-Dehydrator'!$D19=0,"",IF(ISBLANK('Compiled-Dehydrator'!C19),"",'Compiled-Dehydrator'!C19))</f>
        <v/>
      </c>
      <c r="D19" s="22" t="str">
        <f>IF('Compiled-Dehydrator'!$D19=0,"",IF(ISBLANK('Compiled-Dehydrator'!D19),"",'Compiled-Dehydrator'!D19))</f>
        <v/>
      </c>
      <c r="E19" s="22" t="str">
        <f>IF('Compiled-Dehydrator'!$D19=0,"",IF(ISBLANK('Compiled-Dehydrator'!E19),"",'Compiled-Dehydrator'!E19))</f>
        <v/>
      </c>
      <c r="F19" s="22" t="str">
        <f>IF('Compiled-Dehydrator'!$F19=0,"",IF(ISBLANK('Compiled-Dehydrator'!F19),"",'Compiled-Dehydrator'!F19))</f>
        <v/>
      </c>
      <c r="G19" s="22" t="str">
        <f>IF('Compiled-Dehydrator'!$D19=0,"",IF(ISBLANK('Compiled-Dehydrator'!G19),"",'Compiled-Dehydrator'!G19))</f>
        <v/>
      </c>
      <c r="H19" s="22" t="str">
        <f>IF('Compiled-Dehydrator'!$D19=0,"",IF(ISBLANK('Compiled-Dehydrator'!H19),"",'Compiled-Dehydrator'!H19))</f>
        <v/>
      </c>
      <c r="I19" s="22" t="str">
        <f>IF('Compiled-Dehydrator'!$D19=0,"",IF(ISBLANK('Compiled-Dehydrator'!I19),"",'Compiled-Dehydrator'!I19))</f>
        <v/>
      </c>
      <c r="J19" s="22" t="str">
        <f>IF('Compiled-Dehydrator'!$D19=0,"",IF(ISBLANK('Compiled-Dehydrator'!J19),"",'Compiled-Dehydrator'!J19))</f>
        <v/>
      </c>
      <c r="K19" s="22" t="str">
        <f>IF('Compiled-Dehydrator'!$D19=0,"",IF(ISBLANK('Compiled-Dehydrator'!K19),"",'Compiled-Dehydrator'!K19))</f>
        <v/>
      </c>
      <c r="L19" s="22" t="str">
        <f>IF('Compiled-Dehydrator'!$D19=0,"",IF(ISBLANK('Compiled-Dehydrator'!L19),"",'Compiled-Dehydrator'!L19))</f>
        <v/>
      </c>
      <c r="M19" s="22" t="str">
        <f>IF('Compiled-Dehydrator'!$D19=0,"",IF(ISBLANK('Compiled-Dehydrator'!M19),"",'Compiled-Dehydrator'!M19))</f>
        <v/>
      </c>
    </row>
    <row r="20" spans="1:13" x14ac:dyDescent="0.25">
      <c r="A20" s="22" t="str">
        <f>IF('Compiled-Dehydrator'!$D20=0,"",IF(ISBLANK('Compiled-Dehydrator'!A20),"",'Compiled-Dehydrator'!A20))</f>
        <v/>
      </c>
      <c r="B20" s="22" t="str">
        <f>IF('Compiled-Dehydrator'!$D20=0,"",IF(ISBLANK('Compiled-Dehydrator'!B20),"",'Compiled-Dehydrator'!B20))</f>
        <v/>
      </c>
      <c r="C20" s="22" t="str">
        <f>IF('Compiled-Dehydrator'!$D20=0,"",IF(ISBLANK('Compiled-Dehydrator'!C20),"",'Compiled-Dehydrator'!C20))</f>
        <v/>
      </c>
      <c r="D20" s="22" t="str">
        <f>IF('Compiled-Dehydrator'!$D20=0,"",IF(ISBLANK('Compiled-Dehydrator'!D20),"",'Compiled-Dehydrator'!D20))</f>
        <v/>
      </c>
      <c r="E20" s="22" t="str">
        <f>IF('Compiled-Dehydrator'!$D20=0,"",IF(ISBLANK('Compiled-Dehydrator'!E20),"",'Compiled-Dehydrator'!E20))</f>
        <v/>
      </c>
      <c r="F20" s="22" t="str">
        <f>IF('Compiled-Dehydrator'!$F20=0,"",IF(ISBLANK('Compiled-Dehydrator'!F20),"",'Compiled-Dehydrator'!F20))</f>
        <v/>
      </c>
      <c r="G20" s="22" t="str">
        <f>IF('Compiled-Dehydrator'!$D20=0,"",IF(ISBLANK('Compiled-Dehydrator'!G20),"",'Compiled-Dehydrator'!G20))</f>
        <v/>
      </c>
      <c r="H20" s="22" t="str">
        <f>IF('Compiled-Dehydrator'!$D20=0,"",IF(ISBLANK('Compiled-Dehydrator'!H20),"",'Compiled-Dehydrator'!H20))</f>
        <v/>
      </c>
      <c r="I20" s="22" t="str">
        <f>IF('Compiled-Dehydrator'!$D20=0,"",IF(ISBLANK('Compiled-Dehydrator'!I20),"",'Compiled-Dehydrator'!I20))</f>
        <v/>
      </c>
      <c r="J20" s="22" t="str">
        <f>IF('Compiled-Dehydrator'!$D20=0,"",IF(ISBLANK('Compiled-Dehydrator'!J20),"",'Compiled-Dehydrator'!J20))</f>
        <v/>
      </c>
      <c r="K20" s="22" t="str">
        <f>IF('Compiled-Dehydrator'!$D20=0,"",IF(ISBLANK('Compiled-Dehydrator'!K20),"",'Compiled-Dehydrator'!K20))</f>
        <v/>
      </c>
      <c r="L20" s="22" t="str">
        <f>IF('Compiled-Dehydrator'!$D20=0,"",IF(ISBLANK('Compiled-Dehydrator'!L20),"",'Compiled-Dehydrator'!L20))</f>
        <v/>
      </c>
      <c r="M20" s="22" t="str">
        <f>IF('Compiled-Dehydrator'!$D20=0,"",IF(ISBLANK('Compiled-Dehydrator'!M20),"",'Compiled-Dehydrator'!M20))</f>
        <v/>
      </c>
    </row>
    <row r="21" spans="1:13" x14ac:dyDescent="0.25">
      <c r="A21" s="22" t="str">
        <f>IF('Compiled-Dehydrator'!$D21=0,"",IF(ISBLANK('Compiled-Dehydrator'!A21),"",'Compiled-Dehydrator'!A21))</f>
        <v/>
      </c>
      <c r="B21" s="22" t="str">
        <f>IF('Compiled-Dehydrator'!$D21=0,"",IF(ISBLANK('Compiled-Dehydrator'!B21),"",'Compiled-Dehydrator'!B21))</f>
        <v/>
      </c>
      <c r="C21" s="22" t="str">
        <f>IF('Compiled-Dehydrator'!$D21=0,"",IF(ISBLANK('Compiled-Dehydrator'!C21),"",'Compiled-Dehydrator'!C21))</f>
        <v/>
      </c>
      <c r="D21" s="22" t="str">
        <f>IF('Compiled-Dehydrator'!$D21=0,"",IF(ISBLANK('Compiled-Dehydrator'!D21),"",'Compiled-Dehydrator'!D21))</f>
        <v/>
      </c>
      <c r="E21" s="22" t="str">
        <f>IF('Compiled-Dehydrator'!$D21=0,"",IF(ISBLANK('Compiled-Dehydrator'!E21),"",'Compiled-Dehydrator'!E21))</f>
        <v/>
      </c>
      <c r="F21" s="22" t="str">
        <f>IF('Compiled-Dehydrator'!$F21=0,"",IF(ISBLANK('Compiled-Dehydrator'!F21),"",'Compiled-Dehydrator'!F21))</f>
        <v/>
      </c>
      <c r="G21" s="22" t="str">
        <f>IF('Compiled-Dehydrator'!$D21=0,"",IF(ISBLANK('Compiled-Dehydrator'!G21),"",'Compiled-Dehydrator'!G21))</f>
        <v/>
      </c>
      <c r="H21" s="22" t="str">
        <f>IF('Compiled-Dehydrator'!$D21=0,"",IF(ISBLANK('Compiled-Dehydrator'!H21),"",'Compiled-Dehydrator'!H21))</f>
        <v/>
      </c>
      <c r="I21" s="22" t="str">
        <f>IF('Compiled-Dehydrator'!$D21=0,"",IF(ISBLANK('Compiled-Dehydrator'!I21),"",'Compiled-Dehydrator'!I21))</f>
        <v/>
      </c>
      <c r="J21" s="22" t="str">
        <f>IF('Compiled-Dehydrator'!$D21=0,"",IF(ISBLANK('Compiled-Dehydrator'!J21),"",'Compiled-Dehydrator'!J21))</f>
        <v/>
      </c>
      <c r="K21" s="22" t="str">
        <f>IF('Compiled-Dehydrator'!$D21=0,"",IF(ISBLANK('Compiled-Dehydrator'!K21),"",'Compiled-Dehydrator'!K21))</f>
        <v/>
      </c>
      <c r="L21" s="22" t="str">
        <f>IF('Compiled-Dehydrator'!$D21=0,"",IF(ISBLANK('Compiled-Dehydrator'!L21),"",'Compiled-Dehydrator'!L21))</f>
        <v/>
      </c>
      <c r="M21" s="22" t="str">
        <f>IF('Compiled-Dehydrator'!$D21=0,"",IF(ISBLANK('Compiled-Dehydrator'!M21),"",'Compiled-Dehydrator'!M21))</f>
        <v/>
      </c>
    </row>
    <row r="22" spans="1:13" x14ac:dyDescent="0.25">
      <c r="A22" s="22" t="str">
        <f>IF('Compiled-Dehydrator'!$D22=0,"",IF(ISBLANK('Compiled-Dehydrator'!A22),"",'Compiled-Dehydrator'!A22))</f>
        <v/>
      </c>
      <c r="B22" s="22" t="str">
        <f>IF('Compiled-Dehydrator'!$D22=0,"",IF(ISBLANK('Compiled-Dehydrator'!B22),"",'Compiled-Dehydrator'!B22))</f>
        <v/>
      </c>
      <c r="C22" s="22" t="str">
        <f>IF('Compiled-Dehydrator'!$D22=0,"",IF(ISBLANK('Compiled-Dehydrator'!C22),"",'Compiled-Dehydrator'!C22))</f>
        <v/>
      </c>
      <c r="D22" s="22" t="str">
        <f>IF('Compiled-Dehydrator'!$D22=0,"",IF(ISBLANK('Compiled-Dehydrator'!D22),"",'Compiled-Dehydrator'!D22))</f>
        <v/>
      </c>
      <c r="E22" s="22" t="str">
        <f>IF('Compiled-Dehydrator'!$D22=0,"",IF(ISBLANK('Compiled-Dehydrator'!E22),"",'Compiled-Dehydrator'!E22))</f>
        <v/>
      </c>
      <c r="F22" s="22" t="str">
        <f>IF('Compiled-Dehydrator'!$F22=0,"",IF(ISBLANK('Compiled-Dehydrator'!F22),"",'Compiled-Dehydrator'!F22))</f>
        <v/>
      </c>
      <c r="G22" s="22" t="str">
        <f>IF('Compiled-Dehydrator'!$D22=0,"",IF(ISBLANK('Compiled-Dehydrator'!G22),"",'Compiled-Dehydrator'!G22))</f>
        <v/>
      </c>
      <c r="H22" s="22" t="str">
        <f>IF('Compiled-Dehydrator'!$D22=0,"",IF(ISBLANK('Compiled-Dehydrator'!H22),"",'Compiled-Dehydrator'!H22))</f>
        <v/>
      </c>
      <c r="I22" s="22" t="str">
        <f>IF('Compiled-Dehydrator'!$D22=0,"",IF(ISBLANK('Compiled-Dehydrator'!I22),"",'Compiled-Dehydrator'!I22))</f>
        <v/>
      </c>
      <c r="J22" s="22" t="str">
        <f>IF('Compiled-Dehydrator'!$D22=0,"",IF(ISBLANK('Compiled-Dehydrator'!J22),"",'Compiled-Dehydrator'!J22))</f>
        <v/>
      </c>
      <c r="K22" s="22" t="str">
        <f>IF('Compiled-Dehydrator'!$D22=0,"",IF(ISBLANK('Compiled-Dehydrator'!K22),"",'Compiled-Dehydrator'!K22))</f>
        <v/>
      </c>
      <c r="L22" s="22" t="str">
        <f>IF('Compiled-Dehydrator'!$D22=0,"",IF(ISBLANK('Compiled-Dehydrator'!L22),"",'Compiled-Dehydrator'!L22))</f>
        <v/>
      </c>
      <c r="M22" s="22" t="str">
        <f>IF('Compiled-Dehydrator'!$D22=0,"",IF(ISBLANK('Compiled-Dehydrator'!M22),"",'Compiled-Dehydrator'!M22))</f>
        <v/>
      </c>
    </row>
    <row r="23" spans="1:13" x14ac:dyDescent="0.25">
      <c r="A23" s="22" t="str">
        <f>IF('Compiled-Dehydrator'!$D23=0,"",IF(ISBLANK('Compiled-Dehydrator'!A23),"",'Compiled-Dehydrator'!A23))</f>
        <v/>
      </c>
      <c r="B23" s="22" t="str">
        <f>IF('Compiled-Dehydrator'!$D23=0,"",IF(ISBLANK('Compiled-Dehydrator'!B23),"",'Compiled-Dehydrator'!B23))</f>
        <v/>
      </c>
      <c r="C23" s="22" t="str">
        <f>IF('Compiled-Dehydrator'!$D23=0,"",IF(ISBLANK('Compiled-Dehydrator'!C23),"",'Compiled-Dehydrator'!C23))</f>
        <v/>
      </c>
      <c r="D23" s="22" t="str">
        <f>IF('Compiled-Dehydrator'!$D23=0,"",IF(ISBLANK('Compiled-Dehydrator'!D23),"",'Compiled-Dehydrator'!D23))</f>
        <v/>
      </c>
      <c r="E23" s="22" t="str">
        <f>IF('Compiled-Dehydrator'!$D23=0,"",IF(ISBLANK('Compiled-Dehydrator'!E23),"",'Compiled-Dehydrator'!E23))</f>
        <v/>
      </c>
      <c r="F23" s="22" t="str">
        <f>IF('Compiled-Dehydrator'!$F23=0,"",IF(ISBLANK('Compiled-Dehydrator'!F23),"",'Compiled-Dehydrator'!F23))</f>
        <v/>
      </c>
      <c r="G23" s="22" t="str">
        <f>IF('Compiled-Dehydrator'!$D23=0,"",IF(ISBLANK('Compiled-Dehydrator'!G23),"",'Compiled-Dehydrator'!G23))</f>
        <v/>
      </c>
      <c r="H23" s="22" t="str">
        <f>IF('Compiled-Dehydrator'!$D23=0,"",IF(ISBLANK('Compiled-Dehydrator'!H23),"",'Compiled-Dehydrator'!H23))</f>
        <v/>
      </c>
      <c r="I23" s="22" t="str">
        <f>IF('Compiled-Dehydrator'!$D23=0,"",IF(ISBLANK('Compiled-Dehydrator'!I23),"",'Compiled-Dehydrator'!I23))</f>
        <v/>
      </c>
      <c r="J23" s="22" t="str">
        <f>IF('Compiled-Dehydrator'!$D23=0,"",IF(ISBLANK('Compiled-Dehydrator'!J23),"",'Compiled-Dehydrator'!J23))</f>
        <v/>
      </c>
      <c r="K23" s="22" t="str">
        <f>IF('Compiled-Dehydrator'!$D23=0,"",IF(ISBLANK('Compiled-Dehydrator'!K23),"",'Compiled-Dehydrator'!K23))</f>
        <v/>
      </c>
      <c r="L23" s="22" t="str">
        <f>IF('Compiled-Dehydrator'!$D23=0,"",IF(ISBLANK('Compiled-Dehydrator'!L23),"",'Compiled-Dehydrator'!L23))</f>
        <v/>
      </c>
      <c r="M23" s="22" t="str">
        <f>IF('Compiled-Dehydrator'!$D23=0,"",IF(ISBLANK('Compiled-Dehydrator'!M23),"",'Compiled-Dehydrator'!M23))</f>
        <v/>
      </c>
    </row>
    <row r="24" spans="1:13" x14ac:dyDescent="0.25">
      <c r="A24" s="22" t="str">
        <f>IF('Compiled-Dehydrator'!$D24=0,"",IF(ISBLANK('Compiled-Dehydrator'!A24),"",'Compiled-Dehydrator'!A24))</f>
        <v/>
      </c>
      <c r="B24" s="22" t="str">
        <f>IF('Compiled-Dehydrator'!$D24=0,"",IF(ISBLANK('Compiled-Dehydrator'!B24),"",'Compiled-Dehydrator'!B24))</f>
        <v/>
      </c>
      <c r="C24" s="22" t="str">
        <f>IF('Compiled-Dehydrator'!$D24=0,"",IF(ISBLANK('Compiled-Dehydrator'!C24),"",'Compiled-Dehydrator'!C24))</f>
        <v/>
      </c>
      <c r="D24" s="22" t="str">
        <f>IF('Compiled-Dehydrator'!$D24=0,"",IF(ISBLANK('Compiled-Dehydrator'!D24),"",'Compiled-Dehydrator'!D24))</f>
        <v/>
      </c>
      <c r="E24" s="22" t="str">
        <f>IF('Compiled-Dehydrator'!$D24=0,"",IF(ISBLANK('Compiled-Dehydrator'!E24),"",'Compiled-Dehydrator'!E24))</f>
        <v/>
      </c>
      <c r="F24" s="22" t="str">
        <f>IF('Compiled-Dehydrator'!$F24=0,"",IF(ISBLANK('Compiled-Dehydrator'!F24),"",'Compiled-Dehydrator'!F24))</f>
        <v/>
      </c>
      <c r="G24" s="22" t="str">
        <f>IF('Compiled-Dehydrator'!$D24=0,"",IF(ISBLANK('Compiled-Dehydrator'!G24),"",'Compiled-Dehydrator'!G24))</f>
        <v/>
      </c>
      <c r="H24" s="22" t="str">
        <f>IF('Compiled-Dehydrator'!$D24=0,"",IF(ISBLANK('Compiled-Dehydrator'!H24),"",'Compiled-Dehydrator'!H24))</f>
        <v/>
      </c>
      <c r="I24" s="22" t="str">
        <f>IF('Compiled-Dehydrator'!$D24=0,"",IF(ISBLANK('Compiled-Dehydrator'!I24),"",'Compiled-Dehydrator'!I24))</f>
        <v/>
      </c>
      <c r="J24" s="22" t="str">
        <f>IF('Compiled-Dehydrator'!$D24=0,"",IF(ISBLANK('Compiled-Dehydrator'!J24),"",'Compiled-Dehydrator'!J24))</f>
        <v/>
      </c>
      <c r="K24" s="22" t="str">
        <f>IF('Compiled-Dehydrator'!$D24=0,"",IF(ISBLANK('Compiled-Dehydrator'!K24),"",'Compiled-Dehydrator'!K24))</f>
        <v/>
      </c>
      <c r="L24" s="22" t="str">
        <f>IF('Compiled-Dehydrator'!$D24=0,"",IF(ISBLANK('Compiled-Dehydrator'!L24),"",'Compiled-Dehydrator'!L24))</f>
        <v/>
      </c>
      <c r="M24" s="22" t="str">
        <f>IF('Compiled-Dehydrator'!$D24=0,"",IF(ISBLANK('Compiled-Dehydrator'!M24),"",'Compiled-Dehydrator'!M24))</f>
        <v/>
      </c>
    </row>
    <row r="25" spans="1:13" s="28" customFormat="1" x14ac:dyDescent="0.25">
      <c r="A25" s="27" t="str">
        <f>IF('Compiled-Dehydrator'!$D25=0,"",IF(ISBLANK('Compiled-Dehydrator'!A25),"",'Compiled-Dehydrator'!A25))</f>
        <v/>
      </c>
      <c r="B25" s="27" t="str">
        <f>IF('Compiled-Dehydrator'!$D25=0,"",IF(ISBLANK('Compiled-Dehydrator'!B25),"",'Compiled-Dehydrator'!B25))</f>
        <v/>
      </c>
      <c r="C25" s="27" t="str">
        <f>IF('Compiled-Dehydrator'!$D25=0,"",IF(ISBLANK('Compiled-Dehydrator'!C25),"",'Compiled-Dehydrator'!C25))</f>
        <v/>
      </c>
      <c r="D25" s="27" t="str">
        <f>IF('Compiled-Dehydrator'!$D25=0,"",IF(ISBLANK('Compiled-Dehydrator'!D25),"",'Compiled-Dehydrator'!D25))</f>
        <v/>
      </c>
      <c r="E25" s="27" t="str">
        <f>IF('Compiled-Dehydrator'!$D25=0,"",IF(ISBLANK('Compiled-Dehydrator'!E25),"",'Compiled-Dehydrator'!E25))</f>
        <v/>
      </c>
      <c r="F25" s="27" t="str">
        <f>IF('Compiled-Dehydrator'!$F25=0,"",IF(ISBLANK('Compiled-Dehydrator'!F25),"",'Compiled-Dehydrator'!F25))</f>
        <v/>
      </c>
      <c r="G25" s="27" t="str">
        <f>IF('Compiled-Dehydrator'!$D25=0,"",IF(ISBLANK('Compiled-Dehydrator'!G25),"",'Compiled-Dehydrator'!G25))</f>
        <v/>
      </c>
      <c r="H25" s="27" t="str">
        <f>IF('Compiled-Dehydrator'!$D25=0,"",IF(ISBLANK('Compiled-Dehydrator'!H25),"",'Compiled-Dehydrator'!H25))</f>
        <v/>
      </c>
      <c r="I25" s="27" t="str">
        <f>IF('Compiled-Dehydrator'!$D25=0,"",IF(ISBLANK('Compiled-Dehydrator'!I25),"",'Compiled-Dehydrator'!I25))</f>
        <v/>
      </c>
      <c r="J25" s="27" t="str">
        <f>IF('Compiled-Dehydrator'!$D25=0,"",IF(ISBLANK('Compiled-Dehydrator'!J25),"",'Compiled-Dehydrator'!J25))</f>
        <v/>
      </c>
      <c r="K25" s="27" t="str">
        <f>IF('Compiled-Dehydrator'!$D25=0,"",IF(ISBLANK('Compiled-Dehydrator'!K25),"",'Compiled-Dehydrator'!K25))</f>
        <v/>
      </c>
      <c r="L25" s="27" t="str">
        <f>IF('Compiled-Dehydrator'!$D25=0,"",IF(ISBLANK('Compiled-Dehydrator'!L25),"",'Compiled-Dehydrator'!L25))</f>
        <v/>
      </c>
      <c r="M25" s="27" t="str">
        <f>IF('Compiled-Dehydrator'!$D25=0,"",IF(ISBLANK('Compiled-Dehydrator'!M25),"",'Compiled-Dehydrator'!M25))</f>
        <v/>
      </c>
    </row>
    <row r="26" spans="1:13" x14ac:dyDescent="0.25">
      <c r="A26" s="22" t="str">
        <f>IF('Compiled-Leaks'!$D2=0,"",IF(ISBLANK('Compiled-Leaks'!A2),"",'Compiled-Leaks'!A2))</f>
        <v/>
      </c>
      <c r="B26" s="22" t="str">
        <f>IF('Compiled-Leaks'!$D2=0,"",IF(ISBLANK('Compiled-Leaks'!B2),"",'Compiled-Leaks'!B2))</f>
        <v/>
      </c>
      <c r="C26" s="22" t="str">
        <f>IF('Compiled-Leaks'!$D2=0,"",IF(ISBLANK('Compiled-Leaks'!C2),"",'Compiled-Leaks'!C2))</f>
        <v/>
      </c>
      <c r="D26" s="22" t="str">
        <f>IF('Compiled-Leaks'!$D2=0,"",IF(ISBLANK('Compiled-Leaks'!D2),"",'Compiled-Leaks'!D2))</f>
        <v/>
      </c>
      <c r="E26" s="22" t="str">
        <f>IF('Compiled-Leaks'!$D2=0,"",IF(ISBLANK('Compiled-Leaks'!E2),"",'Compiled-Leaks'!E2))</f>
        <v/>
      </c>
      <c r="F26" s="22" t="str">
        <f>IF('Compiled-Leaks'!$F2=0,"",IF(ISBLANK('Compiled-Leaks'!F2),"",'Compiled-Leaks'!F2))</f>
        <v/>
      </c>
      <c r="G26" s="22" t="str">
        <f>IF('Compiled-Leaks'!$D2=0,"",IF(ISBLANK('Compiled-Leaks'!G2),"",'Compiled-Leaks'!G2))</f>
        <v/>
      </c>
      <c r="H26" s="22" t="str">
        <f>IF('Compiled-Leaks'!$D2=0,"",IF(ISBLANK('Compiled-Leaks'!H2),"",'Compiled-Leaks'!H2))</f>
        <v/>
      </c>
      <c r="I26" s="22" t="str">
        <f>IF('Compiled-Leaks'!$D2=0,"",IF(ISBLANK('Compiled-Leaks'!I2),"",'Compiled-Leaks'!I2))</f>
        <v/>
      </c>
      <c r="J26" s="22" t="str">
        <f>IF('Compiled-Leaks'!$D2=0,"",IF(ISBLANK('Compiled-Leaks'!J2),"",'Compiled-Leaks'!J2))</f>
        <v/>
      </c>
      <c r="K26" s="22" t="str">
        <f>IF('Compiled-Leaks'!$D2=0,"",IF(ISBLANK('Compiled-Leaks'!K2),"",'Compiled-Leaks'!K2))</f>
        <v/>
      </c>
      <c r="L26" s="22" t="str">
        <f>IF('Compiled-Leaks'!$D2=0,"",IF(ISBLANK('Compiled-Leaks'!L2),"",'Compiled-Leaks'!L2))</f>
        <v/>
      </c>
      <c r="M26" s="22" t="str">
        <f>IF('Compiled-Leaks'!$D2=0,"",IF(ISBLANK('Compiled-Leaks'!M2),"",'Compiled-Leaks'!M2))</f>
        <v/>
      </c>
    </row>
    <row r="27" spans="1:13" x14ac:dyDescent="0.25">
      <c r="A27" s="22" t="str">
        <f>IF('Compiled-Leaks'!$D3=0,"",IF(ISBLANK('Compiled-Leaks'!A3),"",'Compiled-Leaks'!A3))</f>
        <v/>
      </c>
      <c r="B27" s="22" t="str">
        <f>IF('Compiled-Leaks'!$D3=0,"",IF(ISBLANK('Compiled-Leaks'!B3),"",'Compiled-Leaks'!B3))</f>
        <v/>
      </c>
      <c r="C27" s="22" t="str">
        <f>IF('Compiled-Leaks'!$D3=0,"",IF(ISBLANK('Compiled-Leaks'!C3),"",'Compiled-Leaks'!C3))</f>
        <v/>
      </c>
      <c r="D27" s="22" t="str">
        <f>IF('Compiled-Leaks'!$D3=0,"",IF(ISBLANK('Compiled-Leaks'!D3),"",'Compiled-Leaks'!D3))</f>
        <v/>
      </c>
      <c r="E27" s="22" t="str">
        <f>IF('Compiled-Leaks'!$D3=0,"",IF(ISBLANK('Compiled-Leaks'!E3),"",'Compiled-Leaks'!E3))</f>
        <v/>
      </c>
      <c r="F27" s="22" t="str">
        <f>IF('Compiled-Leaks'!$F3=0,"",IF(ISBLANK('Compiled-Leaks'!F3),"",'Compiled-Leaks'!F3))</f>
        <v/>
      </c>
      <c r="G27" s="22" t="str">
        <f>IF('Compiled-Leaks'!$D3=0,"",IF(ISBLANK('Compiled-Leaks'!G3),"",'Compiled-Leaks'!G3))</f>
        <v/>
      </c>
      <c r="H27" s="22" t="str">
        <f>IF('Compiled-Leaks'!$D3=0,"",IF(ISBLANK('Compiled-Leaks'!H3),"",'Compiled-Leaks'!H3))</f>
        <v/>
      </c>
      <c r="I27" s="22" t="str">
        <f>IF('Compiled-Leaks'!$D3=0,"",IF(ISBLANK('Compiled-Leaks'!I3),"",'Compiled-Leaks'!I3))</f>
        <v/>
      </c>
      <c r="J27" s="22" t="str">
        <f>IF('Compiled-Leaks'!$D3=0,"",IF(ISBLANK('Compiled-Leaks'!J3),"",'Compiled-Leaks'!J3))</f>
        <v/>
      </c>
      <c r="K27" s="22" t="str">
        <f>IF('Compiled-Leaks'!$D3=0,"",IF(ISBLANK('Compiled-Leaks'!K3),"",'Compiled-Leaks'!K3))</f>
        <v/>
      </c>
      <c r="L27" s="22" t="str">
        <f>IF('Compiled-Leaks'!$D3=0,"",IF(ISBLANK('Compiled-Leaks'!L3),"",'Compiled-Leaks'!L3))</f>
        <v/>
      </c>
      <c r="M27" s="22" t="str">
        <f>IF('Compiled-Leaks'!$D3=0,"",IF(ISBLANK('Compiled-Leaks'!M3),"",'Compiled-Leaks'!M3))</f>
        <v/>
      </c>
    </row>
    <row r="28" spans="1:13" x14ac:dyDescent="0.25">
      <c r="A28" s="22" t="str">
        <f>IF('Compiled-Leaks'!$D4=0,"",IF(ISBLANK('Compiled-Leaks'!A4),"",'Compiled-Leaks'!A4))</f>
        <v/>
      </c>
      <c r="B28" s="22" t="str">
        <f>IF('Compiled-Leaks'!$D4=0,"",IF(ISBLANK('Compiled-Leaks'!B4),"",'Compiled-Leaks'!B4))</f>
        <v/>
      </c>
      <c r="C28" s="22" t="str">
        <f>IF('Compiled-Leaks'!$D4=0,"",IF(ISBLANK('Compiled-Leaks'!C4),"",'Compiled-Leaks'!C4))</f>
        <v/>
      </c>
      <c r="D28" s="22" t="str">
        <f>IF('Compiled-Leaks'!$D4=0,"",IF(ISBLANK('Compiled-Leaks'!D4),"",'Compiled-Leaks'!D4))</f>
        <v/>
      </c>
      <c r="E28" s="22" t="str">
        <f>IF('Compiled-Leaks'!$D4=0,"",IF(ISBLANK('Compiled-Leaks'!E4),"",'Compiled-Leaks'!E4))</f>
        <v/>
      </c>
      <c r="F28" s="22" t="str">
        <f>IF('Compiled-Leaks'!$F4=0,"",IF(ISBLANK('Compiled-Leaks'!F4),"",'Compiled-Leaks'!F4))</f>
        <v/>
      </c>
      <c r="G28" s="22" t="str">
        <f>IF('Compiled-Leaks'!$D4=0,"",IF(ISBLANK('Compiled-Leaks'!G4),"",'Compiled-Leaks'!G4))</f>
        <v/>
      </c>
      <c r="H28" s="22" t="str">
        <f>IF('Compiled-Leaks'!$D4=0,"",IF(ISBLANK('Compiled-Leaks'!H4),"",'Compiled-Leaks'!H4))</f>
        <v/>
      </c>
      <c r="I28" s="22" t="str">
        <f>IF('Compiled-Leaks'!$D4=0,"",IF(ISBLANK('Compiled-Leaks'!I4),"",'Compiled-Leaks'!I4))</f>
        <v/>
      </c>
      <c r="J28" s="22" t="str">
        <f>IF('Compiled-Leaks'!$D4=0,"",IF(ISBLANK('Compiled-Leaks'!J4),"",'Compiled-Leaks'!J4))</f>
        <v/>
      </c>
      <c r="K28" s="22" t="str">
        <f>IF('Compiled-Leaks'!$D4=0,"",IF(ISBLANK('Compiled-Leaks'!K4),"",'Compiled-Leaks'!K4))</f>
        <v/>
      </c>
      <c r="L28" s="22" t="str">
        <f>IF('Compiled-Leaks'!$D4=0,"",IF(ISBLANK('Compiled-Leaks'!L4),"",'Compiled-Leaks'!L4))</f>
        <v/>
      </c>
      <c r="M28" s="22" t="str">
        <f>IF('Compiled-Leaks'!$D4=0,"",IF(ISBLANK('Compiled-Leaks'!M4),"",'Compiled-Leaks'!M4))</f>
        <v/>
      </c>
    </row>
    <row r="29" spans="1:13" x14ac:dyDescent="0.25">
      <c r="A29" s="22" t="str">
        <f>IF('Compiled-Leaks'!$D5=0,"",IF(ISBLANK('Compiled-Leaks'!A5),"",'Compiled-Leaks'!A5))</f>
        <v/>
      </c>
      <c r="B29" s="22" t="str">
        <f>IF('Compiled-Leaks'!$D5=0,"",IF(ISBLANK('Compiled-Leaks'!B5),"",'Compiled-Leaks'!B5))</f>
        <v/>
      </c>
      <c r="C29" s="22" t="str">
        <f>IF('Compiled-Leaks'!$D5=0,"",IF(ISBLANK('Compiled-Leaks'!C5),"",'Compiled-Leaks'!C5))</f>
        <v/>
      </c>
      <c r="D29" s="22" t="str">
        <f>IF('Compiled-Leaks'!$D5=0,"",IF(ISBLANK('Compiled-Leaks'!D5),"",'Compiled-Leaks'!D5))</f>
        <v/>
      </c>
      <c r="E29" s="22" t="str">
        <f>IF('Compiled-Leaks'!$D5=0,"",IF(ISBLANK('Compiled-Leaks'!E5),"",'Compiled-Leaks'!E5))</f>
        <v/>
      </c>
      <c r="F29" s="22" t="str">
        <f>IF('Compiled-Leaks'!$F5=0,"",IF(ISBLANK('Compiled-Leaks'!F5),"",'Compiled-Leaks'!F5))</f>
        <v/>
      </c>
      <c r="G29" s="22" t="str">
        <f>IF('Compiled-Leaks'!$D5=0,"",IF(ISBLANK('Compiled-Leaks'!G5),"",'Compiled-Leaks'!G5))</f>
        <v/>
      </c>
      <c r="H29" s="22" t="str">
        <f>IF('Compiled-Leaks'!$D5=0,"",IF(ISBLANK('Compiled-Leaks'!H5),"",'Compiled-Leaks'!H5))</f>
        <v/>
      </c>
      <c r="I29" s="22" t="str">
        <f>IF('Compiled-Leaks'!$D5=0,"",IF(ISBLANK('Compiled-Leaks'!I5),"",'Compiled-Leaks'!I5))</f>
        <v/>
      </c>
      <c r="J29" s="22" t="str">
        <f>IF('Compiled-Leaks'!$D5=0,"",IF(ISBLANK('Compiled-Leaks'!J5),"",'Compiled-Leaks'!J5))</f>
        <v/>
      </c>
      <c r="K29" s="22" t="str">
        <f>IF('Compiled-Leaks'!$D5=0,"",IF(ISBLANK('Compiled-Leaks'!K5),"",'Compiled-Leaks'!K5))</f>
        <v/>
      </c>
      <c r="L29" s="22" t="str">
        <f>IF('Compiled-Leaks'!$D5=0,"",IF(ISBLANK('Compiled-Leaks'!L5),"",'Compiled-Leaks'!L5))</f>
        <v/>
      </c>
      <c r="M29" s="22" t="str">
        <f>IF('Compiled-Leaks'!$D5=0,"",IF(ISBLANK('Compiled-Leaks'!M5),"",'Compiled-Leaks'!M5))</f>
        <v/>
      </c>
    </row>
    <row r="30" spans="1:13" x14ac:dyDescent="0.25">
      <c r="A30" s="22" t="str">
        <f>IF('Compiled-Leaks'!$D6=0,"",IF(ISBLANK('Compiled-Leaks'!A6),"",'Compiled-Leaks'!A6))</f>
        <v/>
      </c>
      <c r="B30" s="22" t="str">
        <f>IF('Compiled-Leaks'!$D6=0,"",IF(ISBLANK('Compiled-Leaks'!B6),"",'Compiled-Leaks'!B6))</f>
        <v/>
      </c>
      <c r="C30" s="22" t="str">
        <f>IF('Compiled-Leaks'!$D6=0,"",IF(ISBLANK('Compiled-Leaks'!C6),"",'Compiled-Leaks'!C6))</f>
        <v/>
      </c>
      <c r="D30" s="22" t="str">
        <f>IF('Compiled-Leaks'!$D6=0,"",IF(ISBLANK('Compiled-Leaks'!D6),"",'Compiled-Leaks'!D6))</f>
        <v/>
      </c>
      <c r="E30" s="22" t="str">
        <f>IF('Compiled-Leaks'!$D6=0,"",IF(ISBLANK('Compiled-Leaks'!E6),"",'Compiled-Leaks'!E6))</f>
        <v/>
      </c>
      <c r="F30" s="22" t="str">
        <f>IF('Compiled-Leaks'!$F6=0,"",IF(ISBLANK('Compiled-Leaks'!F6),"",'Compiled-Leaks'!F6))</f>
        <v/>
      </c>
      <c r="G30" s="22" t="str">
        <f>IF('Compiled-Leaks'!$D6=0,"",IF(ISBLANK('Compiled-Leaks'!G6),"",'Compiled-Leaks'!G6))</f>
        <v/>
      </c>
      <c r="H30" s="22" t="str">
        <f>IF('Compiled-Leaks'!$D6=0,"",IF(ISBLANK('Compiled-Leaks'!H6),"",'Compiled-Leaks'!H6))</f>
        <v/>
      </c>
      <c r="I30" s="22" t="str">
        <f>IF('Compiled-Leaks'!$D6=0,"",IF(ISBLANK('Compiled-Leaks'!I6),"",'Compiled-Leaks'!I6))</f>
        <v/>
      </c>
      <c r="J30" s="22" t="str">
        <f>IF('Compiled-Leaks'!$D6=0,"",IF(ISBLANK('Compiled-Leaks'!J6),"",'Compiled-Leaks'!J6))</f>
        <v/>
      </c>
      <c r="K30" s="22" t="str">
        <f>IF('Compiled-Leaks'!$D6=0,"",IF(ISBLANK('Compiled-Leaks'!K6),"",'Compiled-Leaks'!K6))</f>
        <v/>
      </c>
      <c r="L30" s="22" t="str">
        <f>IF('Compiled-Leaks'!$D6=0,"",IF(ISBLANK('Compiled-Leaks'!L6),"",'Compiled-Leaks'!L6))</f>
        <v/>
      </c>
      <c r="M30" s="22" t="str">
        <f>IF('Compiled-Leaks'!$D6=0,"",IF(ISBLANK('Compiled-Leaks'!M6),"",'Compiled-Leaks'!M6))</f>
        <v/>
      </c>
    </row>
    <row r="31" spans="1:13" x14ac:dyDescent="0.25">
      <c r="A31" s="22" t="str">
        <f>IF('Compiled-Leaks'!$D7=0,"",IF(ISBLANK('Compiled-Leaks'!A7),"",'Compiled-Leaks'!A7))</f>
        <v/>
      </c>
      <c r="B31" s="22" t="str">
        <f>IF('Compiled-Leaks'!$D7=0,"",IF(ISBLANK('Compiled-Leaks'!B7),"",'Compiled-Leaks'!B7))</f>
        <v/>
      </c>
      <c r="C31" s="22" t="str">
        <f>IF('Compiled-Leaks'!$D7=0,"",IF(ISBLANK('Compiled-Leaks'!C7),"",'Compiled-Leaks'!C7))</f>
        <v/>
      </c>
      <c r="D31" s="22" t="str">
        <f>IF('Compiled-Leaks'!$D7=0,"",IF(ISBLANK('Compiled-Leaks'!D7),"",'Compiled-Leaks'!D7))</f>
        <v/>
      </c>
      <c r="E31" s="22" t="str">
        <f>IF('Compiled-Leaks'!$D7=0,"",IF(ISBLANK('Compiled-Leaks'!E7),"",'Compiled-Leaks'!E7))</f>
        <v/>
      </c>
      <c r="F31" s="22" t="str">
        <f>IF('Compiled-Leaks'!$F7=0,"",IF(ISBLANK('Compiled-Leaks'!F7),"",'Compiled-Leaks'!F7))</f>
        <v/>
      </c>
      <c r="G31" s="22" t="str">
        <f>IF('Compiled-Leaks'!$D7=0,"",IF(ISBLANK('Compiled-Leaks'!G7),"",'Compiled-Leaks'!G7))</f>
        <v/>
      </c>
      <c r="H31" s="22" t="str">
        <f>IF('Compiled-Leaks'!$D7=0,"",IF(ISBLANK('Compiled-Leaks'!H7),"",'Compiled-Leaks'!H7))</f>
        <v/>
      </c>
      <c r="I31" s="22" t="str">
        <f>IF('Compiled-Leaks'!$D7=0,"",IF(ISBLANK('Compiled-Leaks'!I7),"",'Compiled-Leaks'!I7))</f>
        <v/>
      </c>
      <c r="J31" s="22" t="str">
        <f>IF('Compiled-Leaks'!$D7=0,"",IF(ISBLANK('Compiled-Leaks'!J7),"",'Compiled-Leaks'!J7))</f>
        <v/>
      </c>
      <c r="K31" s="22" t="str">
        <f>IF('Compiled-Leaks'!$D7=0,"",IF(ISBLANK('Compiled-Leaks'!K7),"",'Compiled-Leaks'!K7))</f>
        <v/>
      </c>
      <c r="L31" s="22" t="str">
        <f>IF('Compiled-Leaks'!$D7=0,"",IF(ISBLANK('Compiled-Leaks'!L7),"",'Compiled-Leaks'!L7))</f>
        <v/>
      </c>
      <c r="M31" s="22" t="str">
        <f>IF('Compiled-Leaks'!$D7=0,"",IF(ISBLANK('Compiled-Leaks'!M7),"",'Compiled-Leaks'!M7))</f>
        <v/>
      </c>
    </row>
    <row r="32" spans="1:13" x14ac:dyDescent="0.25">
      <c r="A32" s="22" t="str">
        <f>IF('Compiled-Leaks'!$D8=0,"",IF(ISBLANK('Compiled-Leaks'!A8),"",'Compiled-Leaks'!A8))</f>
        <v/>
      </c>
      <c r="B32" s="22" t="str">
        <f>IF('Compiled-Leaks'!$D8=0,"",IF(ISBLANK('Compiled-Leaks'!B8),"",'Compiled-Leaks'!B8))</f>
        <v/>
      </c>
      <c r="C32" s="22" t="str">
        <f>IF('Compiled-Leaks'!$D8=0,"",IF(ISBLANK('Compiled-Leaks'!C8),"",'Compiled-Leaks'!C8))</f>
        <v/>
      </c>
      <c r="D32" s="22" t="str">
        <f>IF('Compiled-Leaks'!$D8=0,"",IF(ISBLANK('Compiled-Leaks'!D8),"",'Compiled-Leaks'!D8))</f>
        <v/>
      </c>
      <c r="E32" s="22" t="str">
        <f>IF('Compiled-Leaks'!$D8=0,"",IF(ISBLANK('Compiled-Leaks'!E8),"",'Compiled-Leaks'!E8))</f>
        <v/>
      </c>
      <c r="F32" s="22" t="str">
        <f>IF('Compiled-Leaks'!$F8=0,"",IF(ISBLANK('Compiled-Leaks'!F8),"",'Compiled-Leaks'!F8))</f>
        <v/>
      </c>
      <c r="G32" s="22" t="str">
        <f>IF('Compiled-Leaks'!$D8=0,"",IF(ISBLANK('Compiled-Leaks'!G8),"",'Compiled-Leaks'!G8))</f>
        <v/>
      </c>
      <c r="H32" s="22" t="str">
        <f>IF('Compiled-Leaks'!$D8=0,"",IF(ISBLANK('Compiled-Leaks'!H8),"",'Compiled-Leaks'!H8))</f>
        <v/>
      </c>
      <c r="I32" s="22" t="str">
        <f>IF('Compiled-Leaks'!$D8=0,"",IF(ISBLANK('Compiled-Leaks'!I8),"",'Compiled-Leaks'!I8))</f>
        <v/>
      </c>
      <c r="J32" s="22" t="str">
        <f>IF('Compiled-Leaks'!$D8=0,"",IF(ISBLANK('Compiled-Leaks'!J8),"",'Compiled-Leaks'!J8))</f>
        <v/>
      </c>
      <c r="K32" s="22" t="str">
        <f>IF('Compiled-Leaks'!$D8=0,"",IF(ISBLANK('Compiled-Leaks'!K8),"",'Compiled-Leaks'!K8))</f>
        <v/>
      </c>
      <c r="L32" s="22" t="str">
        <f>IF('Compiled-Leaks'!$D8=0,"",IF(ISBLANK('Compiled-Leaks'!L8),"",'Compiled-Leaks'!L8))</f>
        <v/>
      </c>
      <c r="M32" s="22" t="str">
        <f>IF('Compiled-Leaks'!$D8=0,"",IF(ISBLANK('Compiled-Leaks'!M8),"",'Compiled-Leaks'!M8))</f>
        <v/>
      </c>
    </row>
    <row r="33" spans="1:13" x14ac:dyDescent="0.25">
      <c r="A33" s="22" t="str">
        <f>IF('Compiled-Leaks'!$D9=0,"",IF(ISBLANK('Compiled-Leaks'!A9),"",'Compiled-Leaks'!A9))</f>
        <v/>
      </c>
      <c r="B33" s="22" t="str">
        <f>IF('Compiled-Leaks'!$D9=0,"",IF(ISBLANK('Compiled-Leaks'!B9),"",'Compiled-Leaks'!B9))</f>
        <v/>
      </c>
      <c r="C33" s="22" t="str">
        <f>IF('Compiled-Leaks'!$D9=0,"",IF(ISBLANK('Compiled-Leaks'!C9),"",'Compiled-Leaks'!C9))</f>
        <v/>
      </c>
      <c r="D33" s="22" t="str">
        <f>IF('Compiled-Leaks'!$D9=0,"",IF(ISBLANK('Compiled-Leaks'!D9),"",'Compiled-Leaks'!D9))</f>
        <v/>
      </c>
      <c r="E33" s="22" t="str">
        <f>IF('Compiled-Leaks'!$D9=0,"",IF(ISBLANK('Compiled-Leaks'!E9),"",'Compiled-Leaks'!E9))</f>
        <v/>
      </c>
      <c r="F33" s="22" t="str">
        <f>IF('Compiled-Leaks'!$F9=0,"",IF(ISBLANK('Compiled-Leaks'!F9),"",'Compiled-Leaks'!F9))</f>
        <v/>
      </c>
      <c r="G33" s="22" t="str">
        <f>IF('Compiled-Leaks'!$D9=0,"",IF(ISBLANK('Compiled-Leaks'!G9),"",'Compiled-Leaks'!G9))</f>
        <v/>
      </c>
      <c r="H33" s="22" t="str">
        <f>IF('Compiled-Leaks'!$D9=0,"",IF(ISBLANK('Compiled-Leaks'!H9),"",'Compiled-Leaks'!H9))</f>
        <v/>
      </c>
      <c r="I33" s="22" t="str">
        <f>IF('Compiled-Leaks'!$D9=0,"",IF(ISBLANK('Compiled-Leaks'!I9),"",'Compiled-Leaks'!I9))</f>
        <v/>
      </c>
      <c r="J33" s="22" t="str">
        <f>IF('Compiled-Leaks'!$D9=0,"",IF(ISBLANK('Compiled-Leaks'!J9),"",'Compiled-Leaks'!J9))</f>
        <v/>
      </c>
      <c r="K33" s="22" t="str">
        <f>IF('Compiled-Leaks'!$D9=0,"",IF(ISBLANK('Compiled-Leaks'!K9),"",'Compiled-Leaks'!K9))</f>
        <v/>
      </c>
      <c r="L33" s="22" t="str">
        <f>IF('Compiled-Leaks'!$D9=0,"",IF(ISBLANK('Compiled-Leaks'!L9),"",'Compiled-Leaks'!L9))</f>
        <v/>
      </c>
      <c r="M33" s="22" t="str">
        <f>IF('Compiled-Leaks'!$D9=0,"",IF(ISBLANK('Compiled-Leaks'!M9),"",'Compiled-Leaks'!M9))</f>
        <v/>
      </c>
    </row>
    <row r="34" spans="1:13" x14ac:dyDescent="0.25">
      <c r="A34" s="22" t="str">
        <f>IF('Compiled-Leaks'!$D10=0,"",IF(ISBLANK('Compiled-Leaks'!A10),"",'Compiled-Leaks'!A10))</f>
        <v/>
      </c>
      <c r="B34" s="22" t="str">
        <f>IF('Compiled-Leaks'!$D10=0,"",IF(ISBLANK('Compiled-Leaks'!B10),"",'Compiled-Leaks'!B10))</f>
        <v/>
      </c>
      <c r="C34" s="22" t="str">
        <f>IF('Compiled-Leaks'!$D10=0,"",IF(ISBLANK('Compiled-Leaks'!C10),"",'Compiled-Leaks'!C10))</f>
        <v/>
      </c>
      <c r="D34" s="22" t="str">
        <f>IF('Compiled-Leaks'!$D10=0,"",IF(ISBLANK('Compiled-Leaks'!D10),"",'Compiled-Leaks'!D10))</f>
        <v/>
      </c>
      <c r="E34" s="22" t="str">
        <f>IF('Compiled-Leaks'!$D10=0,"",IF(ISBLANK('Compiled-Leaks'!E10),"",'Compiled-Leaks'!E10))</f>
        <v/>
      </c>
      <c r="F34" s="22" t="str">
        <f>IF('Compiled-Leaks'!$F10=0,"",IF(ISBLANK('Compiled-Leaks'!F10),"",'Compiled-Leaks'!F10))</f>
        <v/>
      </c>
      <c r="G34" s="22" t="str">
        <f>IF('Compiled-Leaks'!$D10=0,"",IF(ISBLANK('Compiled-Leaks'!G10),"",'Compiled-Leaks'!G10))</f>
        <v/>
      </c>
      <c r="H34" s="22" t="str">
        <f>IF('Compiled-Leaks'!$D10=0,"",IF(ISBLANK('Compiled-Leaks'!H10),"",'Compiled-Leaks'!H10))</f>
        <v/>
      </c>
      <c r="I34" s="22" t="str">
        <f>IF('Compiled-Leaks'!$D10=0,"",IF(ISBLANK('Compiled-Leaks'!I10),"",'Compiled-Leaks'!I10))</f>
        <v/>
      </c>
      <c r="J34" s="22" t="str">
        <f>IF('Compiled-Leaks'!$D10=0,"",IF(ISBLANK('Compiled-Leaks'!J10),"",'Compiled-Leaks'!J10))</f>
        <v/>
      </c>
      <c r="K34" s="22" t="str">
        <f>IF('Compiled-Leaks'!$D10=0,"",IF(ISBLANK('Compiled-Leaks'!K10),"",'Compiled-Leaks'!K10))</f>
        <v/>
      </c>
      <c r="L34" s="22" t="str">
        <f>IF('Compiled-Leaks'!$D10=0,"",IF(ISBLANK('Compiled-Leaks'!L10),"",'Compiled-Leaks'!L10))</f>
        <v/>
      </c>
      <c r="M34" s="22" t="str">
        <f>IF('Compiled-Leaks'!$D10=0,"",IF(ISBLANK('Compiled-Leaks'!M10),"",'Compiled-Leaks'!M10))</f>
        <v/>
      </c>
    </row>
    <row r="35" spans="1:13" x14ac:dyDescent="0.25">
      <c r="A35" s="22" t="str">
        <f>IF('Compiled-Leaks'!$D11=0,"",IF(ISBLANK('Compiled-Leaks'!A11),"",'Compiled-Leaks'!A11))</f>
        <v/>
      </c>
      <c r="B35" s="22" t="str">
        <f>IF('Compiled-Leaks'!$D11=0,"",IF(ISBLANK('Compiled-Leaks'!B11),"",'Compiled-Leaks'!B11))</f>
        <v/>
      </c>
      <c r="C35" s="22" t="str">
        <f>IF('Compiled-Leaks'!$D11=0,"",IF(ISBLANK('Compiled-Leaks'!C11),"",'Compiled-Leaks'!C11))</f>
        <v/>
      </c>
      <c r="D35" s="22" t="str">
        <f>IF('Compiled-Leaks'!$D11=0,"",IF(ISBLANK('Compiled-Leaks'!D11),"",'Compiled-Leaks'!D11))</f>
        <v/>
      </c>
      <c r="E35" s="22" t="str">
        <f>IF('Compiled-Leaks'!$D11=0,"",IF(ISBLANK('Compiled-Leaks'!E11),"",'Compiled-Leaks'!E11))</f>
        <v/>
      </c>
      <c r="F35" s="22" t="str">
        <f>IF('Compiled-Leaks'!$F11=0,"",IF(ISBLANK('Compiled-Leaks'!F11),"",'Compiled-Leaks'!F11))</f>
        <v/>
      </c>
      <c r="G35" s="22" t="str">
        <f>IF('Compiled-Leaks'!$D11=0,"",IF(ISBLANK('Compiled-Leaks'!G11),"",'Compiled-Leaks'!G11))</f>
        <v/>
      </c>
      <c r="H35" s="22" t="str">
        <f>IF('Compiled-Leaks'!$D11=0,"",IF(ISBLANK('Compiled-Leaks'!H11),"",'Compiled-Leaks'!H11))</f>
        <v/>
      </c>
      <c r="I35" s="22" t="str">
        <f>IF('Compiled-Leaks'!$D11=0,"",IF(ISBLANK('Compiled-Leaks'!I11),"",'Compiled-Leaks'!I11))</f>
        <v/>
      </c>
      <c r="J35" s="22" t="str">
        <f>IF('Compiled-Leaks'!$D11=0,"",IF(ISBLANK('Compiled-Leaks'!J11),"",'Compiled-Leaks'!J11))</f>
        <v/>
      </c>
      <c r="K35" s="22" t="str">
        <f>IF('Compiled-Leaks'!$D11=0,"",IF(ISBLANK('Compiled-Leaks'!K11),"",'Compiled-Leaks'!K11))</f>
        <v/>
      </c>
      <c r="L35" s="22" t="str">
        <f>IF('Compiled-Leaks'!$D11=0,"",IF(ISBLANK('Compiled-Leaks'!L11),"",'Compiled-Leaks'!L11))</f>
        <v/>
      </c>
      <c r="M35" s="22" t="str">
        <f>IF('Compiled-Leaks'!$D11=0,"",IF(ISBLANK('Compiled-Leaks'!M11),"",'Compiled-Leaks'!M11))</f>
        <v/>
      </c>
    </row>
    <row r="36" spans="1:13" x14ac:dyDescent="0.25">
      <c r="A36" s="22" t="str">
        <f>IF('Compiled-Leaks'!$D12=0,"",IF(ISBLANK('Compiled-Leaks'!A12),"",'Compiled-Leaks'!A12))</f>
        <v/>
      </c>
      <c r="B36" s="22" t="str">
        <f>IF('Compiled-Leaks'!$D12=0,"",IF(ISBLANK('Compiled-Leaks'!B12),"",'Compiled-Leaks'!B12))</f>
        <v/>
      </c>
      <c r="C36" s="22" t="str">
        <f>IF('Compiled-Leaks'!$D12=0,"",IF(ISBLANK('Compiled-Leaks'!C12),"",'Compiled-Leaks'!C12))</f>
        <v/>
      </c>
      <c r="D36" s="22" t="str">
        <f>IF('Compiled-Leaks'!$D12=0,"",IF(ISBLANK('Compiled-Leaks'!D12),"",'Compiled-Leaks'!D12))</f>
        <v/>
      </c>
      <c r="E36" s="22" t="str">
        <f>IF('Compiled-Leaks'!$D12=0,"",IF(ISBLANK('Compiled-Leaks'!E12),"",'Compiled-Leaks'!E12))</f>
        <v/>
      </c>
      <c r="F36" s="22" t="str">
        <f>IF('Compiled-Leaks'!$F12=0,"",IF(ISBLANK('Compiled-Leaks'!F12),"",'Compiled-Leaks'!F12))</f>
        <v/>
      </c>
      <c r="G36" s="22" t="str">
        <f>IF('Compiled-Leaks'!$D12=0,"",IF(ISBLANK('Compiled-Leaks'!G12),"",'Compiled-Leaks'!G12))</f>
        <v/>
      </c>
      <c r="H36" s="22" t="str">
        <f>IF('Compiled-Leaks'!$D12=0,"",IF(ISBLANK('Compiled-Leaks'!H12),"",'Compiled-Leaks'!H12))</f>
        <v/>
      </c>
      <c r="I36" s="22" t="str">
        <f>IF('Compiled-Leaks'!$D12=0,"",IF(ISBLANK('Compiled-Leaks'!I12),"",'Compiled-Leaks'!I12))</f>
        <v/>
      </c>
      <c r="J36" s="22" t="str">
        <f>IF('Compiled-Leaks'!$D12=0,"",IF(ISBLANK('Compiled-Leaks'!J12),"",'Compiled-Leaks'!J12))</f>
        <v/>
      </c>
      <c r="K36" s="22" t="str">
        <f>IF('Compiled-Leaks'!$D12=0,"",IF(ISBLANK('Compiled-Leaks'!K12),"",'Compiled-Leaks'!K12))</f>
        <v/>
      </c>
      <c r="L36" s="22" t="str">
        <f>IF('Compiled-Leaks'!$D12=0,"",IF(ISBLANK('Compiled-Leaks'!L12),"",'Compiled-Leaks'!L12))</f>
        <v/>
      </c>
      <c r="M36" s="22" t="str">
        <f>IF('Compiled-Leaks'!$D12=0,"",IF(ISBLANK('Compiled-Leaks'!M12),"",'Compiled-Leaks'!M12))</f>
        <v/>
      </c>
    </row>
    <row r="37" spans="1:13" x14ac:dyDescent="0.25">
      <c r="A37" s="22" t="str">
        <f>IF('Compiled-Leaks'!$D13=0,"",IF(ISBLANK('Compiled-Leaks'!A13),"",'Compiled-Leaks'!A13))</f>
        <v/>
      </c>
      <c r="B37" s="22" t="str">
        <f>IF('Compiled-Leaks'!$D13=0,"",IF(ISBLANK('Compiled-Leaks'!B13),"",'Compiled-Leaks'!B13))</f>
        <v/>
      </c>
      <c r="C37" s="22" t="str">
        <f>IF('Compiled-Leaks'!$D13=0,"",IF(ISBLANK('Compiled-Leaks'!C13),"",'Compiled-Leaks'!C13))</f>
        <v/>
      </c>
      <c r="D37" s="22" t="str">
        <f>IF('Compiled-Leaks'!$D13=0,"",IF(ISBLANK('Compiled-Leaks'!D13),"",'Compiled-Leaks'!D13))</f>
        <v/>
      </c>
      <c r="E37" s="22" t="str">
        <f>IF('Compiled-Leaks'!$D13=0,"",IF(ISBLANK('Compiled-Leaks'!E13),"",'Compiled-Leaks'!E13))</f>
        <v/>
      </c>
      <c r="F37" s="22" t="str">
        <f>IF('Compiled-Leaks'!$F13=0,"",IF(ISBLANK('Compiled-Leaks'!F13),"",'Compiled-Leaks'!F13))</f>
        <v/>
      </c>
      <c r="G37" s="22" t="str">
        <f>IF('Compiled-Leaks'!$D13=0,"",IF(ISBLANK('Compiled-Leaks'!G13),"",'Compiled-Leaks'!G13))</f>
        <v/>
      </c>
      <c r="H37" s="22" t="str">
        <f>IF('Compiled-Leaks'!$D13=0,"",IF(ISBLANK('Compiled-Leaks'!H13),"",'Compiled-Leaks'!H13))</f>
        <v/>
      </c>
      <c r="I37" s="22" t="str">
        <f>IF('Compiled-Leaks'!$D13=0,"",IF(ISBLANK('Compiled-Leaks'!I13),"",'Compiled-Leaks'!I13))</f>
        <v/>
      </c>
      <c r="J37" s="22" t="str">
        <f>IF('Compiled-Leaks'!$D13=0,"",IF(ISBLANK('Compiled-Leaks'!J13),"",'Compiled-Leaks'!J13))</f>
        <v/>
      </c>
      <c r="K37" s="22" t="str">
        <f>IF('Compiled-Leaks'!$D13=0,"",IF(ISBLANK('Compiled-Leaks'!K13),"",'Compiled-Leaks'!K13))</f>
        <v/>
      </c>
      <c r="L37" s="22" t="str">
        <f>IF('Compiled-Leaks'!$D13=0,"",IF(ISBLANK('Compiled-Leaks'!L13),"",'Compiled-Leaks'!L13))</f>
        <v/>
      </c>
      <c r="M37" s="22" t="str">
        <f>IF('Compiled-Leaks'!$D13=0,"",IF(ISBLANK('Compiled-Leaks'!M13),"",'Compiled-Leaks'!M13))</f>
        <v/>
      </c>
    </row>
    <row r="38" spans="1:13" x14ac:dyDescent="0.25">
      <c r="A38" s="22" t="str">
        <f>IF('Compiled-Leaks'!$D14=0,"",IF(ISBLANK('Compiled-Leaks'!A14),"",'Compiled-Leaks'!A14))</f>
        <v/>
      </c>
      <c r="B38" s="22" t="str">
        <f>IF('Compiled-Leaks'!$D14=0,"",IF(ISBLANK('Compiled-Leaks'!B14),"",'Compiled-Leaks'!B14))</f>
        <v/>
      </c>
      <c r="C38" s="22" t="str">
        <f>IF('Compiled-Leaks'!$D14=0,"",IF(ISBLANK('Compiled-Leaks'!C14),"",'Compiled-Leaks'!C14))</f>
        <v/>
      </c>
      <c r="D38" s="22" t="str">
        <f>IF('Compiled-Leaks'!$D14=0,"",IF(ISBLANK('Compiled-Leaks'!D14),"",'Compiled-Leaks'!D14))</f>
        <v/>
      </c>
      <c r="E38" s="22" t="str">
        <f>IF('Compiled-Leaks'!$D14=0,"",IF(ISBLANK('Compiled-Leaks'!E14),"",'Compiled-Leaks'!E14))</f>
        <v/>
      </c>
      <c r="F38" s="22" t="str">
        <f>IF('Compiled-Leaks'!$F14=0,"",IF(ISBLANK('Compiled-Leaks'!F14),"",'Compiled-Leaks'!F14))</f>
        <v/>
      </c>
      <c r="G38" s="22" t="str">
        <f>IF('Compiled-Leaks'!$D14=0,"",IF(ISBLANK('Compiled-Leaks'!G14),"",'Compiled-Leaks'!G14))</f>
        <v/>
      </c>
      <c r="H38" s="22" t="str">
        <f>IF('Compiled-Leaks'!$D14=0,"",IF(ISBLANK('Compiled-Leaks'!H14),"",'Compiled-Leaks'!H14))</f>
        <v/>
      </c>
      <c r="I38" s="22" t="str">
        <f>IF('Compiled-Leaks'!$D14=0,"",IF(ISBLANK('Compiled-Leaks'!I14),"",'Compiled-Leaks'!I14))</f>
        <v/>
      </c>
      <c r="J38" s="22" t="str">
        <f>IF('Compiled-Leaks'!$D14=0,"",IF(ISBLANK('Compiled-Leaks'!J14),"",'Compiled-Leaks'!J14))</f>
        <v/>
      </c>
      <c r="K38" s="22" t="str">
        <f>IF('Compiled-Leaks'!$D14=0,"",IF(ISBLANK('Compiled-Leaks'!K14),"",'Compiled-Leaks'!K14))</f>
        <v/>
      </c>
      <c r="L38" s="22" t="str">
        <f>IF('Compiled-Leaks'!$D14=0,"",IF(ISBLANK('Compiled-Leaks'!L14),"",'Compiled-Leaks'!L14))</f>
        <v/>
      </c>
      <c r="M38" s="22" t="str">
        <f>IF('Compiled-Leaks'!$D14=0,"",IF(ISBLANK('Compiled-Leaks'!M14),"",'Compiled-Leaks'!M14))</f>
        <v/>
      </c>
    </row>
    <row r="39" spans="1:13" x14ac:dyDescent="0.25">
      <c r="A39" s="22" t="str">
        <f>IF('Compiled-Leaks'!$D15=0,"",IF(ISBLANK('Compiled-Leaks'!A15),"",'Compiled-Leaks'!A15))</f>
        <v/>
      </c>
      <c r="B39" s="22" t="str">
        <f>IF('Compiled-Leaks'!$D15=0,"",IF(ISBLANK('Compiled-Leaks'!B15),"",'Compiled-Leaks'!B15))</f>
        <v/>
      </c>
      <c r="C39" s="22" t="str">
        <f>IF('Compiled-Leaks'!$D15=0,"",IF(ISBLANK('Compiled-Leaks'!C15),"",'Compiled-Leaks'!C15))</f>
        <v/>
      </c>
      <c r="D39" s="22" t="str">
        <f>IF('Compiled-Leaks'!$D15=0,"",IF(ISBLANK('Compiled-Leaks'!D15),"",'Compiled-Leaks'!D15))</f>
        <v/>
      </c>
      <c r="E39" s="22" t="str">
        <f>IF('Compiled-Leaks'!$D15=0,"",IF(ISBLANK('Compiled-Leaks'!E15),"",'Compiled-Leaks'!E15))</f>
        <v/>
      </c>
      <c r="F39" s="22" t="str">
        <f>IF('Compiled-Leaks'!$F15=0,"",IF(ISBLANK('Compiled-Leaks'!F15),"",'Compiled-Leaks'!F15))</f>
        <v/>
      </c>
      <c r="G39" s="22" t="str">
        <f>IF('Compiled-Leaks'!$D15=0,"",IF(ISBLANK('Compiled-Leaks'!G15),"",'Compiled-Leaks'!G15))</f>
        <v/>
      </c>
      <c r="H39" s="22" t="str">
        <f>IF('Compiled-Leaks'!$D15=0,"",IF(ISBLANK('Compiled-Leaks'!H15),"",'Compiled-Leaks'!H15))</f>
        <v/>
      </c>
      <c r="I39" s="22" t="str">
        <f>IF('Compiled-Leaks'!$D15=0,"",IF(ISBLANK('Compiled-Leaks'!I15),"",'Compiled-Leaks'!I15))</f>
        <v/>
      </c>
      <c r="J39" s="22" t="str">
        <f>IF('Compiled-Leaks'!$D15=0,"",IF(ISBLANK('Compiled-Leaks'!J15),"",'Compiled-Leaks'!J15))</f>
        <v/>
      </c>
      <c r="K39" s="22" t="str">
        <f>IF('Compiled-Leaks'!$D15=0,"",IF(ISBLANK('Compiled-Leaks'!K15),"",'Compiled-Leaks'!K15))</f>
        <v/>
      </c>
      <c r="L39" s="22" t="str">
        <f>IF('Compiled-Leaks'!$D15=0,"",IF(ISBLANK('Compiled-Leaks'!L15),"",'Compiled-Leaks'!L15))</f>
        <v/>
      </c>
      <c r="M39" s="22" t="str">
        <f>IF('Compiled-Leaks'!$D15=0,"",IF(ISBLANK('Compiled-Leaks'!M15),"",'Compiled-Leaks'!M15))</f>
        <v/>
      </c>
    </row>
    <row r="40" spans="1:13" x14ac:dyDescent="0.25">
      <c r="A40" s="22" t="str">
        <f>IF('Compiled-Leaks'!$D16=0,"",IF(ISBLANK('Compiled-Leaks'!A16),"",'Compiled-Leaks'!A16))</f>
        <v/>
      </c>
      <c r="B40" s="22" t="str">
        <f>IF('Compiled-Leaks'!$D16=0,"",IF(ISBLANK('Compiled-Leaks'!B16),"",'Compiled-Leaks'!B16))</f>
        <v/>
      </c>
      <c r="C40" s="22" t="str">
        <f>IF('Compiled-Leaks'!$D16=0,"",IF(ISBLANK('Compiled-Leaks'!C16),"",'Compiled-Leaks'!C16))</f>
        <v/>
      </c>
      <c r="D40" s="22" t="str">
        <f>IF('Compiled-Leaks'!$D16=0,"",IF(ISBLANK('Compiled-Leaks'!D16),"",'Compiled-Leaks'!D16))</f>
        <v/>
      </c>
      <c r="E40" s="22" t="str">
        <f>IF('Compiled-Leaks'!$D16=0,"",IF(ISBLANK('Compiled-Leaks'!E16),"",'Compiled-Leaks'!E16))</f>
        <v/>
      </c>
      <c r="F40" s="22" t="str">
        <f>IF('Compiled-Leaks'!$F16=0,"",IF(ISBLANK('Compiled-Leaks'!F16),"",'Compiled-Leaks'!F16))</f>
        <v/>
      </c>
      <c r="G40" s="22" t="str">
        <f>IF('Compiled-Leaks'!$D16=0,"",IF(ISBLANK('Compiled-Leaks'!G16),"",'Compiled-Leaks'!G16))</f>
        <v/>
      </c>
      <c r="H40" s="22" t="str">
        <f>IF('Compiled-Leaks'!$D16=0,"",IF(ISBLANK('Compiled-Leaks'!H16),"",'Compiled-Leaks'!H16))</f>
        <v/>
      </c>
      <c r="I40" s="22" t="str">
        <f>IF('Compiled-Leaks'!$D16=0,"",IF(ISBLANK('Compiled-Leaks'!I16),"",'Compiled-Leaks'!I16))</f>
        <v/>
      </c>
      <c r="J40" s="22" t="str">
        <f>IF('Compiled-Leaks'!$D16=0,"",IF(ISBLANK('Compiled-Leaks'!J16),"",'Compiled-Leaks'!J16))</f>
        <v/>
      </c>
      <c r="K40" s="22" t="str">
        <f>IF('Compiled-Leaks'!$D16=0,"",IF(ISBLANK('Compiled-Leaks'!K16),"",'Compiled-Leaks'!K16))</f>
        <v/>
      </c>
      <c r="L40" s="22" t="str">
        <f>IF('Compiled-Leaks'!$D16=0,"",IF(ISBLANK('Compiled-Leaks'!L16),"",'Compiled-Leaks'!L16))</f>
        <v/>
      </c>
      <c r="M40" s="22" t="str">
        <f>IF('Compiled-Leaks'!$D16=0,"",IF(ISBLANK('Compiled-Leaks'!M16),"",'Compiled-Leaks'!M16))</f>
        <v/>
      </c>
    </row>
    <row r="41" spans="1:13" x14ac:dyDescent="0.25">
      <c r="A41" s="22" t="str">
        <f>IF('Compiled-Leaks'!$D17=0,"",IF(ISBLANK('Compiled-Leaks'!A17),"",'Compiled-Leaks'!A17))</f>
        <v/>
      </c>
      <c r="B41" s="22" t="str">
        <f>IF('Compiled-Leaks'!$D17=0,"",IF(ISBLANK('Compiled-Leaks'!B17),"",'Compiled-Leaks'!B17))</f>
        <v/>
      </c>
      <c r="C41" s="22" t="str">
        <f>IF('Compiled-Leaks'!$D17=0,"",IF(ISBLANK('Compiled-Leaks'!C17),"",'Compiled-Leaks'!C17))</f>
        <v/>
      </c>
      <c r="D41" s="22" t="str">
        <f>IF('Compiled-Leaks'!$D17=0,"",IF(ISBLANK('Compiled-Leaks'!D17),"",'Compiled-Leaks'!D17))</f>
        <v/>
      </c>
      <c r="E41" s="22" t="str">
        <f>IF('Compiled-Leaks'!$D17=0,"",IF(ISBLANK('Compiled-Leaks'!E17),"",'Compiled-Leaks'!E17))</f>
        <v/>
      </c>
      <c r="F41" s="22" t="str">
        <f>IF('Compiled-Leaks'!$F17=0,"",IF(ISBLANK('Compiled-Leaks'!F17),"",'Compiled-Leaks'!F17))</f>
        <v/>
      </c>
      <c r="G41" s="22" t="str">
        <f>IF('Compiled-Leaks'!$D17=0,"",IF(ISBLANK('Compiled-Leaks'!G17),"",'Compiled-Leaks'!G17))</f>
        <v/>
      </c>
      <c r="H41" s="22" t="str">
        <f>IF('Compiled-Leaks'!$D17=0,"",IF(ISBLANK('Compiled-Leaks'!H17),"",'Compiled-Leaks'!H17))</f>
        <v/>
      </c>
      <c r="I41" s="22" t="str">
        <f>IF('Compiled-Leaks'!$D17=0,"",IF(ISBLANK('Compiled-Leaks'!I17),"",'Compiled-Leaks'!I17))</f>
        <v/>
      </c>
      <c r="J41" s="22" t="str">
        <f>IF('Compiled-Leaks'!$D17=0,"",IF(ISBLANK('Compiled-Leaks'!J17),"",'Compiled-Leaks'!J17))</f>
        <v/>
      </c>
      <c r="K41" s="22" t="str">
        <f>IF('Compiled-Leaks'!$D17=0,"",IF(ISBLANK('Compiled-Leaks'!K17),"",'Compiled-Leaks'!K17))</f>
        <v/>
      </c>
      <c r="L41" s="22" t="str">
        <f>IF('Compiled-Leaks'!$D17=0,"",IF(ISBLANK('Compiled-Leaks'!L17),"",'Compiled-Leaks'!L17))</f>
        <v/>
      </c>
      <c r="M41" s="22" t="str">
        <f>IF('Compiled-Leaks'!$D17=0,"",IF(ISBLANK('Compiled-Leaks'!M17),"",'Compiled-Leaks'!M17))</f>
        <v/>
      </c>
    </row>
    <row r="42" spans="1:13" x14ac:dyDescent="0.25">
      <c r="A42" s="22" t="str">
        <f>IF('Compiled-Leaks'!$D18=0,"",IF(ISBLANK('Compiled-Leaks'!A18),"",'Compiled-Leaks'!A18))</f>
        <v/>
      </c>
      <c r="B42" s="22" t="str">
        <f>IF('Compiled-Leaks'!$D18=0,"",IF(ISBLANK('Compiled-Leaks'!B18),"",'Compiled-Leaks'!B18))</f>
        <v/>
      </c>
      <c r="C42" s="22" t="str">
        <f>IF('Compiled-Leaks'!$D18=0,"",IF(ISBLANK('Compiled-Leaks'!C18),"",'Compiled-Leaks'!C18))</f>
        <v/>
      </c>
      <c r="D42" s="22" t="str">
        <f>IF('Compiled-Leaks'!$D18=0,"",IF(ISBLANK('Compiled-Leaks'!D18),"",'Compiled-Leaks'!D18))</f>
        <v/>
      </c>
      <c r="E42" s="22" t="str">
        <f>IF('Compiled-Leaks'!$D18=0,"",IF(ISBLANK('Compiled-Leaks'!E18),"",'Compiled-Leaks'!E18))</f>
        <v/>
      </c>
      <c r="F42" s="22" t="str">
        <f>IF('Compiled-Leaks'!$F18=0,"",IF(ISBLANK('Compiled-Leaks'!F18),"",'Compiled-Leaks'!F18))</f>
        <v/>
      </c>
      <c r="G42" s="22" t="str">
        <f>IF('Compiled-Leaks'!$D18=0,"",IF(ISBLANK('Compiled-Leaks'!G18),"",'Compiled-Leaks'!G18))</f>
        <v/>
      </c>
      <c r="H42" s="22" t="str">
        <f>IF('Compiled-Leaks'!$D18=0,"",IF(ISBLANK('Compiled-Leaks'!H18),"",'Compiled-Leaks'!H18))</f>
        <v/>
      </c>
      <c r="I42" s="22" t="str">
        <f>IF('Compiled-Leaks'!$D18=0,"",IF(ISBLANK('Compiled-Leaks'!I18),"",'Compiled-Leaks'!I18))</f>
        <v/>
      </c>
      <c r="J42" s="22" t="str">
        <f>IF('Compiled-Leaks'!$D18=0,"",IF(ISBLANK('Compiled-Leaks'!J18),"",'Compiled-Leaks'!J18))</f>
        <v/>
      </c>
      <c r="K42" s="22" t="str">
        <f>IF('Compiled-Leaks'!$D18=0,"",IF(ISBLANK('Compiled-Leaks'!K18),"",'Compiled-Leaks'!K18))</f>
        <v/>
      </c>
      <c r="L42" s="22" t="str">
        <f>IF('Compiled-Leaks'!$D18=0,"",IF(ISBLANK('Compiled-Leaks'!L18),"",'Compiled-Leaks'!L18))</f>
        <v/>
      </c>
      <c r="M42" s="22" t="str">
        <f>IF('Compiled-Leaks'!$D18=0,"",IF(ISBLANK('Compiled-Leaks'!M18),"",'Compiled-Leaks'!M18))</f>
        <v/>
      </c>
    </row>
    <row r="43" spans="1:13" x14ac:dyDescent="0.25">
      <c r="A43" s="22" t="str">
        <f>IF('Compiled-Leaks'!$D19=0,"",IF(ISBLANK('Compiled-Leaks'!A19),"",'Compiled-Leaks'!A19))</f>
        <v/>
      </c>
      <c r="B43" s="22" t="str">
        <f>IF('Compiled-Leaks'!$D19=0,"",IF(ISBLANK('Compiled-Leaks'!B19),"",'Compiled-Leaks'!B19))</f>
        <v/>
      </c>
      <c r="C43" s="22" t="str">
        <f>IF('Compiled-Leaks'!$D19=0,"",IF(ISBLANK('Compiled-Leaks'!C19),"",'Compiled-Leaks'!C19))</f>
        <v/>
      </c>
      <c r="D43" s="22" t="str">
        <f>IF('Compiled-Leaks'!$D19=0,"",IF(ISBLANK('Compiled-Leaks'!D19),"",'Compiled-Leaks'!D19))</f>
        <v/>
      </c>
      <c r="E43" s="22" t="str">
        <f>IF('Compiled-Leaks'!$D19=0,"",IF(ISBLANK('Compiled-Leaks'!E19),"",'Compiled-Leaks'!E19))</f>
        <v/>
      </c>
      <c r="F43" s="22" t="str">
        <f>IF('Compiled-Leaks'!$F19=0,"",IF(ISBLANK('Compiled-Leaks'!F19),"",'Compiled-Leaks'!F19))</f>
        <v/>
      </c>
      <c r="G43" s="22" t="str">
        <f>IF('Compiled-Leaks'!$D19=0,"",IF(ISBLANK('Compiled-Leaks'!G19),"",'Compiled-Leaks'!G19))</f>
        <v/>
      </c>
      <c r="H43" s="22" t="str">
        <f>IF('Compiled-Leaks'!$D19=0,"",IF(ISBLANK('Compiled-Leaks'!H19),"",'Compiled-Leaks'!H19))</f>
        <v/>
      </c>
      <c r="I43" s="22" t="str">
        <f>IF('Compiled-Leaks'!$D19=0,"",IF(ISBLANK('Compiled-Leaks'!I19),"",'Compiled-Leaks'!I19))</f>
        <v/>
      </c>
      <c r="J43" s="22" t="str">
        <f>IF('Compiled-Leaks'!$D19=0,"",IF(ISBLANK('Compiled-Leaks'!J19),"",'Compiled-Leaks'!J19))</f>
        <v/>
      </c>
      <c r="K43" s="22" t="str">
        <f>IF('Compiled-Leaks'!$D19=0,"",IF(ISBLANK('Compiled-Leaks'!K19),"",'Compiled-Leaks'!K19))</f>
        <v/>
      </c>
      <c r="L43" s="22" t="str">
        <f>IF('Compiled-Leaks'!$D19=0,"",IF(ISBLANK('Compiled-Leaks'!L19),"",'Compiled-Leaks'!L19))</f>
        <v/>
      </c>
      <c r="M43" s="22" t="str">
        <f>IF('Compiled-Leaks'!$D19=0,"",IF(ISBLANK('Compiled-Leaks'!M19),"",'Compiled-Leaks'!M19))</f>
        <v/>
      </c>
    </row>
    <row r="44" spans="1:13" x14ac:dyDescent="0.25">
      <c r="A44" s="22" t="str">
        <f>IF('Compiled-Leaks'!$D20=0,"",IF(ISBLANK('Compiled-Leaks'!A20),"",'Compiled-Leaks'!A20))</f>
        <v/>
      </c>
      <c r="B44" s="22" t="str">
        <f>IF('Compiled-Leaks'!$D20=0,"",IF(ISBLANK('Compiled-Leaks'!B20),"",'Compiled-Leaks'!B20))</f>
        <v/>
      </c>
      <c r="C44" s="22" t="str">
        <f>IF('Compiled-Leaks'!$D20=0,"",IF(ISBLANK('Compiled-Leaks'!C20),"",'Compiled-Leaks'!C20))</f>
        <v/>
      </c>
      <c r="D44" s="22" t="str">
        <f>IF('Compiled-Leaks'!$D20=0,"",IF(ISBLANK('Compiled-Leaks'!D20),"",'Compiled-Leaks'!D20))</f>
        <v/>
      </c>
      <c r="E44" s="22" t="str">
        <f>IF('Compiled-Leaks'!$D20=0,"",IF(ISBLANK('Compiled-Leaks'!E20),"",'Compiled-Leaks'!E20))</f>
        <v/>
      </c>
      <c r="F44" s="22" t="str">
        <f>IF('Compiled-Leaks'!$F20=0,"",IF(ISBLANK('Compiled-Leaks'!F20),"",'Compiled-Leaks'!F20))</f>
        <v/>
      </c>
      <c r="G44" s="22" t="str">
        <f>IF('Compiled-Leaks'!$D20=0,"",IF(ISBLANK('Compiled-Leaks'!G20),"",'Compiled-Leaks'!G20))</f>
        <v/>
      </c>
      <c r="H44" s="22" t="str">
        <f>IF('Compiled-Leaks'!$D20=0,"",IF(ISBLANK('Compiled-Leaks'!H20),"",'Compiled-Leaks'!H20))</f>
        <v/>
      </c>
      <c r="I44" s="22" t="str">
        <f>IF('Compiled-Leaks'!$D20=0,"",IF(ISBLANK('Compiled-Leaks'!I20),"",'Compiled-Leaks'!I20))</f>
        <v/>
      </c>
      <c r="J44" s="22" t="str">
        <f>IF('Compiled-Leaks'!$D20=0,"",IF(ISBLANK('Compiled-Leaks'!J20),"",'Compiled-Leaks'!J20))</f>
        <v/>
      </c>
      <c r="K44" s="22" t="str">
        <f>IF('Compiled-Leaks'!$D20=0,"",IF(ISBLANK('Compiled-Leaks'!K20),"",'Compiled-Leaks'!K20))</f>
        <v/>
      </c>
      <c r="L44" s="22" t="str">
        <f>IF('Compiled-Leaks'!$D20=0,"",IF(ISBLANK('Compiled-Leaks'!L20),"",'Compiled-Leaks'!L20))</f>
        <v/>
      </c>
      <c r="M44" s="22" t="str">
        <f>IF('Compiled-Leaks'!$D20=0,"",IF(ISBLANK('Compiled-Leaks'!M20),"",'Compiled-Leaks'!M20))</f>
        <v/>
      </c>
    </row>
    <row r="45" spans="1:13" x14ac:dyDescent="0.25">
      <c r="A45" s="22" t="str">
        <f>IF('Compiled-Leaks'!$D21=0,"",IF(ISBLANK('Compiled-Leaks'!A21),"",'Compiled-Leaks'!A21))</f>
        <v/>
      </c>
      <c r="B45" s="22" t="str">
        <f>IF('Compiled-Leaks'!$D21=0,"",IF(ISBLANK('Compiled-Leaks'!B21),"",'Compiled-Leaks'!B21))</f>
        <v/>
      </c>
      <c r="C45" s="22" t="str">
        <f>IF('Compiled-Leaks'!$D21=0,"",IF(ISBLANK('Compiled-Leaks'!C21),"",'Compiled-Leaks'!C21))</f>
        <v/>
      </c>
      <c r="D45" s="22" t="str">
        <f>IF('Compiled-Leaks'!$D21=0,"",IF(ISBLANK('Compiled-Leaks'!D21),"",'Compiled-Leaks'!D21))</f>
        <v/>
      </c>
      <c r="E45" s="22" t="str">
        <f>IF('Compiled-Leaks'!$D21=0,"",IF(ISBLANK('Compiled-Leaks'!E21),"",'Compiled-Leaks'!E21))</f>
        <v/>
      </c>
      <c r="F45" s="22" t="str">
        <f>IF('Compiled-Leaks'!$F21=0,"",IF(ISBLANK('Compiled-Leaks'!F21),"",'Compiled-Leaks'!F21))</f>
        <v/>
      </c>
      <c r="G45" s="22" t="str">
        <f>IF('Compiled-Leaks'!$D21=0,"",IF(ISBLANK('Compiled-Leaks'!G21),"",'Compiled-Leaks'!G21))</f>
        <v/>
      </c>
      <c r="H45" s="22" t="str">
        <f>IF('Compiled-Leaks'!$D21=0,"",IF(ISBLANK('Compiled-Leaks'!H21),"",'Compiled-Leaks'!H21))</f>
        <v/>
      </c>
      <c r="I45" s="22" t="str">
        <f>IF('Compiled-Leaks'!$D21=0,"",IF(ISBLANK('Compiled-Leaks'!I21),"",'Compiled-Leaks'!I21))</f>
        <v/>
      </c>
      <c r="J45" s="22" t="str">
        <f>IF('Compiled-Leaks'!$D21=0,"",IF(ISBLANK('Compiled-Leaks'!J21),"",'Compiled-Leaks'!J21))</f>
        <v/>
      </c>
      <c r="K45" s="22" t="str">
        <f>IF('Compiled-Leaks'!$D21=0,"",IF(ISBLANK('Compiled-Leaks'!K21),"",'Compiled-Leaks'!K21))</f>
        <v/>
      </c>
      <c r="L45" s="22" t="str">
        <f>IF('Compiled-Leaks'!$D21=0,"",IF(ISBLANK('Compiled-Leaks'!L21),"",'Compiled-Leaks'!L21))</f>
        <v/>
      </c>
      <c r="M45" s="22" t="str">
        <f>IF('Compiled-Leaks'!$D21=0,"",IF(ISBLANK('Compiled-Leaks'!M21),"",'Compiled-Leaks'!M21))</f>
        <v/>
      </c>
    </row>
    <row r="46" spans="1:13" x14ac:dyDescent="0.25">
      <c r="A46" s="22" t="str">
        <f>IF('Compiled-Leaks'!$D22=0,"",IF(ISBLANK('Compiled-Leaks'!A22),"",'Compiled-Leaks'!A22))</f>
        <v/>
      </c>
      <c r="B46" s="22" t="str">
        <f>IF('Compiled-Leaks'!$D22=0,"",IF(ISBLANK('Compiled-Leaks'!B22),"",'Compiled-Leaks'!B22))</f>
        <v/>
      </c>
      <c r="C46" s="22" t="str">
        <f>IF('Compiled-Leaks'!$D22=0,"",IF(ISBLANK('Compiled-Leaks'!C22),"",'Compiled-Leaks'!C22))</f>
        <v/>
      </c>
      <c r="D46" s="22" t="str">
        <f>IF('Compiled-Leaks'!$D22=0,"",IF(ISBLANK('Compiled-Leaks'!D22),"",'Compiled-Leaks'!D22))</f>
        <v/>
      </c>
      <c r="E46" s="22" t="str">
        <f>IF('Compiled-Leaks'!$D22=0,"",IF(ISBLANK('Compiled-Leaks'!E22),"",'Compiled-Leaks'!E22))</f>
        <v/>
      </c>
      <c r="F46" s="22" t="str">
        <f>IF('Compiled-Leaks'!$F22=0,"",IF(ISBLANK('Compiled-Leaks'!F22),"",'Compiled-Leaks'!F22))</f>
        <v/>
      </c>
      <c r="G46" s="22" t="str">
        <f>IF('Compiled-Leaks'!$D22=0,"",IF(ISBLANK('Compiled-Leaks'!G22),"",'Compiled-Leaks'!G22))</f>
        <v/>
      </c>
      <c r="H46" s="22" t="str">
        <f>IF('Compiled-Leaks'!$D22=0,"",IF(ISBLANK('Compiled-Leaks'!H22),"",'Compiled-Leaks'!H22))</f>
        <v/>
      </c>
      <c r="I46" s="22" t="str">
        <f>IF('Compiled-Leaks'!$D22=0,"",IF(ISBLANK('Compiled-Leaks'!I22),"",'Compiled-Leaks'!I22))</f>
        <v/>
      </c>
      <c r="J46" s="22" t="str">
        <f>IF('Compiled-Leaks'!$D22=0,"",IF(ISBLANK('Compiled-Leaks'!J22),"",'Compiled-Leaks'!J22))</f>
        <v/>
      </c>
      <c r="K46" s="22" t="str">
        <f>IF('Compiled-Leaks'!$D22=0,"",IF(ISBLANK('Compiled-Leaks'!K22),"",'Compiled-Leaks'!K22))</f>
        <v/>
      </c>
      <c r="L46" s="22" t="str">
        <f>IF('Compiled-Leaks'!$D22=0,"",IF(ISBLANK('Compiled-Leaks'!L22),"",'Compiled-Leaks'!L22))</f>
        <v/>
      </c>
      <c r="M46" s="22" t="str">
        <f>IF('Compiled-Leaks'!$D22=0,"",IF(ISBLANK('Compiled-Leaks'!M22),"",'Compiled-Leaks'!M22))</f>
        <v/>
      </c>
    </row>
    <row r="47" spans="1:13" x14ac:dyDescent="0.25">
      <c r="A47" s="22" t="str">
        <f>IF('Compiled-Leaks'!$D23=0,"",IF(ISBLANK('Compiled-Leaks'!A23),"",'Compiled-Leaks'!A23))</f>
        <v/>
      </c>
      <c r="B47" s="22" t="str">
        <f>IF('Compiled-Leaks'!$D23=0,"",IF(ISBLANK('Compiled-Leaks'!B23),"",'Compiled-Leaks'!B23))</f>
        <v/>
      </c>
      <c r="C47" s="22" t="str">
        <f>IF('Compiled-Leaks'!$D23=0,"",IF(ISBLANK('Compiled-Leaks'!C23),"",'Compiled-Leaks'!C23))</f>
        <v/>
      </c>
      <c r="D47" s="22" t="str">
        <f>IF('Compiled-Leaks'!$D23=0,"",IF(ISBLANK('Compiled-Leaks'!D23),"",'Compiled-Leaks'!D23))</f>
        <v/>
      </c>
      <c r="E47" s="22" t="str">
        <f>IF('Compiled-Leaks'!$D23=0,"",IF(ISBLANK('Compiled-Leaks'!E23),"",'Compiled-Leaks'!E23))</f>
        <v/>
      </c>
      <c r="F47" s="22" t="str">
        <f>IF('Compiled-Leaks'!$F23=0,"",IF(ISBLANK('Compiled-Leaks'!F23),"",'Compiled-Leaks'!F23))</f>
        <v/>
      </c>
      <c r="G47" s="22" t="str">
        <f>IF('Compiled-Leaks'!$D23=0,"",IF(ISBLANK('Compiled-Leaks'!G23),"",'Compiled-Leaks'!G23))</f>
        <v/>
      </c>
      <c r="H47" s="22" t="str">
        <f>IF('Compiled-Leaks'!$D23=0,"",IF(ISBLANK('Compiled-Leaks'!H23),"",'Compiled-Leaks'!H23))</f>
        <v/>
      </c>
      <c r="I47" s="22" t="str">
        <f>IF('Compiled-Leaks'!$D23=0,"",IF(ISBLANK('Compiled-Leaks'!I23),"",'Compiled-Leaks'!I23))</f>
        <v/>
      </c>
      <c r="J47" s="22" t="str">
        <f>IF('Compiled-Leaks'!$D23=0,"",IF(ISBLANK('Compiled-Leaks'!J23),"",'Compiled-Leaks'!J23))</f>
        <v/>
      </c>
      <c r="K47" s="22" t="str">
        <f>IF('Compiled-Leaks'!$D23=0,"",IF(ISBLANK('Compiled-Leaks'!K23),"",'Compiled-Leaks'!K23))</f>
        <v/>
      </c>
      <c r="L47" s="22" t="str">
        <f>IF('Compiled-Leaks'!$D23=0,"",IF(ISBLANK('Compiled-Leaks'!L23),"",'Compiled-Leaks'!L23))</f>
        <v/>
      </c>
      <c r="M47" s="22" t="str">
        <f>IF('Compiled-Leaks'!$D23=0,"",IF(ISBLANK('Compiled-Leaks'!M23),"",'Compiled-Leaks'!M23))</f>
        <v/>
      </c>
    </row>
    <row r="48" spans="1:13" x14ac:dyDescent="0.25">
      <c r="A48" s="22" t="str">
        <f>IF('Compiled-Leaks'!$D24=0,"",IF(ISBLANK('Compiled-Leaks'!A24),"",'Compiled-Leaks'!A24))</f>
        <v/>
      </c>
      <c r="B48" s="22" t="str">
        <f>IF('Compiled-Leaks'!$D24=0,"",IF(ISBLANK('Compiled-Leaks'!B24),"",'Compiled-Leaks'!B24))</f>
        <v/>
      </c>
      <c r="C48" s="22" t="str">
        <f>IF('Compiled-Leaks'!$D24=0,"",IF(ISBLANK('Compiled-Leaks'!C24),"",'Compiled-Leaks'!C24))</f>
        <v/>
      </c>
      <c r="D48" s="22" t="str">
        <f>IF('Compiled-Leaks'!$D24=0,"",IF(ISBLANK('Compiled-Leaks'!D24),"",'Compiled-Leaks'!D24))</f>
        <v/>
      </c>
      <c r="E48" s="22" t="str">
        <f>IF('Compiled-Leaks'!$D24=0,"",IF(ISBLANK('Compiled-Leaks'!E24),"",'Compiled-Leaks'!E24))</f>
        <v/>
      </c>
      <c r="F48" s="22" t="str">
        <f>IF('Compiled-Leaks'!$F24=0,"",IF(ISBLANK('Compiled-Leaks'!F24),"",'Compiled-Leaks'!F24))</f>
        <v/>
      </c>
      <c r="G48" s="22" t="str">
        <f>IF('Compiled-Leaks'!$D24=0,"",IF(ISBLANK('Compiled-Leaks'!G24),"",'Compiled-Leaks'!G24))</f>
        <v/>
      </c>
      <c r="H48" s="22" t="str">
        <f>IF('Compiled-Leaks'!$D24=0,"",IF(ISBLANK('Compiled-Leaks'!H24),"",'Compiled-Leaks'!H24))</f>
        <v/>
      </c>
      <c r="I48" s="22" t="str">
        <f>IF('Compiled-Leaks'!$D24=0,"",IF(ISBLANK('Compiled-Leaks'!I24),"",'Compiled-Leaks'!I24))</f>
        <v/>
      </c>
      <c r="J48" s="22" t="str">
        <f>IF('Compiled-Leaks'!$D24=0,"",IF(ISBLANK('Compiled-Leaks'!J24),"",'Compiled-Leaks'!J24))</f>
        <v/>
      </c>
      <c r="K48" s="22" t="str">
        <f>IF('Compiled-Leaks'!$D24=0,"",IF(ISBLANK('Compiled-Leaks'!K24),"",'Compiled-Leaks'!K24))</f>
        <v/>
      </c>
      <c r="L48" s="22" t="str">
        <f>IF('Compiled-Leaks'!$D24=0,"",IF(ISBLANK('Compiled-Leaks'!L24),"",'Compiled-Leaks'!L24))</f>
        <v/>
      </c>
      <c r="M48" s="22" t="str">
        <f>IF('Compiled-Leaks'!$D24=0,"",IF(ISBLANK('Compiled-Leaks'!M24),"",'Compiled-Leaks'!M24))</f>
        <v/>
      </c>
    </row>
    <row r="49" spans="1:13" s="28" customFormat="1" x14ac:dyDescent="0.25">
      <c r="A49" s="27" t="str">
        <f>IF('Compiled-Leaks'!$D25=0,"",IF(ISBLANK('Compiled-Leaks'!A25),"",'Compiled-Leaks'!A25))</f>
        <v/>
      </c>
      <c r="B49" s="27" t="str">
        <f>IF('Compiled-Leaks'!$D25=0,"",IF(ISBLANK('Compiled-Leaks'!B25),"",'Compiled-Leaks'!B25))</f>
        <v/>
      </c>
      <c r="C49" s="27" t="str">
        <f>IF('Compiled-Leaks'!$D25=0,"",IF(ISBLANK('Compiled-Leaks'!C25),"",'Compiled-Leaks'!C25))</f>
        <v/>
      </c>
      <c r="D49" s="27" t="str">
        <f>IF('Compiled-Leaks'!$D25=0,"",IF(ISBLANK('Compiled-Leaks'!D25),"",'Compiled-Leaks'!D25))</f>
        <v/>
      </c>
      <c r="E49" s="27" t="str">
        <f>IF('Compiled-Leaks'!$D25=0,"",IF(ISBLANK('Compiled-Leaks'!E25),"",'Compiled-Leaks'!E25))</f>
        <v/>
      </c>
      <c r="F49" s="27" t="str">
        <f>IF('Compiled-Leaks'!$F25=0,"",IF(ISBLANK('Compiled-Leaks'!F25),"",'Compiled-Leaks'!F25))</f>
        <v/>
      </c>
      <c r="G49" s="27" t="str">
        <f>IF('Compiled-Leaks'!$D25=0,"",IF(ISBLANK('Compiled-Leaks'!G25),"",'Compiled-Leaks'!G25))</f>
        <v/>
      </c>
      <c r="H49" s="27" t="str">
        <f>IF('Compiled-Leaks'!$D25=0,"",IF(ISBLANK('Compiled-Leaks'!H25),"",'Compiled-Leaks'!H25))</f>
        <v/>
      </c>
      <c r="I49" s="27" t="str">
        <f>IF('Compiled-Leaks'!$D25=0,"",IF(ISBLANK('Compiled-Leaks'!I25),"",'Compiled-Leaks'!I25))</f>
        <v/>
      </c>
      <c r="J49" s="27" t="str">
        <f>IF('Compiled-Leaks'!$D25=0,"",IF(ISBLANK('Compiled-Leaks'!J25),"",'Compiled-Leaks'!J25))</f>
        <v/>
      </c>
      <c r="K49" s="27" t="str">
        <f>IF('Compiled-Leaks'!$D25=0,"",IF(ISBLANK('Compiled-Leaks'!K25),"",'Compiled-Leaks'!K25))</f>
        <v/>
      </c>
      <c r="L49" s="27" t="str">
        <f>IF('Compiled-Leaks'!$D25=0,"",IF(ISBLANK('Compiled-Leaks'!L25),"",'Compiled-Leaks'!L25))</f>
        <v/>
      </c>
      <c r="M49" s="27" t="str">
        <f>IF('Compiled-Leaks'!$D25=0,"",IF(ISBLANK('Compiled-Leaks'!M25),"",'Compiled-Leaks'!M25))</f>
        <v/>
      </c>
    </row>
    <row r="50" spans="1:13" x14ac:dyDescent="0.25">
      <c r="A50" s="22" t="str">
        <f>IF('Compiled-Pneumatic-Gathering'!$D2=0,"",IF(ISBLANK('Compiled-Pneumatic-Gathering'!A2),"",'Compiled-Pneumatic-Gathering'!A2))</f>
        <v/>
      </c>
      <c r="B50" s="22" t="str">
        <f>IF('Compiled-Pneumatic-Gathering'!$D2=0,"",IF(ISBLANK('Compiled-Pneumatic-Gathering'!B2),"",'Compiled-Pneumatic-Gathering'!B2))</f>
        <v/>
      </c>
      <c r="C50" s="22" t="str">
        <f>IF('Compiled-Pneumatic-Gathering'!$D2=0,"",IF(ISBLANK('Compiled-Pneumatic-Gathering'!C2),"",'Compiled-Pneumatic-Gathering'!C2))</f>
        <v/>
      </c>
      <c r="D50" s="22" t="str">
        <f>IF('Compiled-Pneumatic-Gathering'!$D2=0,"",IF(ISBLANK('Compiled-Pneumatic-Gathering'!D2),"",'Compiled-Pneumatic-Gathering'!D2))</f>
        <v/>
      </c>
      <c r="E50" s="22" t="str">
        <f>IF('Compiled-Pneumatic-Gathering'!$D2=0,"",IF(ISBLANK('Compiled-Pneumatic-Gathering'!E2),"",'Compiled-Pneumatic-Gathering'!E2))</f>
        <v/>
      </c>
      <c r="F50" s="22" t="str">
        <f>IF('Compiled-Pneumatic-Gathering'!$F2=0,"",IF(ISBLANK('Compiled-Pneumatic-Gathering'!F2),"",'Compiled-Pneumatic-Gathering'!F2))</f>
        <v/>
      </c>
      <c r="G50" s="22" t="str">
        <f>IF('Compiled-Pneumatic-Gathering'!$D2=0,"",IF(ISBLANK('Compiled-Pneumatic-Gathering'!G2),"",'Compiled-Pneumatic-Gathering'!G2))</f>
        <v/>
      </c>
      <c r="H50" s="22" t="str">
        <f>IF('Compiled-Pneumatic-Gathering'!$D2=0,"",IF(ISBLANK('Compiled-Pneumatic-Gathering'!H2),"",'Compiled-Pneumatic-Gathering'!H2))</f>
        <v/>
      </c>
      <c r="I50" s="22" t="str">
        <f>IF('Compiled-Pneumatic-Gathering'!$D2=0,"",IF(ISBLANK('Compiled-Pneumatic-Gathering'!I2),"",'Compiled-Pneumatic-Gathering'!I2))</f>
        <v/>
      </c>
      <c r="J50" s="22" t="str">
        <f>IF('Compiled-Pneumatic-Gathering'!$D2=0,"",IF(ISBLANK('Compiled-Pneumatic-Gathering'!J2),"",'Compiled-Pneumatic-Gathering'!J2))</f>
        <v/>
      </c>
      <c r="K50" s="22" t="str">
        <f>IF('Compiled-Pneumatic-Gathering'!$D2=0,"",IF(ISBLANK('Compiled-Pneumatic-Gathering'!K2),"",'Compiled-Pneumatic-Gathering'!K2))</f>
        <v/>
      </c>
      <c r="L50" s="22" t="str">
        <f>IF('Compiled-Pneumatic-Gathering'!$D2=0,"",IF(ISBLANK('Compiled-Pneumatic-Gathering'!L2),"",'Compiled-Pneumatic-Gathering'!L2))</f>
        <v/>
      </c>
      <c r="M50" s="22" t="str">
        <f>IF('Compiled-Pneumatic-Gathering'!$D2=0,"",IF(ISBLANK('Compiled-Pneumatic-Gathering'!M2),"",'Compiled-Pneumatic-Gathering'!M2))</f>
        <v/>
      </c>
    </row>
    <row r="51" spans="1:13" x14ac:dyDescent="0.25">
      <c r="A51" s="22" t="str">
        <f>IF('Compiled-Pneumatic-Gathering'!$D3=0,"",IF(ISBLANK('Compiled-Pneumatic-Gathering'!A3),"",'Compiled-Pneumatic-Gathering'!A3))</f>
        <v/>
      </c>
      <c r="B51" s="22" t="str">
        <f>IF('Compiled-Pneumatic-Gathering'!$D3=0,"",IF(ISBLANK('Compiled-Pneumatic-Gathering'!B3),"",'Compiled-Pneumatic-Gathering'!B3))</f>
        <v/>
      </c>
      <c r="C51" s="22" t="str">
        <f>IF('Compiled-Pneumatic-Gathering'!$D3=0,"",IF(ISBLANK('Compiled-Pneumatic-Gathering'!C3),"",'Compiled-Pneumatic-Gathering'!C3))</f>
        <v/>
      </c>
      <c r="D51" s="22" t="str">
        <f>IF('Compiled-Pneumatic-Gathering'!$D3=0,"",IF(ISBLANK('Compiled-Pneumatic-Gathering'!D3),"",'Compiled-Pneumatic-Gathering'!D3))</f>
        <v/>
      </c>
      <c r="E51" s="22" t="str">
        <f>IF('Compiled-Pneumatic-Gathering'!$D3=0,"",IF(ISBLANK('Compiled-Pneumatic-Gathering'!E3),"",'Compiled-Pneumatic-Gathering'!E3))</f>
        <v/>
      </c>
      <c r="F51" s="22" t="str">
        <f>IF('Compiled-Pneumatic-Gathering'!$F3=0,"",IF(ISBLANK('Compiled-Pneumatic-Gathering'!F3),"",'Compiled-Pneumatic-Gathering'!F3))</f>
        <v/>
      </c>
      <c r="G51" s="22" t="str">
        <f>IF('Compiled-Pneumatic-Gathering'!$D3=0,"",IF(ISBLANK('Compiled-Pneumatic-Gathering'!G3),"",'Compiled-Pneumatic-Gathering'!G3))</f>
        <v/>
      </c>
      <c r="H51" s="22" t="str">
        <f>IF('Compiled-Pneumatic-Gathering'!$D3=0,"",IF(ISBLANK('Compiled-Pneumatic-Gathering'!H3),"",'Compiled-Pneumatic-Gathering'!H3))</f>
        <v/>
      </c>
      <c r="I51" s="22" t="str">
        <f>IF('Compiled-Pneumatic-Gathering'!$D3=0,"",IF(ISBLANK('Compiled-Pneumatic-Gathering'!I3),"",'Compiled-Pneumatic-Gathering'!I3))</f>
        <v/>
      </c>
      <c r="J51" s="22" t="str">
        <f>IF('Compiled-Pneumatic-Gathering'!$D3=0,"",IF(ISBLANK('Compiled-Pneumatic-Gathering'!J3),"",'Compiled-Pneumatic-Gathering'!J3))</f>
        <v/>
      </c>
      <c r="K51" s="22" t="str">
        <f>IF('Compiled-Pneumatic-Gathering'!$D3=0,"",IF(ISBLANK('Compiled-Pneumatic-Gathering'!K3),"",'Compiled-Pneumatic-Gathering'!K3))</f>
        <v/>
      </c>
      <c r="L51" s="22" t="str">
        <f>IF('Compiled-Pneumatic-Gathering'!$D3=0,"",IF(ISBLANK('Compiled-Pneumatic-Gathering'!L3),"",'Compiled-Pneumatic-Gathering'!L3))</f>
        <v/>
      </c>
      <c r="M51" s="22" t="str">
        <f>IF('Compiled-Pneumatic-Gathering'!$D3=0,"",IF(ISBLANK('Compiled-Pneumatic-Gathering'!M3),"",'Compiled-Pneumatic-Gathering'!M3))</f>
        <v/>
      </c>
    </row>
    <row r="52" spans="1:13" x14ac:dyDescent="0.25">
      <c r="A52" s="22" t="str">
        <f>IF('Compiled-Pneumatic-Gathering'!$D4=0,"",IF(ISBLANK('Compiled-Pneumatic-Gathering'!A4),"",'Compiled-Pneumatic-Gathering'!A4))</f>
        <v/>
      </c>
      <c r="B52" s="22" t="str">
        <f>IF('Compiled-Pneumatic-Gathering'!$D4=0,"",IF(ISBLANK('Compiled-Pneumatic-Gathering'!B4),"",'Compiled-Pneumatic-Gathering'!B4))</f>
        <v/>
      </c>
      <c r="C52" s="22" t="str">
        <f>IF('Compiled-Pneumatic-Gathering'!$D4=0,"",IF(ISBLANK('Compiled-Pneumatic-Gathering'!C4),"",'Compiled-Pneumatic-Gathering'!C4))</f>
        <v/>
      </c>
      <c r="D52" s="22" t="str">
        <f>IF('Compiled-Pneumatic-Gathering'!$D4=0,"",IF(ISBLANK('Compiled-Pneumatic-Gathering'!D4),"",'Compiled-Pneumatic-Gathering'!D4))</f>
        <v/>
      </c>
      <c r="E52" s="22" t="str">
        <f>IF('Compiled-Pneumatic-Gathering'!$D4=0,"",IF(ISBLANK('Compiled-Pneumatic-Gathering'!E4),"",'Compiled-Pneumatic-Gathering'!E4))</f>
        <v/>
      </c>
      <c r="F52" s="22" t="str">
        <f>IF('Compiled-Pneumatic-Gathering'!$F4=0,"",IF(ISBLANK('Compiled-Pneumatic-Gathering'!F4),"",'Compiled-Pneumatic-Gathering'!F4))</f>
        <v/>
      </c>
      <c r="G52" s="22" t="str">
        <f>IF('Compiled-Pneumatic-Gathering'!$D4=0,"",IF(ISBLANK('Compiled-Pneumatic-Gathering'!G4),"",'Compiled-Pneumatic-Gathering'!G4))</f>
        <v/>
      </c>
      <c r="H52" s="22" t="str">
        <f>IF('Compiled-Pneumatic-Gathering'!$D4=0,"",IF(ISBLANK('Compiled-Pneumatic-Gathering'!H4),"",'Compiled-Pneumatic-Gathering'!H4))</f>
        <v/>
      </c>
      <c r="I52" s="22" t="str">
        <f>IF('Compiled-Pneumatic-Gathering'!$D4=0,"",IF(ISBLANK('Compiled-Pneumatic-Gathering'!I4),"",'Compiled-Pneumatic-Gathering'!I4))</f>
        <v/>
      </c>
      <c r="J52" s="22" t="str">
        <f>IF('Compiled-Pneumatic-Gathering'!$D4=0,"",IF(ISBLANK('Compiled-Pneumatic-Gathering'!J4),"",'Compiled-Pneumatic-Gathering'!J4))</f>
        <v/>
      </c>
      <c r="K52" s="22" t="str">
        <f>IF('Compiled-Pneumatic-Gathering'!$D4=0,"",IF(ISBLANK('Compiled-Pneumatic-Gathering'!K4),"",'Compiled-Pneumatic-Gathering'!K4))</f>
        <v/>
      </c>
      <c r="L52" s="22" t="str">
        <f>IF('Compiled-Pneumatic-Gathering'!$D4=0,"",IF(ISBLANK('Compiled-Pneumatic-Gathering'!L4),"",'Compiled-Pneumatic-Gathering'!L4))</f>
        <v/>
      </c>
      <c r="M52" s="22" t="str">
        <f>IF('Compiled-Pneumatic-Gathering'!$D4=0,"",IF(ISBLANK('Compiled-Pneumatic-Gathering'!M4),"",'Compiled-Pneumatic-Gathering'!M4))</f>
        <v/>
      </c>
    </row>
    <row r="53" spans="1:13" x14ac:dyDescent="0.25">
      <c r="A53" s="22" t="str">
        <f>IF('Compiled-Pneumatic-Gathering'!$D5=0,"",IF(ISBLANK('Compiled-Pneumatic-Gathering'!A5),"",'Compiled-Pneumatic-Gathering'!A5))</f>
        <v/>
      </c>
      <c r="B53" s="22" t="str">
        <f>IF('Compiled-Pneumatic-Gathering'!$D5=0,"",IF(ISBLANK('Compiled-Pneumatic-Gathering'!B5),"",'Compiled-Pneumatic-Gathering'!B5))</f>
        <v/>
      </c>
      <c r="C53" s="22" t="str">
        <f>IF('Compiled-Pneumatic-Gathering'!$D5=0,"",IF(ISBLANK('Compiled-Pneumatic-Gathering'!C5),"",'Compiled-Pneumatic-Gathering'!C5))</f>
        <v/>
      </c>
      <c r="D53" s="22" t="str">
        <f>IF('Compiled-Pneumatic-Gathering'!$D5=0,"",IF(ISBLANK('Compiled-Pneumatic-Gathering'!D5),"",'Compiled-Pneumatic-Gathering'!D5))</f>
        <v/>
      </c>
      <c r="E53" s="22" t="str">
        <f>IF('Compiled-Pneumatic-Gathering'!$D5=0,"",IF(ISBLANK('Compiled-Pneumatic-Gathering'!E5),"",'Compiled-Pneumatic-Gathering'!E5))</f>
        <v/>
      </c>
      <c r="F53" s="22" t="str">
        <f>IF('Compiled-Pneumatic-Gathering'!$F5=0,"",IF(ISBLANK('Compiled-Pneumatic-Gathering'!F5),"",'Compiled-Pneumatic-Gathering'!F5))</f>
        <v/>
      </c>
      <c r="G53" s="22" t="str">
        <f>IF('Compiled-Pneumatic-Gathering'!$D5=0,"",IF(ISBLANK('Compiled-Pneumatic-Gathering'!G5),"",'Compiled-Pneumatic-Gathering'!G5))</f>
        <v/>
      </c>
      <c r="H53" s="22" t="str">
        <f>IF('Compiled-Pneumatic-Gathering'!$D5=0,"",IF(ISBLANK('Compiled-Pneumatic-Gathering'!H5),"",'Compiled-Pneumatic-Gathering'!H5))</f>
        <v/>
      </c>
      <c r="I53" s="22" t="str">
        <f>IF('Compiled-Pneumatic-Gathering'!$D5=0,"",IF(ISBLANK('Compiled-Pneumatic-Gathering'!I5),"",'Compiled-Pneumatic-Gathering'!I5))</f>
        <v/>
      </c>
      <c r="J53" s="22" t="str">
        <f>IF('Compiled-Pneumatic-Gathering'!$D5=0,"",IF(ISBLANK('Compiled-Pneumatic-Gathering'!J5),"",'Compiled-Pneumatic-Gathering'!J5))</f>
        <v/>
      </c>
      <c r="K53" s="22" t="str">
        <f>IF('Compiled-Pneumatic-Gathering'!$D5=0,"",IF(ISBLANK('Compiled-Pneumatic-Gathering'!K5),"",'Compiled-Pneumatic-Gathering'!K5))</f>
        <v/>
      </c>
      <c r="L53" s="22" t="str">
        <f>IF('Compiled-Pneumatic-Gathering'!$D5=0,"",IF(ISBLANK('Compiled-Pneumatic-Gathering'!L5),"",'Compiled-Pneumatic-Gathering'!L5))</f>
        <v/>
      </c>
      <c r="M53" s="22" t="str">
        <f>IF('Compiled-Pneumatic-Gathering'!$D5=0,"",IF(ISBLANK('Compiled-Pneumatic-Gathering'!M5),"",'Compiled-Pneumatic-Gathering'!M5))</f>
        <v/>
      </c>
    </row>
    <row r="54" spans="1:13" x14ac:dyDescent="0.25">
      <c r="A54" s="22" t="str">
        <f>IF('Compiled-Pneumatic-Gathering'!$D6=0,"",IF(ISBLANK('Compiled-Pneumatic-Gathering'!A6),"",'Compiled-Pneumatic-Gathering'!A6))</f>
        <v/>
      </c>
      <c r="B54" s="22" t="str">
        <f>IF('Compiled-Pneumatic-Gathering'!$D6=0,"",IF(ISBLANK('Compiled-Pneumatic-Gathering'!B6),"",'Compiled-Pneumatic-Gathering'!B6))</f>
        <v/>
      </c>
      <c r="C54" s="22" t="str">
        <f>IF('Compiled-Pneumatic-Gathering'!$D6=0,"",IF(ISBLANK('Compiled-Pneumatic-Gathering'!C6),"",'Compiled-Pneumatic-Gathering'!C6))</f>
        <v/>
      </c>
      <c r="D54" s="22" t="str">
        <f>IF('Compiled-Pneumatic-Gathering'!$D6=0,"",IF(ISBLANK('Compiled-Pneumatic-Gathering'!D6),"",'Compiled-Pneumatic-Gathering'!D6))</f>
        <v/>
      </c>
      <c r="E54" s="22" t="str">
        <f>IF('Compiled-Pneumatic-Gathering'!$D6=0,"",IF(ISBLANK('Compiled-Pneumatic-Gathering'!E6),"",'Compiled-Pneumatic-Gathering'!E6))</f>
        <v/>
      </c>
      <c r="F54" s="22" t="str">
        <f>IF('Compiled-Pneumatic-Gathering'!$F6=0,"",IF(ISBLANK('Compiled-Pneumatic-Gathering'!F6),"",'Compiled-Pneumatic-Gathering'!F6))</f>
        <v/>
      </c>
      <c r="G54" s="22" t="str">
        <f>IF('Compiled-Pneumatic-Gathering'!$D6=0,"",IF(ISBLANK('Compiled-Pneumatic-Gathering'!G6),"",'Compiled-Pneumatic-Gathering'!G6))</f>
        <v/>
      </c>
      <c r="H54" s="22" t="str">
        <f>IF('Compiled-Pneumatic-Gathering'!$D6=0,"",IF(ISBLANK('Compiled-Pneumatic-Gathering'!H6),"",'Compiled-Pneumatic-Gathering'!H6))</f>
        <v/>
      </c>
      <c r="I54" s="22" t="str">
        <f>IF('Compiled-Pneumatic-Gathering'!$D6=0,"",IF(ISBLANK('Compiled-Pneumatic-Gathering'!I6),"",'Compiled-Pneumatic-Gathering'!I6))</f>
        <v/>
      </c>
      <c r="J54" s="22" t="str">
        <f>IF('Compiled-Pneumatic-Gathering'!$D6=0,"",IF(ISBLANK('Compiled-Pneumatic-Gathering'!J6),"",'Compiled-Pneumatic-Gathering'!J6))</f>
        <v/>
      </c>
      <c r="K54" s="22" t="str">
        <f>IF('Compiled-Pneumatic-Gathering'!$D6=0,"",IF(ISBLANK('Compiled-Pneumatic-Gathering'!K6),"",'Compiled-Pneumatic-Gathering'!K6))</f>
        <v/>
      </c>
      <c r="L54" s="22" t="str">
        <f>IF('Compiled-Pneumatic-Gathering'!$D6=0,"",IF(ISBLANK('Compiled-Pneumatic-Gathering'!L6),"",'Compiled-Pneumatic-Gathering'!L6))</f>
        <v/>
      </c>
      <c r="M54" s="22" t="str">
        <f>IF('Compiled-Pneumatic-Gathering'!$D6=0,"",IF(ISBLANK('Compiled-Pneumatic-Gathering'!M6),"",'Compiled-Pneumatic-Gathering'!M6))</f>
        <v/>
      </c>
    </row>
    <row r="55" spans="1:13" x14ac:dyDescent="0.25">
      <c r="A55" s="22" t="str">
        <f>IF('Compiled-Pneumatic-Gathering'!$D7=0,"",IF(ISBLANK('Compiled-Pneumatic-Gathering'!A7),"",'Compiled-Pneumatic-Gathering'!A7))</f>
        <v/>
      </c>
      <c r="B55" s="22" t="str">
        <f>IF('Compiled-Pneumatic-Gathering'!$D7=0,"",IF(ISBLANK('Compiled-Pneumatic-Gathering'!B7),"",'Compiled-Pneumatic-Gathering'!B7))</f>
        <v/>
      </c>
      <c r="C55" s="22" t="str">
        <f>IF('Compiled-Pneumatic-Gathering'!$D7=0,"",IF(ISBLANK('Compiled-Pneumatic-Gathering'!C7),"",'Compiled-Pneumatic-Gathering'!C7))</f>
        <v/>
      </c>
      <c r="D55" s="22" t="str">
        <f>IF('Compiled-Pneumatic-Gathering'!$D7=0,"",IF(ISBLANK('Compiled-Pneumatic-Gathering'!D7),"",'Compiled-Pneumatic-Gathering'!D7))</f>
        <v/>
      </c>
      <c r="E55" s="22" t="str">
        <f>IF('Compiled-Pneumatic-Gathering'!$D7=0,"",IF(ISBLANK('Compiled-Pneumatic-Gathering'!E7),"",'Compiled-Pneumatic-Gathering'!E7))</f>
        <v/>
      </c>
      <c r="F55" s="22" t="str">
        <f>IF('Compiled-Pneumatic-Gathering'!$F7=0,"",IF(ISBLANK('Compiled-Pneumatic-Gathering'!F7),"",'Compiled-Pneumatic-Gathering'!F7))</f>
        <v/>
      </c>
      <c r="G55" s="22" t="str">
        <f>IF('Compiled-Pneumatic-Gathering'!$D7=0,"",IF(ISBLANK('Compiled-Pneumatic-Gathering'!G7),"",'Compiled-Pneumatic-Gathering'!G7))</f>
        <v/>
      </c>
      <c r="H55" s="22" t="str">
        <f>IF('Compiled-Pneumatic-Gathering'!$D7=0,"",IF(ISBLANK('Compiled-Pneumatic-Gathering'!H7),"",'Compiled-Pneumatic-Gathering'!H7))</f>
        <v/>
      </c>
      <c r="I55" s="22" t="str">
        <f>IF('Compiled-Pneumatic-Gathering'!$D7=0,"",IF(ISBLANK('Compiled-Pneumatic-Gathering'!I7),"",'Compiled-Pneumatic-Gathering'!I7))</f>
        <v/>
      </c>
      <c r="J55" s="22" t="str">
        <f>IF('Compiled-Pneumatic-Gathering'!$D7=0,"",IF(ISBLANK('Compiled-Pneumatic-Gathering'!J7),"",'Compiled-Pneumatic-Gathering'!J7))</f>
        <v/>
      </c>
      <c r="K55" s="22" t="str">
        <f>IF('Compiled-Pneumatic-Gathering'!$D7=0,"",IF(ISBLANK('Compiled-Pneumatic-Gathering'!K7),"",'Compiled-Pneumatic-Gathering'!K7))</f>
        <v/>
      </c>
      <c r="L55" s="22" t="str">
        <f>IF('Compiled-Pneumatic-Gathering'!$D7=0,"",IF(ISBLANK('Compiled-Pneumatic-Gathering'!L7),"",'Compiled-Pneumatic-Gathering'!L7))</f>
        <v/>
      </c>
      <c r="M55" s="22" t="str">
        <f>IF('Compiled-Pneumatic-Gathering'!$D7=0,"",IF(ISBLANK('Compiled-Pneumatic-Gathering'!M7),"",'Compiled-Pneumatic-Gathering'!M7))</f>
        <v/>
      </c>
    </row>
    <row r="56" spans="1:13" x14ac:dyDescent="0.25">
      <c r="A56" s="22" t="str">
        <f>IF('Compiled-Pneumatic-Gathering'!$D8=0,"",IF(ISBLANK('Compiled-Pneumatic-Gathering'!A8),"",'Compiled-Pneumatic-Gathering'!A8))</f>
        <v/>
      </c>
      <c r="B56" s="22" t="str">
        <f>IF('Compiled-Pneumatic-Gathering'!$D8=0,"",IF(ISBLANK('Compiled-Pneumatic-Gathering'!B8),"",'Compiled-Pneumatic-Gathering'!B8))</f>
        <v/>
      </c>
      <c r="C56" s="22" t="str">
        <f>IF('Compiled-Pneumatic-Gathering'!$D8=0,"",IF(ISBLANK('Compiled-Pneumatic-Gathering'!C8),"",'Compiled-Pneumatic-Gathering'!C8))</f>
        <v/>
      </c>
      <c r="D56" s="22" t="str">
        <f>IF('Compiled-Pneumatic-Gathering'!$D8=0,"",IF(ISBLANK('Compiled-Pneumatic-Gathering'!D8),"",'Compiled-Pneumatic-Gathering'!D8))</f>
        <v/>
      </c>
      <c r="E56" s="22" t="str">
        <f>IF('Compiled-Pneumatic-Gathering'!$D8=0,"",IF(ISBLANK('Compiled-Pneumatic-Gathering'!E8),"",'Compiled-Pneumatic-Gathering'!E8))</f>
        <v/>
      </c>
      <c r="F56" s="22" t="str">
        <f>IF('Compiled-Pneumatic-Gathering'!$F8=0,"",IF(ISBLANK('Compiled-Pneumatic-Gathering'!F8),"",'Compiled-Pneumatic-Gathering'!F8))</f>
        <v/>
      </c>
      <c r="G56" s="22" t="str">
        <f>IF('Compiled-Pneumatic-Gathering'!$D8=0,"",IF(ISBLANK('Compiled-Pneumatic-Gathering'!G8),"",'Compiled-Pneumatic-Gathering'!G8))</f>
        <v/>
      </c>
      <c r="H56" s="22" t="str">
        <f>IF('Compiled-Pneumatic-Gathering'!$D8=0,"",IF(ISBLANK('Compiled-Pneumatic-Gathering'!H8),"",'Compiled-Pneumatic-Gathering'!H8))</f>
        <v/>
      </c>
      <c r="I56" s="22" t="str">
        <f>IF('Compiled-Pneumatic-Gathering'!$D8=0,"",IF(ISBLANK('Compiled-Pneumatic-Gathering'!I8),"",'Compiled-Pneumatic-Gathering'!I8))</f>
        <v/>
      </c>
      <c r="J56" s="22" t="str">
        <f>IF('Compiled-Pneumatic-Gathering'!$D8=0,"",IF(ISBLANK('Compiled-Pneumatic-Gathering'!J8),"",'Compiled-Pneumatic-Gathering'!J8))</f>
        <v/>
      </c>
      <c r="K56" s="22" t="str">
        <f>IF('Compiled-Pneumatic-Gathering'!$D8=0,"",IF(ISBLANK('Compiled-Pneumatic-Gathering'!K8),"",'Compiled-Pneumatic-Gathering'!K8))</f>
        <v/>
      </c>
      <c r="L56" s="22" t="str">
        <f>IF('Compiled-Pneumatic-Gathering'!$D8=0,"",IF(ISBLANK('Compiled-Pneumatic-Gathering'!L8),"",'Compiled-Pneumatic-Gathering'!L8))</f>
        <v/>
      </c>
      <c r="M56" s="22" t="str">
        <f>IF('Compiled-Pneumatic-Gathering'!$D8=0,"",IF(ISBLANK('Compiled-Pneumatic-Gathering'!M8),"",'Compiled-Pneumatic-Gathering'!M8))</f>
        <v/>
      </c>
    </row>
    <row r="57" spans="1:13" x14ac:dyDescent="0.25">
      <c r="A57" s="22" t="str">
        <f>IF('Compiled-Pneumatic-Gathering'!$D9=0,"",IF(ISBLANK('Compiled-Pneumatic-Gathering'!A9),"",'Compiled-Pneumatic-Gathering'!A9))</f>
        <v/>
      </c>
      <c r="B57" s="22" t="str">
        <f>IF('Compiled-Pneumatic-Gathering'!$D9=0,"",IF(ISBLANK('Compiled-Pneumatic-Gathering'!B9),"",'Compiled-Pneumatic-Gathering'!B9))</f>
        <v/>
      </c>
      <c r="C57" s="22" t="str">
        <f>IF('Compiled-Pneumatic-Gathering'!$D9=0,"",IF(ISBLANK('Compiled-Pneumatic-Gathering'!C9),"",'Compiled-Pneumatic-Gathering'!C9))</f>
        <v/>
      </c>
      <c r="D57" s="22" t="str">
        <f>IF('Compiled-Pneumatic-Gathering'!$D9=0,"",IF(ISBLANK('Compiled-Pneumatic-Gathering'!D9),"",'Compiled-Pneumatic-Gathering'!D9))</f>
        <v/>
      </c>
      <c r="E57" s="22" t="str">
        <f>IF('Compiled-Pneumatic-Gathering'!$D9=0,"",IF(ISBLANK('Compiled-Pneumatic-Gathering'!E9),"",'Compiled-Pneumatic-Gathering'!E9))</f>
        <v/>
      </c>
      <c r="F57" s="22" t="str">
        <f>IF('Compiled-Pneumatic-Gathering'!$F9=0,"",IF(ISBLANK('Compiled-Pneumatic-Gathering'!F9),"",'Compiled-Pneumatic-Gathering'!F9))</f>
        <v/>
      </c>
      <c r="G57" s="22" t="str">
        <f>IF('Compiled-Pneumatic-Gathering'!$D9=0,"",IF(ISBLANK('Compiled-Pneumatic-Gathering'!G9),"",'Compiled-Pneumatic-Gathering'!G9))</f>
        <v/>
      </c>
      <c r="H57" s="22" t="str">
        <f>IF('Compiled-Pneumatic-Gathering'!$D9=0,"",IF(ISBLANK('Compiled-Pneumatic-Gathering'!H9),"",'Compiled-Pneumatic-Gathering'!H9))</f>
        <v/>
      </c>
      <c r="I57" s="22" t="str">
        <f>IF('Compiled-Pneumatic-Gathering'!$D9=0,"",IF(ISBLANK('Compiled-Pneumatic-Gathering'!I9),"",'Compiled-Pneumatic-Gathering'!I9))</f>
        <v/>
      </c>
      <c r="J57" s="22" t="str">
        <f>IF('Compiled-Pneumatic-Gathering'!$D9=0,"",IF(ISBLANK('Compiled-Pneumatic-Gathering'!J9),"",'Compiled-Pneumatic-Gathering'!J9))</f>
        <v/>
      </c>
      <c r="K57" s="22" t="str">
        <f>IF('Compiled-Pneumatic-Gathering'!$D9=0,"",IF(ISBLANK('Compiled-Pneumatic-Gathering'!K9),"",'Compiled-Pneumatic-Gathering'!K9))</f>
        <v/>
      </c>
      <c r="L57" s="22" t="str">
        <f>IF('Compiled-Pneumatic-Gathering'!$D9=0,"",IF(ISBLANK('Compiled-Pneumatic-Gathering'!L9),"",'Compiled-Pneumatic-Gathering'!L9))</f>
        <v/>
      </c>
      <c r="M57" s="22" t="str">
        <f>IF('Compiled-Pneumatic-Gathering'!$D9=0,"",IF(ISBLANK('Compiled-Pneumatic-Gathering'!M9),"",'Compiled-Pneumatic-Gathering'!M9))</f>
        <v/>
      </c>
    </row>
    <row r="58" spans="1:13" x14ac:dyDescent="0.25">
      <c r="A58" s="22" t="str">
        <f>IF('Compiled-Pneumatic-Gathering'!$D10=0,"",IF(ISBLANK('Compiled-Pneumatic-Gathering'!A10),"",'Compiled-Pneumatic-Gathering'!A10))</f>
        <v/>
      </c>
      <c r="B58" s="22" t="str">
        <f>IF('Compiled-Pneumatic-Gathering'!$D10=0,"",IF(ISBLANK('Compiled-Pneumatic-Gathering'!B10),"",'Compiled-Pneumatic-Gathering'!B10))</f>
        <v/>
      </c>
      <c r="C58" s="22" t="str">
        <f>IF('Compiled-Pneumatic-Gathering'!$D10=0,"",IF(ISBLANK('Compiled-Pneumatic-Gathering'!C10),"",'Compiled-Pneumatic-Gathering'!C10))</f>
        <v/>
      </c>
      <c r="D58" s="22" t="str">
        <f>IF('Compiled-Pneumatic-Gathering'!$D10=0,"",IF(ISBLANK('Compiled-Pneumatic-Gathering'!D10),"",'Compiled-Pneumatic-Gathering'!D10))</f>
        <v/>
      </c>
      <c r="E58" s="22" t="str">
        <f>IF('Compiled-Pneumatic-Gathering'!$D10=0,"",IF(ISBLANK('Compiled-Pneumatic-Gathering'!E10),"",'Compiled-Pneumatic-Gathering'!E10))</f>
        <v/>
      </c>
      <c r="F58" s="22" t="str">
        <f>IF('Compiled-Pneumatic-Gathering'!$F10=0,"",IF(ISBLANK('Compiled-Pneumatic-Gathering'!F10),"",'Compiled-Pneumatic-Gathering'!F10))</f>
        <v/>
      </c>
      <c r="G58" s="22" t="str">
        <f>IF('Compiled-Pneumatic-Gathering'!$D10=0,"",IF(ISBLANK('Compiled-Pneumatic-Gathering'!G10),"",'Compiled-Pneumatic-Gathering'!G10))</f>
        <v/>
      </c>
      <c r="H58" s="22" t="str">
        <f>IF('Compiled-Pneumatic-Gathering'!$D10=0,"",IF(ISBLANK('Compiled-Pneumatic-Gathering'!H10),"",'Compiled-Pneumatic-Gathering'!H10))</f>
        <v/>
      </c>
      <c r="I58" s="22" t="str">
        <f>IF('Compiled-Pneumatic-Gathering'!$D10=0,"",IF(ISBLANK('Compiled-Pneumatic-Gathering'!I10),"",'Compiled-Pneumatic-Gathering'!I10))</f>
        <v/>
      </c>
      <c r="J58" s="22" t="str">
        <f>IF('Compiled-Pneumatic-Gathering'!$D10=0,"",IF(ISBLANK('Compiled-Pneumatic-Gathering'!J10),"",'Compiled-Pneumatic-Gathering'!J10))</f>
        <v/>
      </c>
      <c r="K58" s="22" t="str">
        <f>IF('Compiled-Pneumatic-Gathering'!$D10=0,"",IF(ISBLANK('Compiled-Pneumatic-Gathering'!K10),"",'Compiled-Pneumatic-Gathering'!K10))</f>
        <v/>
      </c>
      <c r="L58" s="22" t="str">
        <f>IF('Compiled-Pneumatic-Gathering'!$D10=0,"",IF(ISBLANK('Compiled-Pneumatic-Gathering'!L10),"",'Compiled-Pneumatic-Gathering'!L10))</f>
        <v/>
      </c>
      <c r="M58" s="22" t="str">
        <f>IF('Compiled-Pneumatic-Gathering'!$D10=0,"",IF(ISBLANK('Compiled-Pneumatic-Gathering'!M10),"",'Compiled-Pneumatic-Gathering'!M10))</f>
        <v/>
      </c>
    </row>
    <row r="59" spans="1:13" x14ac:dyDescent="0.25">
      <c r="A59" s="22" t="str">
        <f>IF('Compiled-Pneumatic-Gathering'!$D11=0,"",IF(ISBLANK('Compiled-Pneumatic-Gathering'!A11),"",'Compiled-Pneumatic-Gathering'!A11))</f>
        <v/>
      </c>
      <c r="B59" s="22" t="str">
        <f>IF('Compiled-Pneumatic-Gathering'!$D11=0,"",IF(ISBLANK('Compiled-Pneumatic-Gathering'!B11),"",'Compiled-Pneumatic-Gathering'!B11))</f>
        <v/>
      </c>
      <c r="C59" s="22" t="str">
        <f>IF('Compiled-Pneumatic-Gathering'!$D11=0,"",IF(ISBLANK('Compiled-Pneumatic-Gathering'!C11),"",'Compiled-Pneumatic-Gathering'!C11))</f>
        <v/>
      </c>
      <c r="D59" s="22" t="str">
        <f>IF('Compiled-Pneumatic-Gathering'!$D11=0,"",IF(ISBLANK('Compiled-Pneumatic-Gathering'!D11),"",'Compiled-Pneumatic-Gathering'!D11))</f>
        <v/>
      </c>
      <c r="E59" s="22" t="str">
        <f>IF('Compiled-Pneumatic-Gathering'!$D11=0,"",IF(ISBLANK('Compiled-Pneumatic-Gathering'!E11),"",'Compiled-Pneumatic-Gathering'!E11))</f>
        <v/>
      </c>
      <c r="F59" s="22" t="str">
        <f>IF('Compiled-Pneumatic-Gathering'!$F11=0,"",IF(ISBLANK('Compiled-Pneumatic-Gathering'!F11),"",'Compiled-Pneumatic-Gathering'!F11))</f>
        <v/>
      </c>
      <c r="G59" s="22" t="str">
        <f>IF('Compiled-Pneumatic-Gathering'!$D11=0,"",IF(ISBLANK('Compiled-Pneumatic-Gathering'!G11),"",'Compiled-Pneumatic-Gathering'!G11))</f>
        <v/>
      </c>
      <c r="H59" s="22" t="str">
        <f>IF('Compiled-Pneumatic-Gathering'!$D11=0,"",IF(ISBLANK('Compiled-Pneumatic-Gathering'!H11),"",'Compiled-Pneumatic-Gathering'!H11))</f>
        <v/>
      </c>
      <c r="I59" s="22" t="str">
        <f>IF('Compiled-Pneumatic-Gathering'!$D11=0,"",IF(ISBLANK('Compiled-Pneumatic-Gathering'!I11),"",'Compiled-Pneumatic-Gathering'!I11))</f>
        <v/>
      </c>
      <c r="J59" s="22" t="str">
        <f>IF('Compiled-Pneumatic-Gathering'!$D11=0,"",IF(ISBLANK('Compiled-Pneumatic-Gathering'!J11),"",'Compiled-Pneumatic-Gathering'!J11))</f>
        <v/>
      </c>
      <c r="K59" s="22" t="str">
        <f>IF('Compiled-Pneumatic-Gathering'!$D11=0,"",IF(ISBLANK('Compiled-Pneumatic-Gathering'!K11),"",'Compiled-Pneumatic-Gathering'!K11))</f>
        <v/>
      </c>
      <c r="L59" s="22" t="str">
        <f>IF('Compiled-Pneumatic-Gathering'!$D11=0,"",IF(ISBLANK('Compiled-Pneumatic-Gathering'!L11),"",'Compiled-Pneumatic-Gathering'!L11))</f>
        <v/>
      </c>
      <c r="M59" s="22" t="str">
        <f>IF('Compiled-Pneumatic-Gathering'!$D11=0,"",IF(ISBLANK('Compiled-Pneumatic-Gathering'!M11),"",'Compiled-Pneumatic-Gathering'!M11))</f>
        <v/>
      </c>
    </row>
    <row r="60" spans="1:13" x14ac:dyDescent="0.25">
      <c r="A60" s="22" t="str">
        <f>IF('Compiled-Pneumatic-Gathering'!$D12=0,"",IF(ISBLANK('Compiled-Pneumatic-Gathering'!A12),"",'Compiled-Pneumatic-Gathering'!A12))</f>
        <v/>
      </c>
      <c r="B60" s="22" t="str">
        <f>IF('Compiled-Pneumatic-Gathering'!$D12=0,"",IF(ISBLANK('Compiled-Pneumatic-Gathering'!B12),"",'Compiled-Pneumatic-Gathering'!B12))</f>
        <v/>
      </c>
      <c r="C60" s="22" t="str">
        <f>IF('Compiled-Pneumatic-Gathering'!$D12=0,"",IF(ISBLANK('Compiled-Pneumatic-Gathering'!C12),"",'Compiled-Pneumatic-Gathering'!C12))</f>
        <v/>
      </c>
      <c r="D60" s="22" t="str">
        <f>IF('Compiled-Pneumatic-Gathering'!$D12=0,"",IF(ISBLANK('Compiled-Pneumatic-Gathering'!D12),"",'Compiled-Pneumatic-Gathering'!D12))</f>
        <v/>
      </c>
      <c r="E60" s="22" t="str">
        <f>IF('Compiled-Pneumatic-Gathering'!$D12=0,"",IF(ISBLANK('Compiled-Pneumatic-Gathering'!E12),"",'Compiled-Pneumatic-Gathering'!E12))</f>
        <v/>
      </c>
      <c r="F60" s="22" t="str">
        <f>IF('Compiled-Pneumatic-Gathering'!$F12=0,"",IF(ISBLANK('Compiled-Pneumatic-Gathering'!F12),"",'Compiled-Pneumatic-Gathering'!F12))</f>
        <v/>
      </c>
      <c r="G60" s="22" t="str">
        <f>IF('Compiled-Pneumatic-Gathering'!$D12=0,"",IF(ISBLANK('Compiled-Pneumatic-Gathering'!G12),"",'Compiled-Pneumatic-Gathering'!G12))</f>
        <v/>
      </c>
      <c r="H60" s="22" t="str">
        <f>IF('Compiled-Pneumatic-Gathering'!$D12=0,"",IF(ISBLANK('Compiled-Pneumatic-Gathering'!H12),"",'Compiled-Pneumatic-Gathering'!H12))</f>
        <v/>
      </c>
      <c r="I60" s="22" t="str">
        <f>IF('Compiled-Pneumatic-Gathering'!$D12=0,"",IF(ISBLANK('Compiled-Pneumatic-Gathering'!I12),"",'Compiled-Pneumatic-Gathering'!I12))</f>
        <v/>
      </c>
      <c r="J60" s="22" t="str">
        <f>IF('Compiled-Pneumatic-Gathering'!$D12=0,"",IF(ISBLANK('Compiled-Pneumatic-Gathering'!J12),"",'Compiled-Pneumatic-Gathering'!J12))</f>
        <v/>
      </c>
      <c r="K60" s="22" t="str">
        <f>IF('Compiled-Pneumatic-Gathering'!$D12=0,"",IF(ISBLANK('Compiled-Pneumatic-Gathering'!K12),"",'Compiled-Pneumatic-Gathering'!K12))</f>
        <v/>
      </c>
      <c r="L60" s="22" t="str">
        <f>IF('Compiled-Pneumatic-Gathering'!$D12=0,"",IF(ISBLANK('Compiled-Pneumatic-Gathering'!L12),"",'Compiled-Pneumatic-Gathering'!L12))</f>
        <v/>
      </c>
      <c r="M60" s="22" t="str">
        <f>IF('Compiled-Pneumatic-Gathering'!$D12=0,"",IF(ISBLANK('Compiled-Pneumatic-Gathering'!M12),"",'Compiled-Pneumatic-Gathering'!M12))</f>
        <v/>
      </c>
    </row>
    <row r="61" spans="1:13" x14ac:dyDescent="0.25">
      <c r="A61" s="22" t="str">
        <f>IF('Compiled-Pneumatic-Gathering'!$D13=0,"",IF(ISBLANK('Compiled-Pneumatic-Gathering'!A13),"",'Compiled-Pneumatic-Gathering'!A13))</f>
        <v/>
      </c>
      <c r="B61" s="22" t="str">
        <f>IF('Compiled-Pneumatic-Gathering'!$D13=0,"",IF(ISBLANK('Compiled-Pneumatic-Gathering'!B13),"",'Compiled-Pneumatic-Gathering'!B13))</f>
        <v/>
      </c>
      <c r="C61" s="22" t="str">
        <f>IF('Compiled-Pneumatic-Gathering'!$D13=0,"",IF(ISBLANK('Compiled-Pneumatic-Gathering'!C13),"",'Compiled-Pneumatic-Gathering'!C13))</f>
        <v/>
      </c>
      <c r="D61" s="22" t="str">
        <f>IF('Compiled-Pneumatic-Gathering'!$D13=0,"",IF(ISBLANK('Compiled-Pneumatic-Gathering'!D13),"",'Compiled-Pneumatic-Gathering'!D13))</f>
        <v/>
      </c>
      <c r="E61" s="22" t="str">
        <f>IF('Compiled-Pneumatic-Gathering'!$D13=0,"",IF(ISBLANK('Compiled-Pneumatic-Gathering'!E13),"",'Compiled-Pneumatic-Gathering'!E13))</f>
        <v/>
      </c>
      <c r="F61" s="22" t="str">
        <f>IF('Compiled-Pneumatic-Gathering'!$F13=0,"",IF(ISBLANK('Compiled-Pneumatic-Gathering'!F13),"",'Compiled-Pneumatic-Gathering'!F13))</f>
        <v/>
      </c>
      <c r="G61" s="22" t="str">
        <f>IF('Compiled-Pneumatic-Gathering'!$D13=0,"",IF(ISBLANK('Compiled-Pneumatic-Gathering'!G13),"",'Compiled-Pneumatic-Gathering'!G13))</f>
        <v/>
      </c>
      <c r="H61" s="22" t="str">
        <f>IF('Compiled-Pneumatic-Gathering'!$D13=0,"",IF(ISBLANK('Compiled-Pneumatic-Gathering'!H13),"",'Compiled-Pneumatic-Gathering'!H13))</f>
        <v/>
      </c>
      <c r="I61" s="22" t="str">
        <f>IF('Compiled-Pneumatic-Gathering'!$D13=0,"",IF(ISBLANK('Compiled-Pneumatic-Gathering'!I13),"",'Compiled-Pneumatic-Gathering'!I13))</f>
        <v/>
      </c>
      <c r="J61" s="22" t="str">
        <f>IF('Compiled-Pneumatic-Gathering'!$D13=0,"",IF(ISBLANK('Compiled-Pneumatic-Gathering'!J13),"",'Compiled-Pneumatic-Gathering'!J13))</f>
        <v/>
      </c>
      <c r="K61" s="22" t="str">
        <f>IF('Compiled-Pneumatic-Gathering'!$D13=0,"",IF(ISBLANK('Compiled-Pneumatic-Gathering'!K13),"",'Compiled-Pneumatic-Gathering'!K13))</f>
        <v/>
      </c>
      <c r="L61" s="22" t="str">
        <f>IF('Compiled-Pneumatic-Gathering'!$D13=0,"",IF(ISBLANK('Compiled-Pneumatic-Gathering'!L13),"",'Compiled-Pneumatic-Gathering'!L13))</f>
        <v/>
      </c>
      <c r="M61" s="22" t="str">
        <f>IF('Compiled-Pneumatic-Gathering'!$D13=0,"",IF(ISBLANK('Compiled-Pneumatic-Gathering'!M13),"",'Compiled-Pneumatic-Gathering'!M13))</f>
        <v/>
      </c>
    </row>
    <row r="62" spans="1:13" x14ac:dyDescent="0.25">
      <c r="A62" s="22" t="str">
        <f>IF('Compiled-Pneumatic-Gathering'!$D14=0,"",IF(ISBLANK('Compiled-Pneumatic-Gathering'!A14),"",'Compiled-Pneumatic-Gathering'!A14))</f>
        <v/>
      </c>
      <c r="B62" s="22" t="str">
        <f>IF('Compiled-Pneumatic-Gathering'!$D14=0,"",IF(ISBLANK('Compiled-Pneumatic-Gathering'!B14),"",'Compiled-Pneumatic-Gathering'!B14))</f>
        <v/>
      </c>
      <c r="C62" s="22" t="str">
        <f>IF('Compiled-Pneumatic-Gathering'!$D14=0,"",IF(ISBLANK('Compiled-Pneumatic-Gathering'!C14),"",'Compiled-Pneumatic-Gathering'!C14))</f>
        <v/>
      </c>
      <c r="D62" s="22" t="str">
        <f>IF('Compiled-Pneumatic-Gathering'!$D14=0,"",IF(ISBLANK('Compiled-Pneumatic-Gathering'!D14),"",'Compiled-Pneumatic-Gathering'!D14))</f>
        <v/>
      </c>
      <c r="E62" s="22" t="str">
        <f>IF('Compiled-Pneumatic-Gathering'!$D14=0,"",IF(ISBLANK('Compiled-Pneumatic-Gathering'!E14),"",'Compiled-Pneumatic-Gathering'!E14))</f>
        <v/>
      </c>
      <c r="F62" s="22" t="str">
        <f>IF('Compiled-Pneumatic-Gathering'!$F14=0,"",IF(ISBLANK('Compiled-Pneumatic-Gathering'!F14),"",'Compiled-Pneumatic-Gathering'!F14))</f>
        <v/>
      </c>
      <c r="G62" s="22" t="str">
        <f>IF('Compiled-Pneumatic-Gathering'!$D14=0,"",IF(ISBLANK('Compiled-Pneumatic-Gathering'!G14),"",'Compiled-Pneumatic-Gathering'!G14))</f>
        <v/>
      </c>
      <c r="H62" s="22" t="str">
        <f>IF('Compiled-Pneumatic-Gathering'!$D14=0,"",IF(ISBLANK('Compiled-Pneumatic-Gathering'!H14),"",'Compiled-Pneumatic-Gathering'!H14))</f>
        <v/>
      </c>
      <c r="I62" s="22" t="str">
        <f>IF('Compiled-Pneumatic-Gathering'!$D14=0,"",IF(ISBLANK('Compiled-Pneumatic-Gathering'!I14),"",'Compiled-Pneumatic-Gathering'!I14))</f>
        <v/>
      </c>
      <c r="J62" s="22" t="str">
        <f>IF('Compiled-Pneumatic-Gathering'!$D14=0,"",IF(ISBLANK('Compiled-Pneumatic-Gathering'!J14),"",'Compiled-Pneumatic-Gathering'!J14))</f>
        <v/>
      </c>
      <c r="K62" s="22" t="str">
        <f>IF('Compiled-Pneumatic-Gathering'!$D14=0,"",IF(ISBLANK('Compiled-Pneumatic-Gathering'!K14),"",'Compiled-Pneumatic-Gathering'!K14))</f>
        <v/>
      </c>
      <c r="L62" s="22" t="str">
        <f>IF('Compiled-Pneumatic-Gathering'!$D14=0,"",IF(ISBLANK('Compiled-Pneumatic-Gathering'!L14),"",'Compiled-Pneumatic-Gathering'!L14))</f>
        <v/>
      </c>
      <c r="M62" s="22" t="str">
        <f>IF('Compiled-Pneumatic-Gathering'!$D14=0,"",IF(ISBLANK('Compiled-Pneumatic-Gathering'!M14),"",'Compiled-Pneumatic-Gathering'!M14))</f>
        <v/>
      </c>
    </row>
    <row r="63" spans="1:13" x14ac:dyDescent="0.25">
      <c r="A63" s="22" t="str">
        <f>IF('Compiled-Pneumatic-Gathering'!$D15=0,"",IF(ISBLANK('Compiled-Pneumatic-Gathering'!A15),"",'Compiled-Pneumatic-Gathering'!A15))</f>
        <v/>
      </c>
      <c r="B63" s="22" t="str">
        <f>IF('Compiled-Pneumatic-Gathering'!$D15=0,"",IF(ISBLANK('Compiled-Pneumatic-Gathering'!B15),"",'Compiled-Pneumatic-Gathering'!B15))</f>
        <v/>
      </c>
      <c r="C63" s="22" t="str">
        <f>IF('Compiled-Pneumatic-Gathering'!$D15=0,"",IF(ISBLANK('Compiled-Pneumatic-Gathering'!C15),"",'Compiled-Pneumatic-Gathering'!C15))</f>
        <v/>
      </c>
      <c r="D63" s="22" t="str">
        <f>IF('Compiled-Pneumatic-Gathering'!$D15=0,"",IF(ISBLANK('Compiled-Pneumatic-Gathering'!D15),"",'Compiled-Pneumatic-Gathering'!D15))</f>
        <v/>
      </c>
      <c r="E63" s="22" t="str">
        <f>IF('Compiled-Pneumatic-Gathering'!$D15=0,"",IF(ISBLANK('Compiled-Pneumatic-Gathering'!E15),"",'Compiled-Pneumatic-Gathering'!E15))</f>
        <v/>
      </c>
      <c r="F63" s="22" t="str">
        <f>IF('Compiled-Pneumatic-Gathering'!$F15=0,"",IF(ISBLANK('Compiled-Pneumatic-Gathering'!F15),"",'Compiled-Pneumatic-Gathering'!F15))</f>
        <v/>
      </c>
      <c r="G63" s="22" t="str">
        <f>IF('Compiled-Pneumatic-Gathering'!$D15=0,"",IF(ISBLANK('Compiled-Pneumatic-Gathering'!G15),"",'Compiled-Pneumatic-Gathering'!G15))</f>
        <v/>
      </c>
      <c r="H63" s="22" t="str">
        <f>IF('Compiled-Pneumatic-Gathering'!$D15=0,"",IF(ISBLANK('Compiled-Pneumatic-Gathering'!H15),"",'Compiled-Pneumatic-Gathering'!H15))</f>
        <v/>
      </c>
      <c r="I63" s="22" t="str">
        <f>IF('Compiled-Pneumatic-Gathering'!$D15=0,"",IF(ISBLANK('Compiled-Pneumatic-Gathering'!I15),"",'Compiled-Pneumatic-Gathering'!I15))</f>
        <v/>
      </c>
      <c r="J63" s="22" t="str">
        <f>IF('Compiled-Pneumatic-Gathering'!$D15=0,"",IF(ISBLANK('Compiled-Pneumatic-Gathering'!J15),"",'Compiled-Pneumatic-Gathering'!J15))</f>
        <v/>
      </c>
      <c r="K63" s="22" t="str">
        <f>IF('Compiled-Pneumatic-Gathering'!$D15=0,"",IF(ISBLANK('Compiled-Pneumatic-Gathering'!K15),"",'Compiled-Pneumatic-Gathering'!K15))</f>
        <v/>
      </c>
      <c r="L63" s="22" t="str">
        <f>IF('Compiled-Pneumatic-Gathering'!$D15=0,"",IF(ISBLANK('Compiled-Pneumatic-Gathering'!L15),"",'Compiled-Pneumatic-Gathering'!L15))</f>
        <v/>
      </c>
      <c r="M63" s="22" t="str">
        <f>IF('Compiled-Pneumatic-Gathering'!$D15=0,"",IF(ISBLANK('Compiled-Pneumatic-Gathering'!M15),"",'Compiled-Pneumatic-Gathering'!M15))</f>
        <v/>
      </c>
    </row>
    <row r="64" spans="1:13" x14ac:dyDescent="0.25">
      <c r="A64" s="22" t="str">
        <f>IF('Compiled-Pneumatic-Gathering'!$D16=0,"",IF(ISBLANK('Compiled-Pneumatic-Gathering'!A16),"",'Compiled-Pneumatic-Gathering'!A16))</f>
        <v/>
      </c>
      <c r="B64" s="22" t="str">
        <f>IF('Compiled-Pneumatic-Gathering'!$D16=0,"",IF(ISBLANK('Compiled-Pneumatic-Gathering'!B16),"",'Compiled-Pneumatic-Gathering'!B16))</f>
        <v/>
      </c>
      <c r="C64" s="22" t="str">
        <f>IF('Compiled-Pneumatic-Gathering'!$D16=0,"",IF(ISBLANK('Compiled-Pneumatic-Gathering'!C16),"",'Compiled-Pneumatic-Gathering'!C16))</f>
        <v/>
      </c>
      <c r="D64" s="22" t="str">
        <f>IF('Compiled-Pneumatic-Gathering'!$D16=0,"",IF(ISBLANK('Compiled-Pneumatic-Gathering'!D16),"",'Compiled-Pneumatic-Gathering'!D16))</f>
        <v/>
      </c>
      <c r="E64" s="22" t="str">
        <f>IF('Compiled-Pneumatic-Gathering'!$D16=0,"",IF(ISBLANK('Compiled-Pneumatic-Gathering'!E16),"",'Compiled-Pneumatic-Gathering'!E16))</f>
        <v/>
      </c>
      <c r="F64" s="22" t="str">
        <f>IF('Compiled-Pneumatic-Gathering'!$F16=0,"",IF(ISBLANK('Compiled-Pneumatic-Gathering'!F16),"",'Compiled-Pneumatic-Gathering'!F16))</f>
        <v/>
      </c>
      <c r="G64" s="22" t="str">
        <f>IF('Compiled-Pneumatic-Gathering'!$D16=0,"",IF(ISBLANK('Compiled-Pneumatic-Gathering'!G16),"",'Compiled-Pneumatic-Gathering'!G16))</f>
        <v/>
      </c>
      <c r="H64" s="22" t="str">
        <f>IF('Compiled-Pneumatic-Gathering'!$D16=0,"",IF(ISBLANK('Compiled-Pneumatic-Gathering'!H16),"",'Compiled-Pneumatic-Gathering'!H16))</f>
        <v/>
      </c>
      <c r="I64" s="22" t="str">
        <f>IF('Compiled-Pneumatic-Gathering'!$D16=0,"",IF(ISBLANK('Compiled-Pneumatic-Gathering'!I16),"",'Compiled-Pneumatic-Gathering'!I16))</f>
        <v/>
      </c>
      <c r="J64" s="22" t="str">
        <f>IF('Compiled-Pneumatic-Gathering'!$D16=0,"",IF(ISBLANK('Compiled-Pneumatic-Gathering'!J16),"",'Compiled-Pneumatic-Gathering'!J16))</f>
        <v/>
      </c>
      <c r="K64" s="22" t="str">
        <f>IF('Compiled-Pneumatic-Gathering'!$D16=0,"",IF(ISBLANK('Compiled-Pneumatic-Gathering'!K16),"",'Compiled-Pneumatic-Gathering'!K16))</f>
        <v/>
      </c>
      <c r="L64" s="22" t="str">
        <f>IF('Compiled-Pneumatic-Gathering'!$D16=0,"",IF(ISBLANK('Compiled-Pneumatic-Gathering'!L16),"",'Compiled-Pneumatic-Gathering'!L16))</f>
        <v/>
      </c>
      <c r="M64" s="22" t="str">
        <f>IF('Compiled-Pneumatic-Gathering'!$D16=0,"",IF(ISBLANK('Compiled-Pneumatic-Gathering'!M16),"",'Compiled-Pneumatic-Gathering'!M16))</f>
        <v/>
      </c>
    </row>
    <row r="65" spans="1:13" x14ac:dyDescent="0.25">
      <c r="A65" s="22" t="str">
        <f>IF('Compiled-Pneumatic-Gathering'!$D17=0,"",IF(ISBLANK('Compiled-Pneumatic-Gathering'!A17),"",'Compiled-Pneumatic-Gathering'!A17))</f>
        <v/>
      </c>
      <c r="B65" s="22" t="str">
        <f>IF('Compiled-Pneumatic-Gathering'!$D17=0,"",IF(ISBLANK('Compiled-Pneumatic-Gathering'!B17),"",'Compiled-Pneumatic-Gathering'!B17))</f>
        <v/>
      </c>
      <c r="C65" s="22" t="str">
        <f>IF('Compiled-Pneumatic-Gathering'!$D17=0,"",IF(ISBLANK('Compiled-Pneumatic-Gathering'!C17),"",'Compiled-Pneumatic-Gathering'!C17))</f>
        <v/>
      </c>
      <c r="D65" s="22" t="str">
        <f>IF('Compiled-Pneumatic-Gathering'!$D17=0,"",IF(ISBLANK('Compiled-Pneumatic-Gathering'!D17),"",'Compiled-Pneumatic-Gathering'!D17))</f>
        <v/>
      </c>
      <c r="E65" s="22" t="str">
        <f>IF('Compiled-Pneumatic-Gathering'!$D17=0,"",IF(ISBLANK('Compiled-Pneumatic-Gathering'!E17),"",'Compiled-Pneumatic-Gathering'!E17))</f>
        <v/>
      </c>
      <c r="F65" s="22" t="str">
        <f>IF('Compiled-Pneumatic-Gathering'!$F17=0,"",IF(ISBLANK('Compiled-Pneumatic-Gathering'!F17),"",'Compiled-Pneumatic-Gathering'!F17))</f>
        <v/>
      </c>
      <c r="G65" s="22" t="str">
        <f>IF('Compiled-Pneumatic-Gathering'!$D17=0,"",IF(ISBLANK('Compiled-Pneumatic-Gathering'!G17),"",'Compiled-Pneumatic-Gathering'!G17))</f>
        <v/>
      </c>
      <c r="H65" s="22" t="str">
        <f>IF('Compiled-Pneumatic-Gathering'!$D17=0,"",IF(ISBLANK('Compiled-Pneumatic-Gathering'!H17),"",'Compiled-Pneumatic-Gathering'!H17))</f>
        <v/>
      </c>
      <c r="I65" s="22" t="str">
        <f>IF('Compiled-Pneumatic-Gathering'!$D17=0,"",IF(ISBLANK('Compiled-Pneumatic-Gathering'!I17),"",'Compiled-Pneumatic-Gathering'!I17))</f>
        <v/>
      </c>
      <c r="J65" s="22" t="str">
        <f>IF('Compiled-Pneumatic-Gathering'!$D17=0,"",IF(ISBLANK('Compiled-Pneumatic-Gathering'!J17),"",'Compiled-Pneumatic-Gathering'!J17))</f>
        <v/>
      </c>
      <c r="K65" s="22" t="str">
        <f>IF('Compiled-Pneumatic-Gathering'!$D17=0,"",IF(ISBLANK('Compiled-Pneumatic-Gathering'!K17),"",'Compiled-Pneumatic-Gathering'!K17))</f>
        <v/>
      </c>
      <c r="L65" s="22" t="str">
        <f>IF('Compiled-Pneumatic-Gathering'!$D17=0,"",IF(ISBLANK('Compiled-Pneumatic-Gathering'!L17),"",'Compiled-Pneumatic-Gathering'!L17))</f>
        <v/>
      </c>
      <c r="M65" s="22" t="str">
        <f>IF('Compiled-Pneumatic-Gathering'!$D17=0,"",IF(ISBLANK('Compiled-Pneumatic-Gathering'!M17),"",'Compiled-Pneumatic-Gathering'!M17))</f>
        <v/>
      </c>
    </row>
    <row r="66" spans="1:13" x14ac:dyDescent="0.25">
      <c r="A66" s="22" t="str">
        <f>IF('Compiled-Pneumatic-Gathering'!$D18=0,"",IF(ISBLANK('Compiled-Pneumatic-Gathering'!A18),"",'Compiled-Pneumatic-Gathering'!A18))</f>
        <v/>
      </c>
      <c r="B66" s="22" t="str">
        <f>IF('Compiled-Pneumatic-Gathering'!$D18=0,"",IF(ISBLANK('Compiled-Pneumatic-Gathering'!B18),"",'Compiled-Pneumatic-Gathering'!B18))</f>
        <v/>
      </c>
      <c r="C66" s="22" t="str">
        <f>IF('Compiled-Pneumatic-Gathering'!$D18=0,"",IF(ISBLANK('Compiled-Pneumatic-Gathering'!C18),"",'Compiled-Pneumatic-Gathering'!C18))</f>
        <v/>
      </c>
      <c r="D66" s="22" t="str">
        <f>IF('Compiled-Pneumatic-Gathering'!$D18=0,"",IF(ISBLANK('Compiled-Pneumatic-Gathering'!D18),"",'Compiled-Pneumatic-Gathering'!D18))</f>
        <v/>
      </c>
      <c r="E66" s="22" t="str">
        <f>IF('Compiled-Pneumatic-Gathering'!$D18=0,"",IF(ISBLANK('Compiled-Pneumatic-Gathering'!E18),"",'Compiled-Pneumatic-Gathering'!E18))</f>
        <v/>
      </c>
      <c r="F66" s="22" t="str">
        <f>IF('Compiled-Pneumatic-Gathering'!$F18=0,"",IF(ISBLANK('Compiled-Pneumatic-Gathering'!F18),"",'Compiled-Pneumatic-Gathering'!F18))</f>
        <v/>
      </c>
      <c r="G66" s="22" t="str">
        <f>IF('Compiled-Pneumatic-Gathering'!$D18=0,"",IF(ISBLANK('Compiled-Pneumatic-Gathering'!G18),"",'Compiled-Pneumatic-Gathering'!G18))</f>
        <v/>
      </c>
      <c r="H66" s="22" t="str">
        <f>IF('Compiled-Pneumatic-Gathering'!$D18=0,"",IF(ISBLANK('Compiled-Pneumatic-Gathering'!H18),"",'Compiled-Pneumatic-Gathering'!H18))</f>
        <v/>
      </c>
      <c r="I66" s="22" t="str">
        <f>IF('Compiled-Pneumatic-Gathering'!$D18=0,"",IF(ISBLANK('Compiled-Pneumatic-Gathering'!I18),"",'Compiled-Pneumatic-Gathering'!I18))</f>
        <v/>
      </c>
      <c r="J66" s="22" t="str">
        <f>IF('Compiled-Pneumatic-Gathering'!$D18=0,"",IF(ISBLANK('Compiled-Pneumatic-Gathering'!J18),"",'Compiled-Pneumatic-Gathering'!J18))</f>
        <v/>
      </c>
      <c r="K66" s="22" t="str">
        <f>IF('Compiled-Pneumatic-Gathering'!$D18=0,"",IF(ISBLANK('Compiled-Pneumatic-Gathering'!K18),"",'Compiled-Pneumatic-Gathering'!K18))</f>
        <v/>
      </c>
      <c r="L66" s="22" t="str">
        <f>IF('Compiled-Pneumatic-Gathering'!$D18=0,"",IF(ISBLANK('Compiled-Pneumatic-Gathering'!L18),"",'Compiled-Pneumatic-Gathering'!L18))</f>
        <v/>
      </c>
      <c r="M66" s="22" t="str">
        <f>IF('Compiled-Pneumatic-Gathering'!$D18=0,"",IF(ISBLANK('Compiled-Pneumatic-Gathering'!M18),"",'Compiled-Pneumatic-Gathering'!M18))</f>
        <v/>
      </c>
    </row>
    <row r="67" spans="1:13" x14ac:dyDescent="0.25">
      <c r="A67" s="22" t="str">
        <f>IF('Compiled-Pneumatic-Gathering'!$D19=0,"",IF(ISBLANK('Compiled-Pneumatic-Gathering'!A19),"",'Compiled-Pneumatic-Gathering'!A19))</f>
        <v/>
      </c>
      <c r="B67" s="22" t="str">
        <f>IF('Compiled-Pneumatic-Gathering'!$D19=0,"",IF(ISBLANK('Compiled-Pneumatic-Gathering'!B19),"",'Compiled-Pneumatic-Gathering'!B19))</f>
        <v/>
      </c>
      <c r="C67" s="22" t="str">
        <f>IF('Compiled-Pneumatic-Gathering'!$D19=0,"",IF(ISBLANK('Compiled-Pneumatic-Gathering'!C19),"",'Compiled-Pneumatic-Gathering'!C19))</f>
        <v/>
      </c>
      <c r="D67" s="22" t="str">
        <f>IF('Compiled-Pneumatic-Gathering'!$D19=0,"",IF(ISBLANK('Compiled-Pneumatic-Gathering'!D19),"",'Compiled-Pneumatic-Gathering'!D19))</f>
        <v/>
      </c>
      <c r="E67" s="22" t="str">
        <f>IF('Compiled-Pneumatic-Gathering'!$D19=0,"",IF(ISBLANK('Compiled-Pneumatic-Gathering'!E19),"",'Compiled-Pneumatic-Gathering'!E19))</f>
        <v/>
      </c>
      <c r="F67" s="22" t="str">
        <f>IF('Compiled-Pneumatic-Gathering'!$F19=0,"",IF(ISBLANK('Compiled-Pneumatic-Gathering'!F19),"",'Compiled-Pneumatic-Gathering'!F19))</f>
        <v/>
      </c>
      <c r="G67" s="22" t="str">
        <f>IF('Compiled-Pneumatic-Gathering'!$D19=0,"",IF(ISBLANK('Compiled-Pneumatic-Gathering'!G19),"",'Compiled-Pneumatic-Gathering'!G19))</f>
        <v/>
      </c>
      <c r="H67" s="22" t="str">
        <f>IF('Compiled-Pneumatic-Gathering'!$D19=0,"",IF(ISBLANK('Compiled-Pneumatic-Gathering'!H19),"",'Compiled-Pneumatic-Gathering'!H19))</f>
        <v/>
      </c>
      <c r="I67" s="22" t="str">
        <f>IF('Compiled-Pneumatic-Gathering'!$D19=0,"",IF(ISBLANK('Compiled-Pneumatic-Gathering'!I19),"",'Compiled-Pneumatic-Gathering'!I19))</f>
        <v/>
      </c>
      <c r="J67" s="22" t="str">
        <f>IF('Compiled-Pneumatic-Gathering'!$D19=0,"",IF(ISBLANK('Compiled-Pneumatic-Gathering'!J19),"",'Compiled-Pneumatic-Gathering'!J19))</f>
        <v/>
      </c>
      <c r="K67" s="22" t="str">
        <f>IF('Compiled-Pneumatic-Gathering'!$D19=0,"",IF(ISBLANK('Compiled-Pneumatic-Gathering'!K19),"",'Compiled-Pneumatic-Gathering'!K19))</f>
        <v/>
      </c>
      <c r="L67" s="22" t="str">
        <f>IF('Compiled-Pneumatic-Gathering'!$D19=0,"",IF(ISBLANK('Compiled-Pneumatic-Gathering'!L19),"",'Compiled-Pneumatic-Gathering'!L19))</f>
        <v/>
      </c>
      <c r="M67" s="22" t="str">
        <f>IF('Compiled-Pneumatic-Gathering'!$D19=0,"",IF(ISBLANK('Compiled-Pneumatic-Gathering'!M19),"",'Compiled-Pneumatic-Gathering'!M19))</f>
        <v/>
      </c>
    </row>
    <row r="68" spans="1:13" x14ac:dyDescent="0.25">
      <c r="A68" s="22" t="str">
        <f>IF('Compiled-Pneumatic-Gathering'!$D20=0,"",IF(ISBLANK('Compiled-Pneumatic-Gathering'!A20),"",'Compiled-Pneumatic-Gathering'!A20))</f>
        <v/>
      </c>
      <c r="B68" s="22" t="str">
        <f>IF('Compiled-Pneumatic-Gathering'!$D20=0,"",IF(ISBLANK('Compiled-Pneumatic-Gathering'!B20),"",'Compiled-Pneumatic-Gathering'!B20))</f>
        <v/>
      </c>
      <c r="C68" s="22" t="str">
        <f>IF('Compiled-Pneumatic-Gathering'!$D20=0,"",IF(ISBLANK('Compiled-Pneumatic-Gathering'!C20),"",'Compiled-Pneumatic-Gathering'!C20))</f>
        <v/>
      </c>
      <c r="D68" s="22" t="str">
        <f>IF('Compiled-Pneumatic-Gathering'!$D20=0,"",IF(ISBLANK('Compiled-Pneumatic-Gathering'!D20),"",'Compiled-Pneumatic-Gathering'!D20))</f>
        <v/>
      </c>
      <c r="E68" s="22" t="str">
        <f>IF('Compiled-Pneumatic-Gathering'!$D20=0,"",IF(ISBLANK('Compiled-Pneumatic-Gathering'!E20),"",'Compiled-Pneumatic-Gathering'!E20))</f>
        <v/>
      </c>
      <c r="F68" s="22" t="str">
        <f>IF('Compiled-Pneumatic-Gathering'!$F20=0,"",IF(ISBLANK('Compiled-Pneumatic-Gathering'!F20),"",'Compiled-Pneumatic-Gathering'!F20))</f>
        <v/>
      </c>
      <c r="G68" s="22" t="str">
        <f>IF('Compiled-Pneumatic-Gathering'!$D20=0,"",IF(ISBLANK('Compiled-Pneumatic-Gathering'!G20),"",'Compiled-Pneumatic-Gathering'!G20))</f>
        <v/>
      </c>
      <c r="H68" s="22" t="str">
        <f>IF('Compiled-Pneumatic-Gathering'!$D20=0,"",IF(ISBLANK('Compiled-Pneumatic-Gathering'!H20),"",'Compiled-Pneumatic-Gathering'!H20))</f>
        <v/>
      </c>
      <c r="I68" s="22" t="str">
        <f>IF('Compiled-Pneumatic-Gathering'!$D20=0,"",IF(ISBLANK('Compiled-Pneumatic-Gathering'!I20),"",'Compiled-Pneumatic-Gathering'!I20))</f>
        <v/>
      </c>
      <c r="J68" s="22" t="str">
        <f>IF('Compiled-Pneumatic-Gathering'!$D20=0,"",IF(ISBLANK('Compiled-Pneumatic-Gathering'!J20),"",'Compiled-Pneumatic-Gathering'!J20))</f>
        <v/>
      </c>
      <c r="K68" s="22" t="str">
        <f>IF('Compiled-Pneumatic-Gathering'!$D20=0,"",IF(ISBLANK('Compiled-Pneumatic-Gathering'!K20),"",'Compiled-Pneumatic-Gathering'!K20))</f>
        <v/>
      </c>
      <c r="L68" s="22" t="str">
        <f>IF('Compiled-Pneumatic-Gathering'!$D20=0,"",IF(ISBLANK('Compiled-Pneumatic-Gathering'!L20),"",'Compiled-Pneumatic-Gathering'!L20))</f>
        <v/>
      </c>
      <c r="M68" s="22" t="str">
        <f>IF('Compiled-Pneumatic-Gathering'!$D20=0,"",IF(ISBLANK('Compiled-Pneumatic-Gathering'!M20),"",'Compiled-Pneumatic-Gathering'!M20))</f>
        <v/>
      </c>
    </row>
    <row r="69" spans="1:13" x14ac:dyDescent="0.25">
      <c r="A69" s="22" t="str">
        <f>IF('Compiled-Pneumatic-Gathering'!$D21=0,"",IF(ISBLANK('Compiled-Pneumatic-Gathering'!A21),"",'Compiled-Pneumatic-Gathering'!A21))</f>
        <v/>
      </c>
      <c r="B69" s="22" t="str">
        <f>IF('Compiled-Pneumatic-Gathering'!$D21=0,"",IF(ISBLANK('Compiled-Pneumatic-Gathering'!B21),"",'Compiled-Pneumatic-Gathering'!B21))</f>
        <v/>
      </c>
      <c r="C69" s="22" t="str">
        <f>IF('Compiled-Pneumatic-Gathering'!$D21=0,"",IF(ISBLANK('Compiled-Pneumatic-Gathering'!C21),"",'Compiled-Pneumatic-Gathering'!C21))</f>
        <v/>
      </c>
      <c r="D69" s="22" t="str">
        <f>IF('Compiled-Pneumatic-Gathering'!$D21=0,"",IF(ISBLANK('Compiled-Pneumatic-Gathering'!D21),"",'Compiled-Pneumatic-Gathering'!D21))</f>
        <v/>
      </c>
      <c r="E69" s="22" t="str">
        <f>IF('Compiled-Pneumatic-Gathering'!$D21=0,"",IF(ISBLANK('Compiled-Pneumatic-Gathering'!E21),"",'Compiled-Pneumatic-Gathering'!E21))</f>
        <v/>
      </c>
      <c r="F69" s="22" t="str">
        <f>IF('Compiled-Pneumatic-Gathering'!$F21=0,"",IF(ISBLANK('Compiled-Pneumatic-Gathering'!F21),"",'Compiled-Pneumatic-Gathering'!F21))</f>
        <v/>
      </c>
      <c r="G69" s="22" t="str">
        <f>IF('Compiled-Pneumatic-Gathering'!$D21=0,"",IF(ISBLANK('Compiled-Pneumatic-Gathering'!G21),"",'Compiled-Pneumatic-Gathering'!G21))</f>
        <v/>
      </c>
      <c r="H69" s="22" t="str">
        <f>IF('Compiled-Pneumatic-Gathering'!$D21=0,"",IF(ISBLANK('Compiled-Pneumatic-Gathering'!H21),"",'Compiled-Pneumatic-Gathering'!H21))</f>
        <v/>
      </c>
      <c r="I69" s="22" t="str">
        <f>IF('Compiled-Pneumatic-Gathering'!$D21=0,"",IF(ISBLANK('Compiled-Pneumatic-Gathering'!I21),"",'Compiled-Pneumatic-Gathering'!I21))</f>
        <v/>
      </c>
      <c r="J69" s="22" t="str">
        <f>IF('Compiled-Pneumatic-Gathering'!$D21=0,"",IF(ISBLANK('Compiled-Pneumatic-Gathering'!J21),"",'Compiled-Pneumatic-Gathering'!J21))</f>
        <v/>
      </c>
      <c r="K69" s="22" t="str">
        <f>IF('Compiled-Pneumatic-Gathering'!$D21=0,"",IF(ISBLANK('Compiled-Pneumatic-Gathering'!K21),"",'Compiled-Pneumatic-Gathering'!K21))</f>
        <v/>
      </c>
      <c r="L69" s="22" t="str">
        <f>IF('Compiled-Pneumatic-Gathering'!$D21=0,"",IF(ISBLANK('Compiled-Pneumatic-Gathering'!L21),"",'Compiled-Pneumatic-Gathering'!L21))</f>
        <v/>
      </c>
      <c r="M69" s="22" t="str">
        <f>IF('Compiled-Pneumatic-Gathering'!$D21=0,"",IF(ISBLANK('Compiled-Pneumatic-Gathering'!M21),"",'Compiled-Pneumatic-Gathering'!M21))</f>
        <v/>
      </c>
    </row>
    <row r="70" spans="1:13" x14ac:dyDescent="0.25">
      <c r="A70" s="22" t="str">
        <f>IF('Compiled-Pneumatic-Gathering'!$D22=0,"",IF(ISBLANK('Compiled-Pneumatic-Gathering'!A22),"",'Compiled-Pneumatic-Gathering'!A22))</f>
        <v/>
      </c>
      <c r="B70" s="22" t="str">
        <f>IF('Compiled-Pneumatic-Gathering'!$D22=0,"",IF(ISBLANK('Compiled-Pneumatic-Gathering'!B22),"",'Compiled-Pneumatic-Gathering'!B22))</f>
        <v/>
      </c>
      <c r="C70" s="22" t="str">
        <f>IF('Compiled-Pneumatic-Gathering'!$D22=0,"",IF(ISBLANK('Compiled-Pneumatic-Gathering'!C22),"",'Compiled-Pneumatic-Gathering'!C22))</f>
        <v/>
      </c>
      <c r="D70" s="22" t="str">
        <f>IF('Compiled-Pneumatic-Gathering'!$D22=0,"",IF(ISBLANK('Compiled-Pneumatic-Gathering'!D22),"",'Compiled-Pneumatic-Gathering'!D22))</f>
        <v/>
      </c>
      <c r="E70" s="22" t="str">
        <f>IF('Compiled-Pneumatic-Gathering'!$D22=0,"",IF(ISBLANK('Compiled-Pneumatic-Gathering'!E22),"",'Compiled-Pneumatic-Gathering'!E22))</f>
        <v/>
      </c>
      <c r="F70" s="22" t="str">
        <f>IF('Compiled-Pneumatic-Gathering'!$F22=0,"",IF(ISBLANK('Compiled-Pneumatic-Gathering'!F22),"",'Compiled-Pneumatic-Gathering'!F22))</f>
        <v/>
      </c>
      <c r="G70" s="22" t="str">
        <f>IF('Compiled-Pneumatic-Gathering'!$D22=0,"",IF(ISBLANK('Compiled-Pneumatic-Gathering'!G22),"",'Compiled-Pneumatic-Gathering'!G22))</f>
        <v/>
      </c>
      <c r="H70" s="22" t="str">
        <f>IF('Compiled-Pneumatic-Gathering'!$D22=0,"",IF(ISBLANK('Compiled-Pneumatic-Gathering'!H22),"",'Compiled-Pneumatic-Gathering'!H22))</f>
        <v/>
      </c>
      <c r="I70" s="22" t="str">
        <f>IF('Compiled-Pneumatic-Gathering'!$D22=0,"",IF(ISBLANK('Compiled-Pneumatic-Gathering'!I22),"",'Compiled-Pneumatic-Gathering'!I22))</f>
        <v/>
      </c>
      <c r="J70" s="22" t="str">
        <f>IF('Compiled-Pneumatic-Gathering'!$D22=0,"",IF(ISBLANK('Compiled-Pneumatic-Gathering'!J22),"",'Compiled-Pneumatic-Gathering'!J22))</f>
        <v/>
      </c>
      <c r="K70" s="22" t="str">
        <f>IF('Compiled-Pneumatic-Gathering'!$D22=0,"",IF(ISBLANK('Compiled-Pneumatic-Gathering'!K22),"",'Compiled-Pneumatic-Gathering'!K22))</f>
        <v/>
      </c>
      <c r="L70" s="22" t="str">
        <f>IF('Compiled-Pneumatic-Gathering'!$D22=0,"",IF(ISBLANK('Compiled-Pneumatic-Gathering'!L22),"",'Compiled-Pneumatic-Gathering'!L22))</f>
        <v/>
      </c>
      <c r="M70" s="22" t="str">
        <f>IF('Compiled-Pneumatic-Gathering'!$D22=0,"",IF(ISBLANK('Compiled-Pneumatic-Gathering'!M22),"",'Compiled-Pneumatic-Gathering'!M22))</f>
        <v/>
      </c>
    </row>
    <row r="71" spans="1:13" x14ac:dyDescent="0.25">
      <c r="A71" s="22" t="str">
        <f>IF('Compiled-Pneumatic-Gathering'!$D23=0,"",IF(ISBLANK('Compiled-Pneumatic-Gathering'!A23),"",'Compiled-Pneumatic-Gathering'!A23))</f>
        <v/>
      </c>
      <c r="B71" s="22" t="str">
        <f>IF('Compiled-Pneumatic-Gathering'!$D23=0,"",IF(ISBLANK('Compiled-Pneumatic-Gathering'!B23),"",'Compiled-Pneumatic-Gathering'!B23))</f>
        <v/>
      </c>
      <c r="C71" s="22" t="str">
        <f>IF('Compiled-Pneumatic-Gathering'!$D23=0,"",IF(ISBLANK('Compiled-Pneumatic-Gathering'!C23),"",'Compiled-Pneumatic-Gathering'!C23))</f>
        <v/>
      </c>
      <c r="D71" s="22" t="str">
        <f>IF('Compiled-Pneumatic-Gathering'!$D23=0,"",IF(ISBLANK('Compiled-Pneumatic-Gathering'!D23),"",'Compiled-Pneumatic-Gathering'!D23))</f>
        <v/>
      </c>
      <c r="E71" s="22" t="str">
        <f>IF('Compiled-Pneumatic-Gathering'!$D23=0,"",IF(ISBLANK('Compiled-Pneumatic-Gathering'!E23),"",'Compiled-Pneumatic-Gathering'!E23))</f>
        <v/>
      </c>
      <c r="F71" s="22" t="str">
        <f>IF('Compiled-Pneumatic-Gathering'!$F23=0,"",IF(ISBLANK('Compiled-Pneumatic-Gathering'!F23),"",'Compiled-Pneumatic-Gathering'!F23))</f>
        <v/>
      </c>
      <c r="G71" s="22" t="str">
        <f>IF('Compiled-Pneumatic-Gathering'!$D23=0,"",IF(ISBLANK('Compiled-Pneumatic-Gathering'!G23),"",'Compiled-Pneumatic-Gathering'!G23))</f>
        <v/>
      </c>
      <c r="H71" s="22" t="str">
        <f>IF('Compiled-Pneumatic-Gathering'!$D23=0,"",IF(ISBLANK('Compiled-Pneumatic-Gathering'!H23),"",'Compiled-Pneumatic-Gathering'!H23))</f>
        <v/>
      </c>
      <c r="I71" s="22" t="str">
        <f>IF('Compiled-Pneumatic-Gathering'!$D23=0,"",IF(ISBLANK('Compiled-Pneumatic-Gathering'!I23),"",'Compiled-Pneumatic-Gathering'!I23))</f>
        <v/>
      </c>
      <c r="J71" s="22" t="str">
        <f>IF('Compiled-Pneumatic-Gathering'!$D23=0,"",IF(ISBLANK('Compiled-Pneumatic-Gathering'!J23),"",'Compiled-Pneumatic-Gathering'!J23))</f>
        <v/>
      </c>
      <c r="K71" s="22" t="str">
        <f>IF('Compiled-Pneumatic-Gathering'!$D23=0,"",IF(ISBLANK('Compiled-Pneumatic-Gathering'!K23),"",'Compiled-Pneumatic-Gathering'!K23))</f>
        <v/>
      </c>
      <c r="L71" s="22" t="str">
        <f>IF('Compiled-Pneumatic-Gathering'!$D23=0,"",IF(ISBLANK('Compiled-Pneumatic-Gathering'!L23),"",'Compiled-Pneumatic-Gathering'!L23))</f>
        <v/>
      </c>
      <c r="M71" s="22" t="str">
        <f>IF('Compiled-Pneumatic-Gathering'!$D23=0,"",IF(ISBLANK('Compiled-Pneumatic-Gathering'!M23),"",'Compiled-Pneumatic-Gathering'!M23))</f>
        <v/>
      </c>
    </row>
    <row r="72" spans="1:13" x14ac:dyDescent="0.25">
      <c r="A72" s="22" t="str">
        <f>IF('Compiled-Pneumatic-Gathering'!$D24=0,"",IF(ISBLANK('Compiled-Pneumatic-Gathering'!A24),"",'Compiled-Pneumatic-Gathering'!A24))</f>
        <v/>
      </c>
      <c r="B72" s="22" t="str">
        <f>IF('Compiled-Pneumatic-Gathering'!$D24=0,"",IF(ISBLANK('Compiled-Pneumatic-Gathering'!B24),"",'Compiled-Pneumatic-Gathering'!B24))</f>
        <v/>
      </c>
      <c r="C72" s="22" t="str">
        <f>IF('Compiled-Pneumatic-Gathering'!$D24=0,"",IF(ISBLANK('Compiled-Pneumatic-Gathering'!C24),"",'Compiled-Pneumatic-Gathering'!C24))</f>
        <v/>
      </c>
      <c r="D72" s="22" t="str">
        <f>IF('Compiled-Pneumatic-Gathering'!$D24=0,"",IF(ISBLANK('Compiled-Pneumatic-Gathering'!D24),"",'Compiled-Pneumatic-Gathering'!D24))</f>
        <v/>
      </c>
      <c r="E72" s="22" t="str">
        <f>IF('Compiled-Pneumatic-Gathering'!$D24=0,"",IF(ISBLANK('Compiled-Pneumatic-Gathering'!E24),"",'Compiled-Pneumatic-Gathering'!E24))</f>
        <v/>
      </c>
      <c r="F72" s="22" t="str">
        <f>IF('Compiled-Pneumatic-Gathering'!$F24=0,"",IF(ISBLANK('Compiled-Pneumatic-Gathering'!F24),"",'Compiled-Pneumatic-Gathering'!F24))</f>
        <v/>
      </c>
      <c r="G72" s="22" t="str">
        <f>IF('Compiled-Pneumatic-Gathering'!$D24=0,"",IF(ISBLANK('Compiled-Pneumatic-Gathering'!G24),"",'Compiled-Pneumatic-Gathering'!G24))</f>
        <v/>
      </c>
      <c r="H72" s="22" t="str">
        <f>IF('Compiled-Pneumatic-Gathering'!$D24=0,"",IF(ISBLANK('Compiled-Pneumatic-Gathering'!H24),"",'Compiled-Pneumatic-Gathering'!H24))</f>
        <v/>
      </c>
      <c r="I72" s="22" t="str">
        <f>IF('Compiled-Pneumatic-Gathering'!$D24=0,"",IF(ISBLANK('Compiled-Pneumatic-Gathering'!I24),"",'Compiled-Pneumatic-Gathering'!I24))</f>
        <v/>
      </c>
      <c r="J72" s="22" t="str">
        <f>IF('Compiled-Pneumatic-Gathering'!$D24=0,"",IF(ISBLANK('Compiled-Pneumatic-Gathering'!J24),"",'Compiled-Pneumatic-Gathering'!J24))</f>
        <v/>
      </c>
      <c r="K72" s="22" t="str">
        <f>IF('Compiled-Pneumatic-Gathering'!$D24=0,"",IF(ISBLANK('Compiled-Pneumatic-Gathering'!K24),"",'Compiled-Pneumatic-Gathering'!K24))</f>
        <v/>
      </c>
      <c r="L72" s="22" t="str">
        <f>IF('Compiled-Pneumatic-Gathering'!$D24=0,"",IF(ISBLANK('Compiled-Pneumatic-Gathering'!L24),"",'Compiled-Pneumatic-Gathering'!L24))</f>
        <v/>
      </c>
      <c r="M72" s="22" t="str">
        <f>IF('Compiled-Pneumatic-Gathering'!$D24=0,"",IF(ISBLANK('Compiled-Pneumatic-Gathering'!M24),"",'Compiled-Pneumatic-Gathering'!M24))</f>
        <v/>
      </c>
    </row>
    <row r="73" spans="1:13" x14ac:dyDescent="0.25">
      <c r="A73" s="27" t="str">
        <f>IF('Compiled-Pneumatic-Gathering'!$D25=0,"",IF(ISBLANK('Compiled-Pneumatic-Gathering'!A25),"",'Compiled-Pneumatic-Gathering'!A25))</f>
        <v/>
      </c>
      <c r="B73" s="27" t="str">
        <f>IF('Compiled-Pneumatic-Gathering'!$D25=0,"",IF(ISBLANK('Compiled-Pneumatic-Gathering'!B25),"",'Compiled-Pneumatic-Gathering'!B25))</f>
        <v/>
      </c>
      <c r="C73" s="27" t="str">
        <f>IF('Compiled-Pneumatic-Gathering'!$D25=0,"",IF(ISBLANK('Compiled-Pneumatic-Gathering'!C25),"",'Compiled-Pneumatic-Gathering'!C25))</f>
        <v/>
      </c>
      <c r="D73" s="27" t="str">
        <f>IF('Compiled-Pneumatic-Gathering'!$D25=0,"",IF(ISBLANK('Compiled-Pneumatic-Gathering'!D25),"",'Compiled-Pneumatic-Gathering'!D25))</f>
        <v/>
      </c>
      <c r="E73" s="27" t="str">
        <f>IF('Compiled-Pneumatic-Gathering'!$D25=0,"",IF(ISBLANK('Compiled-Pneumatic-Gathering'!E25),"",'Compiled-Pneumatic-Gathering'!E25))</f>
        <v/>
      </c>
      <c r="F73" s="27" t="str">
        <f>IF('Compiled-Pneumatic-Gathering'!$F25=0,"",IF(ISBLANK('Compiled-Pneumatic-Gathering'!F25),"",'Compiled-Pneumatic-Gathering'!F25))</f>
        <v/>
      </c>
      <c r="G73" s="27" t="str">
        <f>IF('Compiled-Pneumatic-Gathering'!$D25=0,"",IF(ISBLANK('Compiled-Pneumatic-Gathering'!G25),"",'Compiled-Pneumatic-Gathering'!G25))</f>
        <v/>
      </c>
      <c r="H73" s="27" t="str">
        <f>IF('Compiled-Pneumatic-Gathering'!$D25=0,"",IF(ISBLANK('Compiled-Pneumatic-Gathering'!H25),"",'Compiled-Pneumatic-Gathering'!H25))</f>
        <v/>
      </c>
      <c r="I73" s="27" t="str">
        <f>IF('Compiled-Pneumatic-Gathering'!$D25=0,"",IF(ISBLANK('Compiled-Pneumatic-Gathering'!I25),"",'Compiled-Pneumatic-Gathering'!I25))</f>
        <v/>
      </c>
      <c r="J73" s="27" t="str">
        <f>IF('Compiled-Pneumatic-Gathering'!$D25=0,"",IF(ISBLANK('Compiled-Pneumatic-Gathering'!J25),"",'Compiled-Pneumatic-Gathering'!J25))</f>
        <v/>
      </c>
      <c r="K73" s="27" t="str">
        <f>IF('Compiled-Pneumatic-Gathering'!$D25=0,"",IF(ISBLANK('Compiled-Pneumatic-Gathering'!K25),"",'Compiled-Pneumatic-Gathering'!K25))</f>
        <v/>
      </c>
      <c r="L73" s="27" t="str">
        <f>IF('Compiled-Pneumatic-Gathering'!$D25=0,"",IF(ISBLANK('Compiled-Pneumatic-Gathering'!L25),"",'Compiled-Pneumatic-Gathering'!L25))</f>
        <v/>
      </c>
      <c r="M73" s="27" t="str">
        <f>IF('Compiled-Pneumatic-Gathering'!$D25=0,"",IF(ISBLANK('Compiled-Pneumatic-Gathering'!M25),"",'Compiled-Pneumatic-Gathering'!M25))</f>
        <v/>
      </c>
    </row>
    <row r="74" spans="1:13" x14ac:dyDescent="0.25">
      <c r="A74" s="22" t="str">
        <f>IF('Compiled-Pneumatic-Processing'!$D2=0,"",IF(ISBLANK('Compiled-Pneumatic-Processing'!A2),"",'Compiled-Pneumatic-Processing'!A2))</f>
        <v/>
      </c>
      <c r="B74" s="22" t="str">
        <f>IF('Compiled-Pneumatic-Processing'!$D2=0,"",IF(ISBLANK('Compiled-Pneumatic-Processing'!B2),"",'Compiled-Pneumatic-Processing'!B2))</f>
        <v/>
      </c>
      <c r="C74" s="22" t="str">
        <f>IF('Compiled-Pneumatic-Processing'!$D2=0,"",IF(ISBLANK('Compiled-Pneumatic-Processing'!C2),"",'Compiled-Pneumatic-Processing'!C2))</f>
        <v/>
      </c>
      <c r="D74" s="22" t="str">
        <f>IF('Compiled-Pneumatic-Processing'!$D2=0,"",IF(ISBLANK('Compiled-Pneumatic-Processing'!D2),"",'Compiled-Pneumatic-Processing'!D2))</f>
        <v/>
      </c>
      <c r="E74" s="22" t="str">
        <f>IF('Compiled-Pneumatic-Processing'!$D2=0,"",IF(ISBLANK('Compiled-Pneumatic-Processing'!E2),"",'Compiled-Pneumatic-Processing'!E2))</f>
        <v/>
      </c>
      <c r="F74" s="22" t="str">
        <f>IF('Compiled-Pneumatic-Processing'!$D2=0,"",IF(ISBLANK('Compiled-Pneumatic-Processing'!F2),"",'Compiled-Pneumatic-Processing'!F2))</f>
        <v/>
      </c>
      <c r="G74" s="22" t="str">
        <f>IF('Compiled-Pneumatic-Processing'!$D2=0,"",IF(ISBLANK('Compiled-Pneumatic-Processing'!G2),"",'Compiled-Pneumatic-Processing'!G2))</f>
        <v/>
      </c>
      <c r="H74" s="22" t="str">
        <f>IF('Compiled-Pneumatic-Processing'!$D2=0,"",IF(ISBLANK('Compiled-Pneumatic-Processing'!H2),"",'Compiled-Pneumatic-Processing'!H2))</f>
        <v/>
      </c>
      <c r="I74" s="22" t="str">
        <f>IF('Compiled-Pneumatic-Processing'!$D2=0,"",IF(ISBLANK('Compiled-Pneumatic-Processing'!I2),"",'Compiled-Pneumatic-Processing'!I2))</f>
        <v/>
      </c>
      <c r="J74" s="22" t="str">
        <f>IF('Compiled-Pneumatic-Processing'!$D2=0,"",IF(ISBLANK('Compiled-Pneumatic-Processing'!J2),"",'Compiled-Pneumatic-Processing'!J2))</f>
        <v/>
      </c>
      <c r="K74" s="22" t="str">
        <f>IF('Compiled-Pneumatic-Processing'!$D2=0,"",IF(ISBLANK('Compiled-Pneumatic-Processing'!K2),"",'Compiled-Pneumatic-Processing'!K2))</f>
        <v/>
      </c>
      <c r="L74" s="22" t="str">
        <f>IF('Compiled-Pneumatic-Processing'!$D2=0,"",IF(ISBLANK('Compiled-Pneumatic-Processing'!L2),"",'Compiled-Pneumatic-Processing'!L2))</f>
        <v/>
      </c>
      <c r="M74" s="22" t="str">
        <f>IF('Compiled-Pneumatic-Processing'!$D2=0,"",IF(ISBLANK('Compiled-Pneumatic-Processing'!M2),"",'Compiled-Pneumatic-Processing'!M2))</f>
        <v/>
      </c>
    </row>
    <row r="75" spans="1:13" x14ac:dyDescent="0.25">
      <c r="A75" s="22" t="str">
        <f>IF('Compiled-Pneumatic-Processing'!$D3=0,"",IF(ISBLANK('Compiled-Pneumatic-Processing'!A3),"",'Compiled-Pneumatic-Processing'!A3))</f>
        <v/>
      </c>
      <c r="B75" s="22" t="str">
        <f>IF('Compiled-Pneumatic-Processing'!$D3=0,"",IF(ISBLANK('Compiled-Pneumatic-Processing'!B3),"",'Compiled-Pneumatic-Processing'!B3))</f>
        <v/>
      </c>
      <c r="C75" s="22" t="str">
        <f>IF('Compiled-Pneumatic-Processing'!$D3=0,"",IF(ISBLANK('Compiled-Pneumatic-Processing'!C3),"",'Compiled-Pneumatic-Processing'!C3))</f>
        <v/>
      </c>
      <c r="D75" s="22" t="str">
        <f>IF('Compiled-Pneumatic-Processing'!$D3=0,"",IF(ISBLANK('Compiled-Pneumatic-Processing'!D3),"",'Compiled-Pneumatic-Processing'!D3))</f>
        <v/>
      </c>
      <c r="E75" s="22" t="str">
        <f>IF('Compiled-Pneumatic-Processing'!$D3=0,"",IF(ISBLANK('Compiled-Pneumatic-Processing'!E3),"",'Compiled-Pneumatic-Processing'!E3))</f>
        <v/>
      </c>
      <c r="F75" s="22" t="str">
        <f>IF('Compiled-Pneumatic-Processing'!$D3=0,"",IF(ISBLANK('Compiled-Pneumatic-Processing'!F3),"",'Compiled-Pneumatic-Processing'!F3))</f>
        <v/>
      </c>
      <c r="G75" s="22" t="str">
        <f>IF('Compiled-Pneumatic-Processing'!$D3=0,"",IF(ISBLANK('Compiled-Pneumatic-Processing'!G3),"",'Compiled-Pneumatic-Processing'!G3))</f>
        <v/>
      </c>
      <c r="H75" s="22" t="str">
        <f>IF('Compiled-Pneumatic-Processing'!$D3=0,"",IF(ISBLANK('Compiled-Pneumatic-Processing'!H3),"",'Compiled-Pneumatic-Processing'!H3))</f>
        <v/>
      </c>
      <c r="I75" s="22" t="str">
        <f>IF('Compiled-Pneumatic-Processing'!$D3=0,"",IF(ISBLANK('Compiled-Pneumatic-Processing'!I3),"",'Compiled-Pneumatic-Processing'!I3))</f>
        <v/>
      </c>
      <c r="J75" s="22" t="str">
        <f>IF('Compiled-Pneumatic-Processing'!$D3=0,"",IF(ISBLANK('Compiled-Pneumatic-Processing'!J3),"",'Compiled-Pneumatic-Processing'!J3))</f>
        <v/>
      </c>
      <c r="K75" s="22" t="str">
        <f>IF('Compiled-Pneumatic-Processing'!$D3=0,"",IF(ISBLANK('Compiled-Pneumatic-Processing'!K3),"",'Compiled-Pneumatic-Processing'!K3))</f>
        <v/>
      </c>
      <c r="L75" s="22" t="str">
        <f>IF('Compiled-Pneumatic-Processing'!$D3=0,"",IF(ISBLANK('Compiled-Pneumatic-Processing'!L3),"",'Compiled-Pneumatic-Processing'!L3))</f>
        <v/>
      </c>
      <c r="M75" s="22" t="str">
        <f>IF('Compiled-Pneumatic-Processing'!$D3=0,"",IF(ISBLANK('Compiled-Pneumatic-Processing'!M3),"",'Compiled-Pneumatic-Processing'!M3))</f>
        <v/>
      </c>
    </row>
    <row r="76" spans="1:13" x14ac:dyDescent="0.25">
      <c r="A76" s="22" t="str">
        <f>IF('Compiled-Pneumatic-Processing'!$D4=0,"",IF(ISBLANK('Compiled-Pneumatic-Processing'!A4),"",'Compiled-Pneumatic-Processing'!A4))</f>
        <v/>
      </c>
      <c r="B76" s="22" t="str">
        <f>IF('Compiled-Pneumatic-Processing'!$D4=0,"",IF(ISBLANK('Compiled-Pneumatic-Processing'!B4),"",'Compiled-Pneumatic-Processing'!B4))</f>
        <v/>
      </c>
      <c r="C76" s="22" t="str">
        <f>IF('Compiled-Pneumatic-Processing'!$D4=0,"",IF(ISBLANK('Compiled-Pneumatic-Processing'!C4),"",'Compiled-Pneumatic-Processing'!C4))</f>
        <v/>
      </c>
      <c r="D76" s="22" t="str">
        <f>IF('Compiled-Pneumatic-Processing'!$D4=0,"",IF(ISBLANK('Compiled-Pneumatic-Processing'!D4),"",'Compiled-Pneumatic-Processing'!D4))</f>
        <v/>
      </c>
      <c r="E76" s="22" t="str">
        <f>IF('Compiled-Pneumatic-Processing'!$D4=0,"",IF(ISBLANK('Compiled-Pneumatic-Processing'!E4),"",'Compiled-Pneumatic-Processing'!E4))</f>
        <v/>
      </c>
      <c r="F76" s="22" t="str">
        <f>IF('Compiled-Pneumatic-Processing'!$D4=0,"",IF(ISBLANK('Compiled-Pneumatic-Processing'!F4),"",'Compiled-Pneumatic-Processing'!F4))</f>
        <v/>
      </c>
      <c r="G76" s="22" t="str">
        <f>IF('Compiled-Pneumatic-Processing'!$D4=0,"",IF(ISBLANK('Compiled-Pneumatic-Processing'!G4),"",'Compiled-Pneumatic-Processing'!G4))</f>
        <v/>
      </c>
      <c r="H76" s="22" t="str">
        <f>IF('Compiled-Pneumatic-Processing'!$D4=0,"",IF(ISBLANK('Compiled-Pneumatic-Processing'!H4),"",'Compiled-Pneumatic-Processing'!H4))</f>
        <v/>
      </c>
      <c r="I76" s="22" t="str">
        <f>IF('Compiled-Pneumatic-Processing'!$D4=0,"",IF(ISBLANK('Compiled-Pneumatic-Processing'!I4),"",'Compiled-Pneumatic-Processing'!I4))</f>
        <v/>
      </c>
      <c r="J76" s="22" t="str">
        <f>IF('Compiled-Pneumatic-Processing'!$D4=0,"",IF(ISBLANK('Compiled-Pneumatic-Processing'!J4),"",'Compiled-Pneumatic-Processing'!J4))</f>
        <v/>
      </c>
      <c r="K76" s="22" t="str">
        <f>IF('Compiled-Pneumatic-Processing'!$D4=0,"",IF(ISBLANK('Compiled-Pneumatic-Processing'!K4),"",'Compiled-Pneumatic-Processing'!K4))</f>
        <v/>
      </c>
      <c r="L76" s="22" t="str">
        <f>IF('Compiled-Pneumatic-Processing'!$D4=0,"",IF(ISBLANK('Compiled-Pneumatic-Processing'!L4),"",'Compiled-Pneumatic-Processing'!L4))</f>
        <v/>
      </c>
      <c r="M76" s="22" t="str">
        <f>IF('Compiled-Pneumatic-Processing'!$D4=0,"",IF(ISBLANK('Compiled-Pneumatic-Processing'!M4),"",'Compiled-Pneumatic-Processing'!M4))</f>
        <v/>
      </c>
    </row>
    <row r="77" spans="1:13" x14ac:dyDescent="0.25">
      <c r="A77" s="22" t="str">
        <f>IF('Compiled-Pneumatic-Processing'!$D5=0,"",IF(ISBLANK('Compiled-Pneumatic-Processing'!A5),"",'Compiled-Pneumatic-Processing'!A5))</f>
        <v/>
      </c>
      <c r="B77" s="22" t="str">
        <f>IF('Compiled-Pneumatic-Processing'!$D5=0,"",IF(ISBLANK('Compiled-Pneumatic-Processing'!B5),"",'Compiled-Pneumatic-Processing'!B5))</f>
        <v/>
      </c>
      <c r="C77" s="22" t="str">
        <f>IF('Compiled-Pneumatic-Processing'!$D5=0,"",IF(ISBLANK('Compiled-Pneumatic-Processing'!C5),"",'Compiled-Pneumatic-Processing'!C5))</f>
        <v/>
      </c>
      <c r="D77" s="22" t="str">
        <f>IF('Compiled-Pneumatic-Processing'!$D5=0,"",IF(ISBLANK('Compiled-Pneumatic-Processing'!D5),"",'Compiled-Pneumatic-Processing'!D5))</f>
        <v/>
      </c>
      <c r="E77" s="22" t="str">
        <f>IF('Compiled-Pneumatic-Processing'!$D5=0,"",IF(ISBLANK('Compiled-Pneumatic-Processing'!E5),"",'Compiled-Pneumatic-Processing'!E5))</f>
        <v/>
      </c>
      <c r="F77" s="22" t="str">
        <f>IF('Compiled-Pneumatic-Processing'!$D5=0,"",IF(ISBLANK('Compiled-Pneumatic-Processing'!F5),"",'Compiled-Pneumatic-Processing'!F5))</f>
        <v/>
      </c>
      <c r="G77" s="22" t="str">
        <f>IF('Compiled-Pneumatic-Processing'!$D5=0,"",IF(ISBLANK('Compiled-Pneumatic-Processing'!G5),"",'Compiled-Pneumatic-Processing'!G5))</f>
        <v/>
      </c>
      <c r="H77" s="22" t="str">
        <f>IF('Compiled-Pneumatic-Processing'!$D5=0,"",IF(ISBLANK('Compiled-Pneumatic-Processing'!H5),"",'Compiled-Pneumatic-Processing'!H5))</f>
        <v/>
      </c>
      <c r="I77" s="22" t="str">
        <f>IF('Compiled-Pneumatic-Processing'!$D5=0,"",IF(ISBLANK('Compiled-Pneumatic-Processing'!I5),"",'Compiled-Pneumatic-Processing'!I5))</f>
        <v/>
      </c>
      <c r="J77" s="22" t="str">
        <f>IF('Compiled-Pneumatic-Processing'!$D5=0,"",IF(ISBLANK('Compiled-Pneumatic-Processing'!J5),"",'Compiled-Pneumatic-Processing'!J5))</f>
        <v/>
      </c>
      <c r="K77" s="22" t="str">
        <f>IF('Compiled-Pneumatic-Processing'!$D5=0,"",IF(ISBLANK('Compiled-Pneumatic-Processing'!K5),"",'Compiled-Pneumatic-Processing'!K5))</f>
        <v/>
      </c>
      <c r="L77" s="22" t="str">
        <f>IF('Compiled-Pneumatic-Processing'!$D5=0,"",IF(ISBLANK('Compiled-Pneumatic-Processing'!L5),"",'Compiled-Pneumatic-Processing'!L5))</f>
        <v/>
      </c>
      <c r="M77" s="22" t="str">
        <f>IF('Compiled-Pneumatic-Processing'!$D5=0,"",IF(ISBLANK('Compiled-Pneumatic-Processing'!M5),"",'Compiled-Pneumatic-Processing'!M5))</f>
        <v/>
      </c>
    </row>
    <row r="78" spans="1:13" x14ac:dyDescent="0.25">
      <c r="A78" s="22" t="str">
        <f>IF('Compiled-Pneumatic-Processing'!$D6=0,"",IF(ISBLANK('Compiled-Pneumatic-Processing'!A6),"",'Compiled-Pneumatic-Processing'!A6))</f>
        <v/>
      </c>
      <c r="B78" s="22" t="str">
        <f>IF('Compiled-Pneumatic-Processing'!$D6=0,"",IF(ISBLANK('Compiled-Pneumatic-Processing'!B6),"",'Compiled-Pneumatic-Processing'!B6))</f>
        <v/>
      </c>
      <c r="C78" s="22" t="str">
        <f>IF('Compiled-Pneumatic-Processing'!$D6=0,"",IF(ISBLANK('Compiled-Pneumatic-Processing'!C6),"",'Compiled-Pneumatic-Processing'!C6))</f>
        <v/>
      </c>
      <c r="D78" s="22" t="str">
        <f>IF('Compiled-Pneumatic-Processing'!$D6=0,"",IF(ISBLANK('Compiled-Pneumatic-Processing'!D6),"",'Compiled-Pneumatic-Processing'!D6))</f>
        <v/>
      </c>
      <c r="E78" s="22" t="str">
        <f>IF('Compiled-Pneumatic-Processing'!$D6=0,"",IF(ISBLANK('Compiled-Pneumatic-Processing'!E6),"",'Compiled-Pneumatic-Processing'!E6))</f>
        <v/>
      </c>
      <c r="F78" s="22" t="str">
        <f>IF('Compiled-Pneumatic-Processing'!$D6=0,"",IF(ISBLANK('Compiled-Pneumatic-Processing'!F6),"",'Compiled-Pneumatic-Processing'!F6))</f>
        <v/>
      </c>
      <c r="G78" s="22" t="str">
        <f>IF('Compiled-Pneumatic-Processing'!$D6=0,"",IF(ISBLANK('Compiled-Pneumatic-Processing'!G6),"",'Compiled-Pneumatic-Processing'!G6))</f>
        <v/>
      </c>
      <c r="H78" s="22" t="str">
        <f>IF('Compiled-Pneumatic-Processing'!$D6=0,"",IF(ISBLANK('Compiled-Pneumatic-Processing'!H6),"",'Compiled-Pneumatic-Processing'!H6))</f>
        <v/>
      </c>
      <c r="I78" s="22" t="str">
        <f>IF('Compiled-Pneumatic-Processing'!$D6=0,"",IF(ISBLANK('Compiled-Pneumatic-Processing'!I6),"",'Compiled-Pneumatic-Processing'!I6))</f>
        <v/>
      </c>
      <c r="J78" s="22" t="str">
        <f>IF('Compiled-Pneumatic-Processing'!$D6=0,"",IF(ISBLANK('Compiled-Pneumatic-Processing'!J6),"",'Compiled-Pneumatic-Processing'!J6))</f>
        <v/>
      </c>
      <c r="K78" s="22" t="str">
        <f>IF('Compiled-Pneumatic-Processing'!$D6=0,"",IF(ISBLANK('Compiled-Pneumatic-Processing'!K6),"",'Compiled-Pneumatic-Processing'!K6))</f>
        <v/>
      </c>
      <c r="L78" s="22" t="str">
        <f>IF('Compiled-Pneumatic-Processing'!$D6=0,"",IF(ISBLANK('Compiled-Pneumatic-Processing'!L6),"",'Compiled-Pneumatic-Processing'!L6))</f>
        <v/>
      </c>
      <c r="M78" s="22" t="str">
        <f>IF('Compiled-Pneumatic-Processing'!$D6=0,"",IF(ISBLANK('Compiled-Pneumatic-Processing'!M6),"",'Compiled-Pneumatic-Processing'!M6))</f>
        <v/>
      </c>
    </row>
    <row r="79" spans="1:13" x14ac:dyDescent="0.25">
      <c r="A79" s="22" t="str">
        <f>IF('Compiled-Pneumatic-Processing'!$D7=0,"",IF(ISBLANK('Compiled-Pneumatic-Processing'!A7),"",'Compiled-Pneumatic-Processing'!A7))</f>
        <v/>
      </c>
      <c r="B79" s="22" t="str">
        <f>IF('Compiled-Pneumatic-Processing'!$D7=0,"",IF(ISBLANK('Compiled-Pneumatic-Processing'!B7),"",'Compiled-Pneumatic-Processing'!B7))</f>
        <v/>
      </c>
      <c r="C79" s="22" t="str">
        <f>IF('Compiled-Pneumatic-Processing'!$D7=0,"",IF(ISBLANK('Compiled-Pneumatic-Processing'!C7),"",'Compiled-Pneumatic-Processing'!C7))</f>
        <v/>
      </c>
      <c r="D79" s="22" t="str">
        <f>IF('Compiled-Pneumatic-Processing'!$D7=0,"",IF(ISBLANK('Compiled-Pneumatic-Processing'!D7),"",'Compiled-Pneumatic-Processing'!D7))</f>
        <v/>
      </c>
      <c r="E79" s="22" t="str">
        <f>IF('Compiled-Pneumatic-Processing'!$D7=0,"",IF(ISBLANK('Compiled-Pneumatic-Processing'!E7),"",'Compiled-Pneumatic-Processing'!E7))</f>
        <v/>
      </c>
      <c r="F79" s="22" t="str">
        <f>IF('Compiled-Pneumatic-Processing'!$D7=0,"",IF(ISBLANK('Compiled-Pneumatic-Processing'!F7),"",'Compiled-Pneumatic-Processing'!F7))</f>
        <v/>
      </c>
      <c r="G79" s="22" t="str">
        <f>IF('Compiled-Pneumatic-Processing'!$D7=0,"",IF(ISBLANK('Compiled-Pneumatic-Processing'!G7),"",'Compiled-Pneumatic-Processing'!G7))</f>
        <v/>
      </c>
      <c r="H79" s="22" t="str">
        <f>IF('Compiled-Pneumatic-Processing'!$D7=0,"",IF(ISBLANK('Compiled-Pneumatic-Processing'!H7),"",'Compiled-Pneumatic-Processing'!H7))</f>
        <v/>
      </c>
      <c r="I79" s="22" t="str">
        <f>IF('Compiled-Pneumatic-Processing'!$D7=0,"",IF(ISBLANK('Compiled-Pneumatic-Processing'!I7),"",'Compiled-Pneumatic-Processing'!I7))</f>
        <v/>
      </c>
      <c r="J79" s="22" t="str">
        <f>IF('Compiled-Pneumatic-Processing'!$D7=0,"",IF(ISBLANK('Compiled-Pneumatic-Processing'!J7),"",'Compiled-Pneumatic-Processing'!J7))</f>
        <v/>
      </c>
      <c r="K79" s="22" t="str">
        <f>IF('Compiled-Pneumatic-Processing'!$D7=0,"",IF(ISBLANK('Compiled-Pneumatic-Processing'!K7),"",'Compiled-Pneumatic-Processing'!K7))</f>
        <v/>
      </c>
      <c r="L79" s="22" t="str">
        <f>IF('Compiled-Pneumatic-Processing'!$D7=0,"",IF(ISBLANK('Compiled-Pneumatic-Processing'!L7),"",'Compiled-Pneumatic-Processing'!L7))</f>
        <v/>
      </c>
      <c r="M79" s="22" t="str">
        <f>IF('Compiled-Pneumatic-Processing'!$D7=0,"",IF(ISBLANK('Compiled-Pneumatic-Processing'!M7),"",'Compiled-Pneumatic-Processing'!M7))</f>
        <v/>
      </c>
    </row>
    <row r="80" spans="1:13" x14ac:dyDescent="0.25">
      <c r="A80" s="22" t="str">
        <f>IF('Compiled-Pneumatic-Processing'!$D8=0,"",IF(ISBLANK('Compiled-Pneumatic-Processing'!A8),"",'Compiled-Pneumatic-Processing'!A8))</f>
        <v/>
      </c>
      <c r="B80" s="22" t="str">
        <f>IF('Compiled-Pneumatic-Processing'!$D8=0,"",IF(ISBLANK('Compiled-Pneumatic-Processing'!B8),"",'Compiled-Pneumatic-Processing'!B8))</f>
        <v/>
      </c>
      <c r="C80" s="22" t="str">
        <f>IF('Compiled-Pneumatic-Processing'!$D8=0,"",IF(ISBLANK('Compiled-Pneumatic-Processing'!C8),"",'Compiled-Pneumatic-Processing'!C8))</f>
        <v/>
      </c>
      <c r="D80" s="22" t="str">
        <f>IF('Compiled-Pneumatic-Processing'!$D8=0,"",IF(ISBLANK('Compiled-Pneumatic-Processing'!D8),"",'Compiled-Pneumatic-Processing'!D8))</f>
        <v/>
      </c>
      <c r="E80" s="22" t="str">
        <f>IF('Compiled-Pneumatic-Processing'!$D8=0,"",IF(ISBLANK('Compiled-Pneumatic-Processing'!E8),"",'Compiled-Pneumatic-Processing'!E8))</f>
        <v/>
      </c>
      <c r="F80" s="22" t="str">
        <f>IF('Compiled-Pneumatic-Processing'!$D8=0,"",IF(ISBLANK('Compiled-Pneumatic-Processing'!F8),"",'Compiled-Pneumatic-Processing'!F8))</f>
        <v/>
      </c>
      <c r="G80" s="22" t="str">
        <f>IF('Compiled-Pneumatic-Processing'!$D8=0,"",IF(ISBLANK('Compiled-Pneumatic-Processing'!G8),"",'Compiled-Pneumatic-Processing'!G8))</f>
        <v/>
      </c>
      <c r="H80" s="22" t="str">
        <f>IF('Compiled-Pneumatic-Processing'!$D8=0,"",IF(ISBLANK('Compiled-Pneumatic-Processing'!H8),"",'Compiled-Pneumatic-Processing'!H8))</f>
        <v/>
      </c>
      <c r="I80" s="22" t="str">
        <f>IF('Compiled-Pneumatic-Processing'!$D8=0,"",IF(ISBLANK('Compiled-Pneumatic-Processing'!I8),"",'Compiled-Pneumatic-Processing'!I8))</f>
        <v/>
      </c>
      <c r="J80" s="22" t="str">
        <f>IF('Compiled-Pneumatic-Processing'!$D8=0,"",IF(ISBLANK('Compiled-Pneumatic-Processing'!J8),"",'Compiled-Pneumatic-Processing'!J8))</f>
        <v/>
      </c>
      <c r="K80" s="22" t="str">
        <f>IF('Compiled-Pneumatic-Processing'!$D8=0,"",IF(ISBLANK('Compiled-Pneumatic-Processing'!K8),"",'Compiled-Pneumatic-Processing'!K8))</f>
        <v/>
      </c>
      <c r="L80" s="22" t="str">
        <f>IF('Compiled-Pneumatic-Processing'!$D8=0,"",IF(ISBLANK('Compiled-Pneumatic-Processing'!L8),"",'Compiled-Pneumatic-Processing'!L8))</f>
        <v/>
      </c>
      <c r="M80" s="22" t="str">
        <f>IF('Compiled-Pneumatic-Processing'!$D8=0,"",IF(ISBLANK('Compiled-Pneumatic-Processing'!M8),"",'Compiled-Pneumatic-Processing'!M8))</f>
        <v/>
      </c>
    </row>
    <row r="81" spans="1:13" x14ac:dyDescent="0.25">
      <c r="A81" s="22" t="str">
        <f>IF('Compiled-Pneumatic-Processing'!$D9=0,"",IF(ISBLANK('Compiled-Pneumatic-Processing'!A9),"",'Compiled-Pneumatic-Processing'!A9))</f>
        <v/>
      </c>
      <c r="B81" s="22" t="str">
        <f>IF('Compiled-Pneumatic-Processing'!$D9=0,"",IF(ISBLANK('Compiled-Pneumatic-Processing'!B9),"",'Compiled-Pneumatic-Processing'!B9))</f>
        <v/>
      </c>
      <c r="C81" s="22" t="str">
        <f>IF('Compiled-Pneumatic-Processing'!$D9=0,"",IF(ISBLANK('Compiled-Pneumatic-Processing'!C9),"",'Compiled-Pneumatic-Processing'!C9))</f>
        <v/>
      </c>
      <c r="D81" s="22" t="str">
        <f>IF('Compiled-Pneumatic-Processing'!$D9=0,"",IF(ISBLANK('Compiled-Pneumatic-Processing'!D9),"",'Compiled-Pneumatic-Processing'!D9))</f>
        <v/>
      </c>
      <c r="E81" s="22" t="str">
        <f>IF('Compiled-Pneumatic-Processing'!$D9=0,"",IF(ISBLANK('Compiled-Pneumatic-Processing'!E9),"",'Compiled-Pneumatic-Processing'!E9))</f>
        <v/>
      </c>
      <c r="F81" s="22" t="str">
        <f>IF('Compiled-Pneumatic-Processing'!$D9=0,"",IF(ISBLANK('Compiled-Pneumatic-Processing'!F9),"",'Compiled-Pneumatic-Processing'!F9))</f>
        <v/>
      </c>
      <c r="G81" s="22" t="str">
        <f>IF('Compiled-Pneumatic-Processing'!$D9=0,"",IF(ISBLANK('Compiled-Pneumatic-Processing'!G9),"",'Compiled-Pneumatic-Processing'!G9))</f>
        <v/>
      </c>
      <c r="H81" s="22" t="str">
        <f>IF('Compiled-Pneumatic-Processing'!$D9=0,"",IF(ISBLANK('Compiled-Pneumatic-Processing'!H9),"",'Compiled-Pneumatic-Processing'!H9))</f>
        <v/>
      </c>
      <c r="I81" s="22" t="str">
        <f>IF('Compiled-Pneumatic-Processing'!$D9=0,"",IF(ISBLANK('Compiled-Pneumatic-Processing'!I9),"",'Compiled-Pneumatic-Processing'!I9))</f>
        <v/>
      </c>
      <c r="J81" s="22" t="str">
        <f>IF('Compiled-Pneumatic-Processing'!$D9=0,"",IF(ISBLANK('Compiled-Pneumatic-Processing'!J9),"",'Compiled-Pneumatic-Processing'!J9))</f>
        <v/>
      </c>
      <c r="K81" s="22" t="str">
        <f>IF('Compiled-Pneumatic-Processing'!$D9=0,"",IF(ISBLANK('Compiled-Pneumatic-Processing'!K9),"",'Compiled-Pneumatic-Processing'!K9))</f>
        <v/>
      </c>
      <c r="L81" s="22" t="str">
        <f>IF('Compiled-Pneumatic-Processing'!$D9=0,"",IF(ISBLANK('Compiled-Pneumatic-Processing'!L9),"",'Compiled-Pneumatic-Processing'!L9))</f>
        <v/>
      </c>
      <c r="M81" s="22" t="str">
        <f>IF('Compiled-Pneumatic-Processing'!$D9=0,"",IF(ISBLANK('Compiled-Pneumatic-Processing'!M9),"",'Compiled-Pneumatic-Processing'!M9))</f>
        <v/>
      </c>
    </row>
    <row r="82" spans="1:13" x14ac:dyDescent="0.25">
      <c r="A82" s="22" t="str">
        <f>IF('Compiled-Pneumatic-Processing'!$D10=0,"",IF(ISBLANK('Compiled-Pneumatic-Processing'!A10),"",'Compiled-Pneumatic-Processing'!A10))</f>
        <v/>
      </c>
      <c r="B82" s="22" t="str">
        <f>IF('Compiled-Pneumatic-Processing'!$D10=0,"",IF(ISBLANK('Compiled-Pneumatic-Processing'!B10),"",'Compiled-Pneumatic-Processing'!B10))</f>
        <v/>
      </c>
      <c r="C82" s="22" t="str">
        <f>IF('Compiled-Pneumatic-Processing'!$D10=0,"",IF(ISBLANK('Compiled-Pneumatic-Processing'!C10),"",'Compiled-Pneumatic-Processing'!C10))</f>
        <v/>
      </c>
      <c r="D82" s="22" t="str">
        <f>IF('Compiled-Pneumatic-Processing'!$D10=0,"",IF(ISBLANK('Compiled-Pneumatic-Processing'!D10),"",'Compiled-Pneumatic-Processing'!D10))</f>
        <v/>
      </c>
      <c r="E82" s="22" t="str">
        <f>IF('Compiled-Pneumatic-Processing'!$D10=0,"",IF(ISBLANK('Compiled-Pneumatic-Processing'!E10),"",'Compiled-Pneumatic-Processing'!E10))</f>
        <v/>
      </c>
      <c r="F82" s="22" t="str">
        <f>IF('Compiled-Pneumatic-Processing'!$D10=0,"",IF(ISBLANK('Compiled-Pneumatic-Processing'!F10),"",'Compiled-Pneumatic-Processing'!F10))</f>
        <v/>
      </c>
      <c r="G82" s="22" t="str">
        <f>IF('Compiled-Pneumatic-Processing'!$D10=0,"",IF(ISBLANK('Compiled-Pneumatic-Processing'!G10),"",'Compiled-Pneumatic-Processing'!G10))</f>
        <v/>
      </c>
      <c r="H82" s="22" t="str">
        <f>IF('Compiled-Pneumatic-Processing'!$D10=0,"",IF(ISBLANK('Compiled-Pneumatic-Processing'!H10),"",'Compiled-Pneumatic-Processing'!H10))</f>
        <v/>
      </c>
      <c r="I82" s="22" t="str">
        <f>IF('Compiled-Pneumatic-Processing'!$D10=0,"",IF(ISBLANK('Compiled-Pneumatic-Processing'!I10),"",'Compiled-Pneumatic-Processing'!I10))</f>
        <v/>
      </c>
      <c r="J82" s="22" t="str">
        <f>IF('Compiled-Pneumatic-Processing'!$D10=0,"",IF(ISBLANK('Compiled-Pneumatic-Processing'!J10),"",'Compiled-Pneumatic-Processing'!J10))</f>
        <v/>
      </c>
      <c r="K82" s="22" t="str">
        <f>IF('Compiled-Pneumatic-Processing'!$D10=0,"",IF(ISBLANK('Compiled-Pneumatic-Processing'!K10),"",'Compiled-Pneumatic-Processing'!K10))</f>
        <v/>
      </c>
      <c r="L82" s="22" t="str">
        <f>IF('Compiled-Pneumatic-Processing'!$D10=0,"",IF(ISBLANK('Compiled-Pneumatic-Processing'!L10),"",'Compiled-Pneumatic-Processing'!L10))</f>
        <v/>
      </c>
      <c r="M82" s="22" t="str">
        <f>IF('Compiled-Pneumatic-Processing'!$D10=0,"",IF(ISBLANK('Compiled-Pneumatic-Processing'!M10),"",'Compiled-Pneumatic-Processing'!M10))</f>
        <v/>
      </c>
    </row>
    <row r="83" spans="1:13" x14ac:dyDescent="0.25">
      <c r="A83" s="22" t="str">
        <f>IF('Compiled-Pneumatic-Processing'!$D11=0,"",IF(ISBLANK('Compiled-Pneumatic-Processing'!A11),"",'Compiled-Pneumatic-Processing'!A11))</f>
        <v/>
      </c>
      <c r="B83" s="22" t="str">
        <f>IF('Compiled-Pneumatic-Processing'!$D11=0,"",IF(ISBLANK('Compiled-Pneumatic-Processing'!B11),"",'Compiled-Pneumatic-Processing'!B11))</f>
        <v/>
      </c>
      <c r="C83" s="22" t="str">
        <f>IF('Compiled-Pneumatic-Processing'!$D11=0,"",IF(ISBLANK('Compiled-Pneumatic-Processing'!C11),"",'Compiled-Pneumatic-Processing'!C11))</f>
        <v/>
      </c>
      <c r="D83" s="22" t="str">
        <f>IF('Compiled-Pneumatic-Processing'!$D11=0,"",IF(ISBLANK('Compiled-Pneumatic-Processing'!D11),"",'Compiled-Pneumatic-Processing'!D11))</f>
        <v/>
      </c>
      <c r="E83" s="22" t="str">
        <f>IF('Compiled-Pneumatic-Processing'!$D11=0,"",IF(ISBLANK('Compiled-Pneumatic-Processing'!E11),"",'Compiled-Pneumatic-Processing'!E11))</f>
        <v/>
      </c>
      <c r="F83" s="22" t="str">
        <f>IF('Compiled-Pneumatic-Processing'!$D11=0,"",IF(ISBLANK('Compiled-Pneumatic-Processing'!F11),"",'Compiled-Pneumatic-Processing'!F11))</f>
        <v/>
      </c>
      <c r="G83" s="22" t="str">
        <f>IF('Compiled-Pneumatic-Processing'!$D11=0,"",IF(ISBLANK('Compiled-Pneumatic-Processing'!G11),"",'Compiled-Pneumatic-Processing'!G11))</f>
        <v/>
      </c>
      <c r="H83" s="22" t="str">
        <f>IF('Compiled-Pneumatic-Processing'!$D11=0,"",IF(ISBLANK('Compiled-Pneumatic-Processing'!H11),"",'Compiled-Pneumatic-Processing'!H11))</f>
        <v/>
      </c>
      <c r="I83" s="22" t="str">
        <f>IF('Compiled-Pneumatic-Processing'!$D11=0,"",IF(ISBLANK('Compiled-Pneumatic-Processing'!I11),"",'Compiled-Pneumatic-Processing'!I11))</f>
        <v/>
      </c>
      <c r="J83" s="22" t="str">
        <f>IF('Compiled-Pneumatic-Processing'!$D11=0,"",IF(ISBLANK('Compiled-Pneumatic-Processing'!J11),"",'Compiled-Pneumatic-Processing'!J11))</f>
        <v/>
      </c>
      <c r="K83" s="22" t="str">
        <f>IF('Compiled-Pneumatic-Processing'!$D11=0,"",IF(ISBLANK('Compiled-Pneumatic-Processing'!K11),"",'Compiled-Pneumatic-Processing'!K11))</f>
        <v/>
      </c>
      <c r="L83" s="22" t="str">
        <f>IF('Compiled-Pneumatic-Processing'!$D11=0,"",IF(ISBLANK('Compiled-Pneumatic-Processing'!L11),"",'Compiled-Pneumatic-Processing'!L11))</f>
        <v/>
      </c>
      <c r="M83" s="22" t="str">
        <f>IF('Compiled-Pneumatic-Processing'!$D11=0,"",IF(ISBLANK('Compiled-Pneumatic-Processing'!M11),"",'Compiled-Pneumatic-Processing'!M11))</f>
        <v/>
      </c>
    </row>
    <row r="84" spans="1:13" x14ac:dyDescent="0.25">
      <c r="A84" s="22" t="str">
        <f>IF('Compiled-Pneumatic-Processing'!$D12=0,"",IF(ISBLANK('Compiled-Pneumatic-Processing'!A12),"",'Compiled-Pneumatic-Processing'!A12))</f>
        <v/>
      </c>
      <c r="B84" s="22" t="str">
        <f>IF('Compiled-Pneumatic-Processing'!$D12=0,"",IF(ISBLANK('Compiled-Pneumatic-Processing'!B12),"",'Compiled-Pneumatic-Processing'!B12))</f>
        <v/>
      </c>
      <c r="C84" s="22" t="str">
        <f>IF('Compiled-Pneumatic-Processing'!$D12=0,"",IF(ISBLANK('Compiled-Pneumatic-Processing'!C12),"",'Compiled-Pneumatic-Processing'!C12))</f>
        <v/>
      </c>
      <c r="D84" s="22" t="str">
        <f>IF('Compiled-Pneumatic-Processing'!$D12=0,"",IF(ISBLANK('Compiled-Pneumatic-Processing'!D12),"",'Compiled-Pneumatic-Processing'!D12))</f>
        <v/>
      </c>
      <c r="E84" s="22" t="str">
        <f>IF('Compiled-Pneumatic-Processing'!$D12=0,"",IF(ISBLANK('Compiled-Pneumatic-Processing'!E12),"",'Compiled-Pneumatic-Processing'!E12))</f>
        <v/>
      </c>
      <c r="F84" s="22" t="str">
        <f>IF('Compiled-Pneumatic-Processing'!$D12=0,"",IF(ISBLANK('Compiled-Pneumatic-Processing'!F12),"",'Compiled-Pneumatic-Processing'!F12))</f>
        <v/>
      </c>
      <c r="G84" s="22" t="str">
        <f>IF('Compiled-Pneumatic-Processing'!$D12=0,"",IF(ISBLANK('Compiled-Pneumatic-Processing'!G12),"",'Compiled-Pneumatic-Processing'!G12))</f>
        <v/>
      </c>
      <c r="H84" s="22" t="str">
        <f>IF('Compiled-Pneumatic-Processing'!$D12=0,"",IF(ISBLANK('Compiled-Pneumatic-Processing'!H12),"",'Compiled-Pneumatic-Processing'!H12))</f>
        <v/>
      </c>
      <c r="I84" s="22" t="str">
        <f>IF('Compiled-Pneumatic-Processing'!$D12=0,"",IF(ISBLANK('Compiled-Pneumatic-Processing'!I12),"",'Compiled-Pneumatic-Processing'!I12))</f>
        <v/>
      </c>
      <c r="J84" s="22" t="str">
        <f>IF('Compiled-Pneumatic-Processing'!$D12=0,"",IF(ISBLANK('Compiled-Pneumatic-Processing'!J12),"",'Compiled-Pneumatic-Processing'!J12))</f>
        <v/>
      </c>
      <c r="K84" s="22" t="str">
        <f>IF('Compiled-Pneumatic-Processing'!$D12=0,"",IF(ISBLANK('Compiled-Pneumatic-Processing'!K12),"",'Compiled-Pneumatic-Processing'!K12))</f>
        <v/>
      </c>
      <c r="L84" s="22" t="str">
        <f>IF('Compiled-Pneumatic-Processing'!$D12=0,"",IF(ISBLANK('Compiled-Pneumatic-Processing'!L12),"",'Compiled-Pneumatic-Processing'!L12))</f>
        <v/>
      </c>
      <c r="M84" s="22" t="str">
        <f>IF('Compiled-Pneumatic-Processing'!$D12=0,"",IF(ISBLANK('Compiled-Pneumatic-Processing'!M12),"",'Compiled-Pneumatic-Processing'!M12))</f>
        <v/>
      </c>
    </row>
    <row r="85" spans="1:13" x14ac:dyDescent="0.25">
      <c r="A85" s="22" t="str">
        <f>IF('Compiled-Pneumatic-Processing'!$D13=0,"",IF(ISBLANK('Compiled-Pneumatic-Processing'!A13),"",'Compiled-Pneumatic-Processing'!A13))</f>
        <v/>
      </c>
      <c r="B85" s="22" t="str">
        <f>IF('Compiled-Pneumatic-Processing'!$D13=0,"",IF(ISBLANK('Compiled-Pneumatic-Processing'!B13),"",'Compiled-Pneumatic-Processing'!B13))</f>
        <v/>
      </c>
      <c r="C85" s="22" t="str">
        <f>IF('Compiled-Pneumatic-Processing'!$D13=0,"",IF(ISBLANK('Compiled-Pneumatic-Processing'!C13),"",'Compiled-Pneumatic-Processing'!C13))</f>
        <v/>
      </c>
      <c r="D85" s="22" t="str">
        <f>IF('Compiled-Pneumatic-Processing'!$D13=0,"",IF(ISBLANK('Compiled-Pneumatic-Processing'!D13),"",'Compiled-Pneumatic-Processing'!D13))</f>
        <v/>
      </c>
      <c r="E85" s="22" t="str">
        <f>IF('Compiled-Pneumatic-Processing'!$D13=0,"",IF(ISBLANK('Compiled-Pneumatic-Processing'!E13),"",'Compiled-Pneumatic-Processing'!E13))</f>
        <v/>
      </c>
      <c r="F85" s="22" t="str">
        <f>IF('Compiled-Pneumatic-Processing'!$D13=0,"",IF(ISBLANK('Compiled-Pneumatic-Processing'!F13),"",'Compiled-Pneumatic-Processing'!F13))</f>
        <v/>
      </c>
      <c r="G85" s="22" t="str">
        <f>IF('Compiled-Pneumatic-Processing'!$D13=0,"",IF(ISBLANK('Compiled-Pneumatic-Processing'!G13),"",'Compiled-Pneumatic-Processing'!G13))</f>
        <v/>
      </c>
      <c r="H85" s="22" t="str">
        <f>IF('Compiled-Pneumatic-Processing'!$D13=0,"",IF(ISBLANK('Compiled-Pneumatic-Processing'!H13),"",'Compiled-Pneumatic-Processing'!H13))</f>
        <v/>
      </c>
      <c r="I85" s="22" t="str">
        <f>IF('Compiled-Pneumatic-Processing'!$D13=0,"",IF(ISBLANK('Compiled-Pneumatic-Processing'!I13),"",'Compiled-Pneumatic-Processing'!I13))</f>
        <v/>
      </c>
      <c r="J85" s="22" t="str">
        <f>IF('Compiled-Pneumatic-Processing'!$D13=0,"",IF(ISBLANK('Compiled-Pneumatic-Processing'!J13),"",'Compiled-Pneumatic-Processing'!J13))</f>
        <v/>
      </c>
      <c r="K85" s="22" t="str">
        <f>IF('Compiled-Pneumatic-Processing'!$D13=0,"",IF(ISBLANK('Compiled-Pneumatic-Processing'!K13),"",'Compiled-Pneumatic-Processing'!K13))</f>
        <v/>
      </c>
      <c r="L85" s="22" t="str">
        <f>IF('Compiled-Pneumatic-Processing'!$D13=0,"",IF(ISBLANK('Compiled-Pneumatic-Processing'!L13),"",'Compiled-Pneumatic-Processing'!L13))</f>
        <v/>
      </c>
      <c r="M85" s="22" t="str">
        <f>IF('Compiled-Pneumatic-Processing'!$D13=0,"",IF(ISBLANK('Compiled-Pneumatic-Processing'!M13),"",'Compiled-Pneumatic-Processing'!M13))</f>
        <v/>
      </c>
    </row>
    <row r="86" spans="1:13" x14ac:dyDescent="0.25">
      <c r="A86" s="22" t="str">
        <f>IF('Compiled-Pneumatic-Processing'!$D14=0,"",IF(ISBLANK('Compiled-Pneumatic-Processing'!A14),"",'Compiled-Pneumatic-Processing'!A14))</f>
        <v/>
      </c>
      <c r="B86" s="22" t="str">
        <f>IF('Compiled-Pneumatic-Processing'!$D14=0,"",IF(ISBLANK('Compiled-Pneumatic-Processing'!B14),"",'Compiled-Pneumatic-Processing'!B14))</f>
        <v/>
      </c>
      <c r="C86" s="22" t="str">
        <f>IF('Compiled-Pneumatic-Processing'!$D14=0,"",IF(ISBLANK('Compiled-Pneumatic-Processing'!C14),"",'Compiled-Pneumatic-Processing'!C14))</f>
        <v/>
      </c>
      <c r="D86" s="22" t="str">
        <f>IF('Compiled-Pneumatic-Processing'!$D14=0,"",IF(ISBLANK('Compiled-Pneumatic-Processing'!D14),"",'Compiled-Pneumatic-Processing'!D14))</f>
        <v/>
      </c>
      <c r="E86" s="22" t="str">
        <f>IF('Compiled-Pneumatic-Processing'!$D14=0,"",IF(ISBLANK('Compiled-Pneumatic-Processing'!E14),"",'Compiled-Pneumatic-Processing'!E14))</f>
        <v/>
      </c>
      <c r="F86" s="22" t="str">
        <f>IF('Compiled-Pneumatic-Processing'!$D14=0,"",IF(ISBLANK('Compiled-Pneumatic-Processing'!F14),"",'Compiled-Pneumatic-Processing'!F14))</f>
        <v/>
      </c>
      <c r="G86" s="22" t="str">
        <f>IF('Compiled-Pneumatic-Processing'!$D14=0,"",IF(ISBLANK('Compiled-Pneumatic-Processing'!G14),"",'Compiled-Pneumatic-Processing'!G14))</f>
        <v/>
      </c>
      <c r="H86" s="22" t="str">
        <f>IF('Compiled-Pneumatic-Processing'!$D14=0,"",IF(ISBLANK('Compiled-Pneumatic-Processing'!H14),"",'Compiled-Pneumatic-Processing'!H14))</f>
        <v/>
      </c>
      <c r="I86" s="22" t="str">
        <f>IF('Compiled-Pneumatic-Processing'!$D14=0,"",IF(ISBLANK('Compiled-Pneumatic-Processing'!I14),"",'Compiled-Pneumatic-Processing'!I14))</f>
        <v/>
      </c>
      <c r="J86" s="22" t="str">
        <f>IF('Compiled-Pneumatic-Processing'!$D14=0,"",IF(ISBLANK('Compiled-Pneumatic-Processing'!J14),"",'Compiled-Pneumatic-Processing'!J14))</f>
        <v/>
      </c>
      <c r="K86" s="22" t="str">
        <f>IF('Compiled-Pneumatic-Processing'!$D14=0,"",IF(ISBLANK('Compiled-Pneumatic-Processing'!K14),"",'Compiled-Pneumatic-Processing'!K14))</f>
        <v/>
      </c>
      <c r="L86" s="22" t="str">
        <f>IF('Compiled-Pneumatic-Processing'!$D14=0,"",IF(ISBLANK('Compiled-Pneumatic-Processing'!L14),"",'Compiled-Pneumatic-Processing'!L14))</f>
        <v/>
      </c>
      <c r="M86" s="22" t="str">
        <f>IF('Compiled-Pneumatic-Processing'!$D14=0,"",IF(ISBLANK('Compiled-Pneumatic-Processing'!M14),"",'Compiled-Pneumatic-Processing'!M14))</f>
        <v/>
      </c>
    </row>
    <row r="87" spans="1:13" x14ac:dyDescent="0.25">
      <c r="A87" s="22" t="str">
        <f>IF('Compiled-Pneumatic-Processing'!$D15=0,"",IF(ISBLANK('Compiled-Pneumatic-Processing'!A15),"",'Compiled-Pneumatic-Processing'!A15))</f>
        <v/>
      </c>
      <c r="B87" s="22" t="str">
        <f>IF('Compiled-Pneumatic-Processing'!$D15=0,"",IF(ISBLANK('Compiled-Pneumatic-Processing'!B15),"",'Compiled-Pneumatic-Processing'!B15))</f>
        <v/>
      </c>
      <c r="C87" s="22" t="str">
        <f>IF('Compiled-Pneumatic-Processing'!$D15=0,"",IF(ISBLANK('Compiled-Pneumatic-Processing'!C15),"",'Compiled-Pneumatic-Processing'!C15))</f>
        <v/>
      </c>
      <c r="D87" s="22" t="str">
        <f>IF('Compiled-Pneumatic-Processing'!$D15=0,"",IF(ISBLANK('Compiled-Pneumatic-Processing'!D15),"",'Compiled-Pneumatic-Processing'!D15))</f>
        <v/>
      </c>
      <c r="E87" s="22" t="str">
        <f>IF('Compiled-Pneumatic-Processing'!$D15=0,"",IF(ISBLANK('Compiled-Pneumatic-Processing'!E15),"",'Compiled-Pneumatic-Processing'!E15))</f>
        <v/>
      </c>
      <c r="F87" s="22" t="str">
        <f>IF('Compiled-Pneumatic-Processing'!$D15=0,"",IF(ISBLANK('Compiled-Pneumatic-Processing'!F15),"",'Compiled-Pneumatic-Processing'!F15))</f>
        <v/>
      </c>
      <c r="G87" s="22" t="str">
        <f>IF('Compiled-Pneumatic-Processing'!$D15=0,"",IF(ISBLANK('Compiled-Pneumatic-Processing'!G15),"",'Compiled-Pneumatic-Processing'!G15))</f>
        <v/>
      </c>
      <c r="H87" s="22" t="str">
        <f>IF('Compiled-Pneumatic-Processing'!$D15=0,"",IF(ISBLANK('Compiled-Pneumatic-Processing'!H15),"",'Compiled-Pneumatic-Processing'!H15))</f>
        <v/>
      </c>
      <c r="I87" s="22" t="str">
        <f>IF('Compiled-Pneumatic-Processing'!$D15=0,"",IF(ISBLANK('Compiled-Pneumatic-Processing'!I15),"",'Compiled-Pneumatic-Processing'!I15))</f>
        <v/>
      </c>
      <c r="J87" s="22" t="str">
        <f>IF('Compiled-Pneumatic-Processing'!$D15=0,"",IF(ISBLANK('Compiled-Pneumatic-Processing'!J15),"",'Compiled-Pneumatic-Processing'!J15))</f>
        <v/>
      </c>
      <c r="K87" s="22" t="str">
        <f>IF('Compiled-Pneumatic-Processing'!$D15=0,"",IF(ISBLANK('Compiled-Pneumatic-Processing'!K15),"",'Compiled-Pneumatic-Processing'!K15))</f>
        <v/>
      </c>
      <c r="L87" s="22" t="str">
        <f>IF('Compiled-Pneumatic-Processing'!$D15=0,"",IF(ISBLANK('Compiled-Pneumatic-Processing'!L15),"",'Compiled-Pneumatic-Processing'!L15))</f>
        <v/>
      </c>
      <c r="M87" s="22" t="str">
        <f>IF('Compiled-Pneumatic-Processing'!$D15=0,"",IF(ISBLANK('Compiled-Pneumatic-Processing'!M15),"",'Compiled-Pneumatic-Processing'!M15))</f>
        <v/>
      </c>
    </row>
    <row r="88" spans="1:13" x14ac:dyDescent="0.25">
      <c r="A88" s="22" t="str">
        <f>IF('Compiled-Pneumatic-Processing'!$D16=0,"",IF(ISBLANK('Compiled-Pneumatic-Processing'!A16),"",'Compiled-Pneumatic-Processing'!A16))</f>
        <v/>
      </c>
      <c r="B88" s="22" t="str">
        <f>IF('Compiled-Pneumatic-Processing'!$D16=0,"",IF(ISBLANK('Compiled-Pneumatic-Processing'!B16),"",'Compiled-Pneumatic-Processing'!B16))</f>
        <v/>
      </c>
      <c r="C88" s="22" t="str">
        <f>IF('Compiled-Pneumatic-Processing'!$D16=0,"",IF(ISBLANK('Compiled-Pneumatic-Processing'!C16),"",'Compiled-Pneumatic-Processing'!C16))</f>
        <v/>
      </c>
      <c r="D88" s="22" t="str">
        <f>IF('Compiled-Pneumatic-Processing'!$D16=0,"",IF(ISBLANK('Compiled-Pneumatic-Processing'!D16),"",'Compiled-Pneumatic-Processing'!D16))</f>
        <v/>
      </c>
      <c r="E88" s="22" t="str">
        <f>IF('Compiled-Pneumatic-Processing'!$D16=0,"",IF(ISBLANK('Compiled-Pneumatic-Processing'!E16),"",'Compiled-Pneumatic-Processing'!E16))</f>
        <v/>
      </c>
      <c r="F88" s="22" t="str">
        <f>IF('Compiled-Pneumatic-Processing'!$D16=0,"",IF(ISBLANK('Compiled-Pneumatic-Processing'!F16),"",'Compiled-Pneumatic-Processing'!F16))</f>
        <v/>
      </c>
      <c r="G88" s="22" t="str">
        <f>IF('Compiled-Pneumatic-Processing'!$D16=0,"",IF(ISBLANK('Compiled-Pneumatic-Processing'!G16),"",'Compiled-Pneumatic-Processing'!G16))</f>
        <v/>
      </c>
      <c r="H88" s="22" t="str">
        <f>IF('Compiled-Pneumatic-Processing'!$D16=0,"",IF(ISBLANK('Compiled-Pneumatic-Processing'!H16),"",'Compiled-Pneumatic-Processing'!H16))</f>
        <v/>
      </c>
      <c r="I88" s="22" t="str">
        <f>IF('Compiled-Pneumatic-Processing'!$D16=0,"",IF(ISBLANK('Compiled-Pneumatic-Processing'!I16),"",'Compiled-Pneumatic-Processing'!I16))</f>
        <v/>
      </c>
      <c r="J88" s="22" t="str">
        <f>IF('Compiled-Pneumatic-Processing'!$D16=0,"",IF(ISBLANK('Compiled-Pneumatic-Processing'!J16),"",'Compiled-Pneumatic-Processing'!J16))</f>
        <v/>
      </c>
      <c r="K88" s="22" t="str">
        <f>IF('Compiled-Pneumatic-Processing'!$D16=0,"",IF(ISBLANK('Compiled-Pneumatic-Processing'!K16),"",'Compiled-Pneumatic-Processing'!K16))</f>
        <v/>
      </c>
      <c r="L88" s="22" t="str">
        <f>IF('Compiled-Pneumatic-Processing'!$D16=0,"",IF(ISBLANK('Compiled-Pneumatic-Processing'!L16),"",'Compiled-Pneumatic-Processing'!L16))</f>
        <v/>
      </c>
      <c r="M88" s="22" t="str">
        <f>IF('Compiled-Pneumatic-Processing'!$D16=0,"",IF(ISBLANK('Compiled-Pneumatic-Processing'!M16),"",'Compiled-Pneumatic-Processing'!M16))</f>
        <v/>
      </c>
    </row>
    <row r="89" spans="1:13" x14ac:dyDescent="0.25">
      <c r="A89" s="22" t="str">
        <f>IF('Compiled-Pneumatic-Processing'!$D17=0,"",IF(ISBLANK('Compiled-Pneumatic-Processing'!A17),"",'Compiled-Pneumatic-Processing'!A17))</f>
        <v/>
      </c>
      <c r="B89" s="22" t="str">
        <f>IF('Compiled-Pneumatic-Processing'!$D17=0,"",IF(ISBLANK('Compiled-Pneumatic-Processing'!B17),"",'Compiled-Pneumatic-Processing'!B17))</f>
        <v/>
      </c>
      <c r="C89" s="22" t="str">
        <f>IF('Compiled-Pneumatic-Processing'!$D17=0,"",IF(ISBLANK('Compiled-Pneumatic-Processing'!C17),"",'Compiled-Pneumatic-Processing'!C17))</f>
        <v/>
      </c>
      <c r="D89" s="22" t="str">
        <f>IF('Compiled-Pneumatic-Processing'!$D17=0,"",IF(ISBLANK('Compiled-Pneumatic-Processing'!D17),"",'Compiled-Pneumatic-Processing'!D17))</f>
        <v/>
      </c>
      <c r="E89" s="22" t="str">
        <f>IF('Compiled-Pneumatic-Processing'!$D17=0,"",IF(ISBLANK('Compiled-Pneumatic-Processing'!E17),"",'Compiled-Pneumatic-Processing'!E17))</f>
        <v/>
      </c>
      <c r="F89" s="22" t="str">
        <f>IF('Compiled-Pneumatic-Processing'!$D17=0,"",IF(ISBLANK('Compiled-Pneumatic-Processing'!F17),"",'Compiled-Pneumatic-Processing'!F17))</f>
        <v/>
      </c>
      <c r="G89" s="22" t="str">
        <f>IF('Compiled-Pneumatic-Processing'!$D17=0,"",IF(ISBLANK('Compiled-Pneumatic-Processing'!G17),"",'Compiled-Pneumatic-Processing'!G17))</f>
        <v/>
      </c>
      <c r="H89" s="22" t="str">
        <f>IF('Compiled-Pneumatic-Processing'!$D17=0,"",IF(ISBLANK('Compiled-Pneumatic-Processing'!H17),"",'Compiled-Pneumatic-Processing'!H17))</f>
        <v/>
      </c>
      <c r="I89" s="22" t="str">
        <f>IF('Compiled-Pneumatic-Processing'!$D17=0,"",IF(ISBLANK('Compiled-Pneumatic-Processing'!I17),"",'Compiled-Pneumatic-Processing'!I17))</f>
        <v/>
      </c>
      <c r="J89" s="22" t="str">
        <f>IF('Compiled-Pneumatic-Processing'!$D17=0,"",IF(ISBLANK('Compiled-Pneumatic-Processing'!J17),"",'Compiled-Pneumatic-Processing'!J17))</f>
        <v/>
      </c>
      <c r="K89" s="22" t="str">
        <f>IF('Compiled-Pneumatic-Processing'!$D17=0,"",IF(ISBLANK('Compiled-Pneumatic-Processing'!K17),"",'Compiled-Pneumatic-Processing'!K17))</f>
        <v/>
      </c>
      <c r="L89" s="22" t="str">
        <f>IF('Compiled-Pneumatic-Processing'!$D17=0,"",IF(ISBLANK('Compiled-Pneumatic-Processing'!L17),"",'Compiled-Pneumatic-Processing'!L17))</f>
        <v/>
      </c>
      <c r="M89" s="22" t="str">
        <f>IF('Compiled-Pneumatic-Processing'!$D17=0,"",IF(ISBLANK('Compiled-Pneumatic-Processing'!M17),"",'Compiled-Pneumatic-Processing'!M17))</f>
        <v/>
      </c>
    </row>
    <row r="90" spans="1:13" x14ac:dyDescent="0.25">
      <c r="A90" s="22" t="str">
        <f>IF('Compiled-Pneumatic-Processing'!$D18=0,"",IF(ISBLANK('Compiled-Pneumatic-Processing'!A18),"",'Compiled-Pneumatic-Processing'!A18))</f>
        <v/>
      </c>
      <c r="B90" s="22" t="str">
        <f>IF('Compiled-Pneumatic-Processing'!$D18=0,"",IF(ISBLANK('Compiled-Pneumatic-Processing'!B18),"",'Compiled-Pneumatic-Processing'!B18))</f>
        <v/>
      </c>
      <c r="C90" s="22" t="str">
        <f>IF('Compiled-Pneumatic-Processing'!$D18=0,"",IF(ISBLANK('Compiled-Pneumatic-Processing'!C18),"",'Compiled-Pneumatic-Processing'!C18))</f>
        <v/>
      </c>
      <c r="D90" s="22" t="str">
        <f>IF('Compiled-Pneumatic-Processing'!$D18=0,"",IF(ISBLANK('Compiled-Pneumatic-Processing'!D18),"",'Compiled-Pneumatic-Processing'!D18))</f>
        <v/>
      </c>
      <c r="E90" s="22" t="str">
        <f>IF('Compiled-Pneumatic-Processing'!$D18=0,"",IF(ISBLANK('Compiled-Pneumatic-Processing'!E18),"",'Compiled-Pneumatic-Processing'!E18))</f>
        <v/>
      </c>
      <c r="F90" s="22" t="str">
        <f>IF('Compiled-Pneumatic-Processing'!$D18=0,"",IF(ISBLANK('Compiled-Pneumatic-Processing'!F18),"",'Compiled-Pneumatic-Processing'!F18))</f>
        <v/>
      </c>
      <c r="G90" s="22" t="str">
        <f>IF('Compiled-Pneumatic-Processing'!$D18=0,"",IF(ISBLANK('Compiled-Pneumatic-Processing'!G18),"",'Compiled-Pneumatic-Processing'!G18))</f>
        <v/>
      </c>
      <c r="H90" s="22" t="str">
        <f>IF('Compiled-Pneumatic-Processing'!$D18=0,"",IF(ISBLANK('Compiled-Pneumatic-Processing'!H18),"",'Compiled-Pneumatic-Processing'!H18))</f>
        <v/>
      </c>
      <c r="I90" s="22" t="str">
        <f>IF('Compiled-Pneumatic-Processing'!$D18=0,"",IF(ISBLANK('Compiled-Pneumatic-Processing'!I18),"",'Compiled-Pneumatic-Processing'!I18))</f>
        <v/>
      </c>
      <c r="J90" s="22" t="str">
        <f>IF('Compiled-Pneumatic-Processing'!$D18=0,"",IF(ISBLANK('Compiled-Pneumatic-Processing'!J18),"",'Compiled-Pneumatic-Processing'!J18))</f>
        <v/>
      </c>
      <c r="K90" s="22" t="str">
        <f>IF('Compiled-Pneumatic-Processing'!$D18=0,"",IF(ISBLANK('Compiled-Pneumatic-Processing'!K18),"",'Compiled-Pneumatic-Processing'!K18))</f>
        <v/>
      </c>
      <c r="L90" s="22" t="str">
        <f>IF('Compiled-Pneumatic-Processing'!$D18=0,"",IF(ISBLANK('Compiled-Pneumatic-Processing'!L18),"",'Compiled-Pneumatic-Processing'!L18))</f>
        <v/>
      </c>
      <c r="M90" s="22" t="str">
        <f>IF('Compiled-Pneumatic-Processing'!$D18=0,"",IF(ISBLANK('Compiled-Pneumatic-Processing'!M18),"",'Compiled-Pneumatic-Processing'!M18))</f>
        <v/>
      </c>
    </row>
    <row r="91" spans="1:13" x14ac:dyDescent="0.25">
      <c r="A91" s="22" t="str">
        <f>IF('Compiled-Pneumatic-Processing'!$D19=0,"",IF(ISBLANK('Compiled-Pneumatic-Processing'!A19),"",'Compiled-Pneumatic-Processing'!A19))</f>
        <v/>
      </c>
      <c r="B91" s="22" t="str">
        <f>IF('Compiled-Pneumatic-Processing'!$D19=0,"",IF(ISBLANK('Compiled-Pneumatic-Processing'!B19),"",'Compiled-Pneumatic-Processing'!B19))</f>
        <v/>
      </c>
      <c r="C91" s="22" t="str">
        <f>IF('Compiled-Pneumatic-Processing'!$D19=0,"",IF(ISBLANK('Compiled-Pneumatic-Processing'!C19),"",'Compiled-Pneumatic-Processing'!C19))</f>
        <v/>
      </c>
      <c r="D91" s="22" t="str">
        <f>IF('Compiled-Pneumatic-Processing'!$D19=0,"",IF(ISBLANK('Compiled-Pneumatic-Processing'!D19),"",'Compiled-Pneumatic-Processing'!D19))</f>
        <v/>
      </c>
      <c r="E91" s="22" t="str">
        <f>IF('Compiled-Pneumatic-Processing'!$D19=0,"",IF(ISBLANK('Compiled-Pneumatic-Processing'!E19),"",'Compiled-Pneumatic-Processing'!E19))</f>
        <v/>
      </c>
      <c r="F91" s="22" t="str">
        <f>IF('Compiled-Pneumatic-Processing'!$D19=0,"",IF(ISBLANK('Compiled-Pneumatic-Processing'!F19),"",'Compiled-Pneumatic-Processing'!F19))</f>
        <v/>
      </c>
      <c r="G91" s="22" t="str">
        <f>IF('Compiled-Pneumatic-Processing'!$D19=0,"",IF(ISBLANK('Compiled-Pneumatic-Processing'!G19),"",'Compiled-Pneumatic-Processing'!G19))</f>
        <v/>
      </c>
      <c r="H91" s="22" t="str">
        <f>IF('Compiled-Pneumatic-Processing'!$D19=0,"",IF(ISBLANK('Compiled-Pneumatic-Processing'!H19),"",'Compiled-Pneumatic-Processing'!H19))</f>
        <v/>
      </c>
      <c r="I91" s="22" t="str">
        <f>IF('Compiled-Pneumatic-Processing'!$D19=0,"",IF(ISBLANK('Compiled-Pneumatic-Processing'!I19),"",'Compiled-Pneumatic-Processing'!I19))</f>
        <v/>
      </c>
      <c r="J91" s="22" t="str">
        <f>IF('Compiled-Pneumatic-Processing'!$D19=0,"",IF(ISBLANK('Compiled-Pneumatic-Processing'!J19),"",'Compiled-Pneumatic-Processing'!J19))</f>
        <v/>
      </c>
      <c r="K91" s="22" t="str">
        <f>IF('Compiled-Pneumatic-Processing'!$D19=0,"",IF(ISBLANK('Compiled-Pneumatic-Processing'!K19),"",'Compiled-Pneumatic-Processing'!K19))</f>
        <v/>
      </c>
      <c r="L91" s="22" t="str">
        <f>IF('Compiled-Pneumatic-Processing'!$D19=0,"",IF(ISBLANK('Compiled-Pneumatic-Processing'!L19),"",'Compiled-Pneumatic-Processing'!L19))</f>
        <v/>
      </c>
      <c r="M91" s="22" t="str">
        <f>IF('Compiled-Pneumatic-Processing'!$D19=0,"",IF(ISBLANK('Compiled-Pneumatic-Processing'!M19),"",'Compiled-Pneumatic-Processing'!M19))</f>
        <v/>
      </c>
    </row>
    <row r="92" spans="1:13" x14ac:dyDescent="0.25">
      <c r="A92" s="22" t="str">
        <f>IF('Compiled-Pneumatic-Processing'!$D20=0,"",IF(ISBLANK('Compiled-Pneumatic-Processing'!A20),"",'Compiled-Pneumatic-Processing'!A20))</f>
        <v/>
      </c>
      <c r="B92" s="22" t="str">
        <f>IF('Compiled-Pneumatic-Processing'!$D20=0,"",IF(ISBLANK('Compiled-Pneumatic-Processing'!B20),"",'Compiled-Pneumatic-Processing'!B20))</f>
        <v/>
      </c>
      <c r="C92" s="22" t="str">
        <f>IF('Compiled-Pneumatic-Processing'!$D20=0,"",IF(ISBLANK('Compiled-Pneumatic-Processing'!C20),"",'Compiled-Pneumatic-Processing'!C20))</f>
        <v/>
      </c>
      <c r="D92" s="22" t="str">
        <f>IF('Compiled-Pneumatic-Processing'!$D20=0,"",IF(ISBLANK('Compiled-Pneumatic-Processing'!D20),"",'Compiled-Pneumatic-Processing'!D20))</f>
        <v/>
      </c>
      <c r="E92" s="22" t="str">
        <f>IF('Compiled-Pneumatic-Processing'!$D20=0,"",IF(ISBLANK('Compiled-Pneumatic-Processing'!E20),"",'Compiled-Pneumatic-Processing'!E20))</f>
        <v/>
      </c>
      <c r="F92" s="22" t="str">
        <f>IF('Compiled-Pneumatic-Processing'!$D20=0,"",IF(ISBLANK('Compiled-Pneumatic-Processing'!F20),"",'Compiled-Pneumatic-Processing'!F20))</f>
        <v/>
      </c>
      <c r="G92" s="22" t="str">
        <f>IF('Compiled-Pneumatic-Processing'!$D20=0,"",IF(ISBLANK('Compiled-Pneumatic-Processing'!G20),"",'Compiled-Pneumatic-Processing'!G20))</f>
        <v/>
      </c>
      <c r="H92" s="22" t="str">
        <f>IF('Compiled-Pneumatic-Processing'!$D20=0,"",IF(ISBLANK('Compiled-Pneumatic-Processing'!H20),"",'Compiled-Pneumatic-Processing'!H20))</f>
        <v/>
      </c>
      <c r="I92" s="22" t="str">
        <f>IF('Compiled-Pneumatic-Processing'!$D20=0,"",IF(ISBLANK('Compiled-Pneumatic-Processing'!I20),"",'Compiled-Pneumatic-Processing'!I20))</f>
        <v/>
      </c>
      <c r="J92" s="22" t="str">
        <f>IF('Compiled-Pneumatic-Processing'!$D20=0,"",IF(ISBLANK('Compiled-Pneumatic-Processing'!J20),"",'Compiled-Pneumatic-Processing'!J20))</f>
        <v/>
      </c>
      <c r="K92" s="22" t="str">
        <f>IF('Compiled-Pneumatic-Processing'!$D20=0,"",IF(ISBLANK('Compiled-Pneumatic-Processing'!K20),"",'Compiled-Pneumatic-Processing'!K20))</f>
        <v/>
      </c>
      <c r="L92" s="22" t="str">
        <f>IF('Compiled-Pneumatic-Processing'!$D20=0,"",IF(ISBLANK('Compiled-Pneumatic-Processing'!L20),"",'Compiled-Pneumatic-Processing'!L20))</f>
        <v/>
      </c>
      <c r="M92" s="22" t="str">
        <f>IF('Compiled-Pneumatic-Processing'!$D20=0,"",IF(ISBLANK('Compiled-Pneumatic-Processing'!M20),"",'Compiled-Pneumatic-Processing'!M20))</f>
        <v/>
      </c>
    </row>
    <row r="93" spans="1:13" x14ac:dyDescent="0.25">
      <c r="A93" s="22" t="str">
        <f>IF('Compiled-Pneumatic-Processing'!$D21=0,"",IF(ISBLANK('Compiled-Pneumatic-Processing'!A21),"",'Compiled-Pneumatic-Processing'!A21))</f>
        <v/>
      </c>
      <c r="B93" s="22" t="str">
        <f>IF('Compiled-Pneumatic-Processing'!$D21=0,"",IF(ISBLANK('Compiled-Pneumatic-Processing'!B21),"",'Compiled-Pneumatic-Processing'!B21))</f>
        <v/>
      </c>
      <c r="C93" s="22" t="str">
        <f>IF('Compiled-Pneumatic-Processing'!$D21=0,"",IF(ISBLANK('Compiled-Pneumatic-Processing'!C21),"",'Compiled-Pneumatic-Processing'!C21))</f>
        <v/>
      </c>
      <c r="D93" s="22" t="str">
        <f>IF('Compiled-Pneumatic-Processing'!$D21=0,"",IF(ISBLANK('Compiled-Pneumatic-Processing'!D21),"",'Compiled-Pneumatic-Processing'!D21))</f>
        <v/>
      </c>
      <c r="E93" s="22" t="str">
        <f>IF('Compiled-Pneumatic-Processing'!$D21=0,"",IF(ISBLANK('Compiled-Pneumatic-Processing'!E21),"",'Compiled-Pneumatic-Processing'!E21))</f>
        <v/>
      </c>
      <c r="F93" s="22" t="str">
        <f>IF('Compiled-Pneumatic-Processing'!$D21=0,"",IF(ISBLANK('Compiled-Pneumatic-Processing'!F21),"",'Compiled-Pneumatic-Processing'!F21))</f>
        <v/>
      </c>
      <c r="G93" s="22" t="str">
        <f>IF('Compiled-Pneumatic-Processing'!$D21=0,"",IF(ISBLANK('Compiled-Pneumatic-Processing'!G21),"",'Compiled-Pneumatic-Processing'!G21))</f>
        <v/>
      </c>
      <c r="H93" s="22" t="str">
        <f>IF('Compiled-Pneumatic-Processing'!$D21=0,"",IF(ISBLANK('Compiled-Pneumatic-Processing'!H21),"",'Compiled-Pneumatic-Processing'!H21))</f>
        <v/>
      </c>
      <c r="I93" s="22" t="str">
        <f>IF('Compiled-Pneumatic-Processing'!$D21=0,"",IF(ISBLANK('Compiled-Pneumatic-Processing'!I21),"",'Compiled-Pneumatic-Processing'!I21))</f>
        <v/>
      </c>
      <c r="J93" s="22" t="str">
        <f>IF('Compiled-Pneumatic-Processing'!$D21=0,"",IF(ISBLANK('Compiled-Pneumatic-Processing'!J21),"",'Compiled-Pneumatic-Processing'!J21))</f>
        <v/>
      </c>
      <c r="K93" s="22" t="str">
        <f>IF('Compiled-Pneumatic-Processing'!$D21=0,"",IF(ISBLANK('Compiled-Pneumatic-Processing'!K21),"",'Compiled-Pneumatic-Processing'!K21))</f>
        <v/>
      </c>
      <c r="L93" s="22" t="str">
        <f>IF('Compiled-Pneumatic-Processing'!$D21=0,"",IF(ISBLANK('Compiled-Pneumatic-Processing'!L21),"",'Compiled-Pneumatic-Processing'!L21))</f>
        <v/>
      </c>
      <c r="M93" s="22" t="str">
        <f>IF('Compiled-Pneumatic-Processing'!$D21=0,"",IF(ISBLANK('Compiled-Pneumatic-Processing'!M21),"",'Compiled-Pneumatic-Processing'!M21))</f>
        <v/>
      </c>
    </row>
    <row r="94" spans="1:13" x14ac:dyDescent="0.25">
      <c r="A94" s="22" t="str">
        <f>IF('Compiled-Pneumatic-Processing'!$D22=0,"",IF(ISBLANK('Compiled-Pneumatic-Processing'!A22),"",'Compiled-Pneumatic-Processing'!A22))</f>
        <v/>
      </c>
      <c r="B94" s="22" t="str">
        <f>IF('Compiled-Pneumatic-Processing'!$D22=0,"",IF(ISBLANK('Compiled-Pneumatic-Processing'!B22),"",'Compiled-Pneumatic-Processing'!B22))</f>
        <v/>
      </c>
      <c r="C94" s="22" t="str">
        <f>IF('Compiled-Pneumatic-Processing'!$D22=0,"",IF(ISBLANK('Compiled-Pneumatic-Processing'!C22),"",'Compiled-Pneumatic-Processing'!C22))</f>
        <v/>
      </c>
      <c r="D94" s="22" t="str">
        <f>IF('Compiled-Pneumatic-Processing'!$D22=0,"",IF(ISBLANK('Compiled-Pneumatic-Processing'!D22),"",'Compiled-Pneumatic-Processing'!D22))</f>
        <v/>
      </c>
      <c r="E94" s="22" t="str">
        <f>IF('Compiled-Pneumatic-Processing'!$D22=0,"",IF(ISBLANK('Compiled-Pneumatic-Processing'!E22),"",'Compiled-Pneumatic-Processing'!E22))</f>
        <v/>
      </c>
      <c r="F94" s="22" t="str">
        <f>IF('Compiled-Pneumatic-Processing'!$D22=0,"",IF(ISBLANK('Compiled-Pneumatic-Processing'!F22),"",'Compiled-Pneumatic-Processing'!F22))</f>
        <v/>
      </c>
      <c r="G94" s="22" t="str">
        <f>IF('Compiled-Pneumatic-Processing'!$D22=0,"",IF(ISBLANK('Compiled-Pneumatic-Processing'!G22),"",'Compiled-Pneumatic-Processing'!G22))</f>
        <v/>
      </c>
      <c r="H94" s="22" t="str">
        <f>IF('Compiled-Pneumatic-Processing'!$D22=0,"",IF(ISBLANK('Compiled-Pneumatic-Processing'!H22),"",'Compiled-Pneumatic-Processing'!H22))</f>
        <v/>
      </c>
      <c r="I94" s="22" t="str">
        <f>IF('Compiled-Pneumatic-Processing'!$D22=0,"",IF(ISBLANK('Compiled-Pneumatic-Processing'!I22),"",'Compiled-Pneumatic-Processing'!I22))</f>
        <v/>
      </c>
      <c r="J94" s="22" t="str">
        <f>IF('Compiled-Pneumatic-Processing'!$D22=0,"",IF(ISBLANK('Compiled-Pneumatic-Processing'!J22),"",'Compiled-Pneumatic-Processing'!J22))</f>
        <v/>
      </c>
      <c r="K94" s="22" t="str">
        <f>IF('Compiled-Pneumatic-Processing'!$D22=0,"",IF(ISBLANK('Compiled-Pneumatic-Processing'!K22),"",'Compiled-Pneumatic-Processing'!K22))</f>
        <v/>
      </c>
      <c r="L94" s="22" t="str">
        <f>IF('Compiled-Pneumatic-Processing'!$D22=0,"",IF(ISBLANK('Compiled-Pneumatic-Processing'!L22),"",'Compiled-Pneumatic-Processing'!L22))</f>
        <v/>
      </c>
      <c r="M94" s="22" t="str">
        <f>IF('Compiled-Pneumatic-Processing'!$D22=0,"",IF(ISBLANK('Compiled-Pneumatic-Processing'!M22),"",'Compiled-Pneumatic-Processing'!M22))</f>
        <v/>
      </c>
    </row>
    <row r="95" spans="1:13" x14ac:dyDescent="0.25">
      <c r="A95" s="22" t="str">
        <f>IF('Compiled-Pneumatic-Processing'!$D23=0,"",IF(ISBLANK('Compiled-Pneumatic-Processing'!A23),"",'Compiled-Pneumatic-Processing'!A23))</f>
        <v/>
      </c>
      <c r="B95" s="22" t="str">
        <f>IF('Compiled-Pneumatic-Processing'!$D23=0,"",IF(ISBLANK('Compiled-Pneumatic-Processing'!B23),"",'Compiled-Pneumatic-Processing'!B23))</f>
        <v/>
      </c>
      <c r="C95" s="22" t="str">
        <f>IF('Compiled-Pneumatic-Processing'!$D23=0,"",IF(ISBLANK('Compiled-Pneumatic-Processing'!C23),"",'Compiled-Pneumatic-Processing'!C23))</f>
        <v/>
      </c>
      <c r="D95" s="22" t="str">
        <f>IF('Compiled-Pneumatic-Processing'!$D23=0,"",IF(ISBLANK('Compiled-Pneumatic-Processing'!D23),"",'Compiled-Pneumatic-Processing'!D23))</f>
        <v/>
      </c>
      <c r="E95" s="22" t="str">
        <f>IF('Compiled-Pneumatic-Processing'!$D23=0,"",IF(ISBLANK('Compiled-Pneumatic-Processing'!E23),"",'Compiled-Pneumatic-Processing'!E23))</f>
        <v/>
      </c>
      <c r="F95" s="22" t="str">
        <f>IF('Compiled-Pneumatic-Processing'!$D23=0,"",IF(ISBLANK('Compiled-Pneumatic-Processing'!F23),"",'Compiled-Pneumatic-Processing'!F23))</f>
        <v/>
      </c>
      <c r="G95" s="22" t="str">
        <f>IF('Compiled-Pneumatic-Processing'!$D23=0,"",IF(ISBLANK('Compiled-Pneumatic-Processing'!G23),"",'Compiled-Pneumatic-Processing'!G23))</f>
        <v/>
      </c>
      <c r="H95" s="22" t="str">
        <f>IF('Compiled-Pneumatic-Processing'!$D23=0,"",IF(ISBLANK('Compiled-Pneumatic-Processing'!H23),"",'Compiled-Pneumatic-Processing'!H23))</f>
        <v/>
      </c>
      <c r="I95" s="22" t="str">
        <f>IF('Compiled-Pneumatic-Processing'!$D23=0,"",IF(ISBLANK('Compiled-Pneumatic-Processing'!I23),"",'Compiled-Pneumatic-Processing'!I23))</f>
        <v/>
      </c>
      <c r="J95" s="22" t="str">
        <f>IF('Compiled-Pneumatic-Processing'!$D23=0,"",IF(ISBLANK('Compiled-Pneumatic-Processing'!J23),"",'Compiled-Pneumatic-Processing'!J23))</f>
        <v/>
      </c>
      <c r="K95" s="22" t="str">
        <f>IF('Compiled-Pneumatic-Processing'!$D23=0,"",IF(ISBLANK('Compiled-Pneumatic-Processing'!K23),"",'Compiled-Pneumatic-Processing'!K23))</f>
        <v/>
      </c>
      <c r="L95" s="22" t="str">
        <f>IF('Compiled-Pneumatic-Processing'!$D23=0,"",IF(ISBLANK('Compiled-Pneumatic-Processing'!L23),"",'Compiled-Pneumatic-Processing'!L23))</f>
        <v/>
      </c>
      <c r="M95" s="22" t="str">
        <f>IF('Compiled-Pneumatic-Processing'!$D23=0,"",IF(ISBLANK('Compiled-Pneumatic-Processing'!M23),"",'Compiled-Pneumatic-Processing'!M23))</f>
        <v/>
      </c>
    </row>
    <row r="96" spans="1:13" x14ac:dyDescent="0.25">
      <c r="A96" s="22" t="str">
        <f>IF('Compiled-Pneumatic-Processing'!$D24=0,"",IF(ISBLANK('Compiled-Pneumatic-Processing'!A24),"",'Compiled-Pneumatic-Processing'!A24))</f>
        <v/>
      </c>
      <c r="B96" s="22" t="str">
        <f>IF('Compiled-Pneumatic-Processing'!$D24=0,"",IF(ISBLANK('Compiled-Pneumatic-Processing'!B24),"",'Compiled-Pneumatic-Processing'!B24))</f>
        <v/>
      </c>
      <c r="C96" s="22" t="str">
        <f>IF('Compiled-Pneumatic-Processing'!$D24=0,"",IF(ISBLANK('Compiled-Pneumatic-Processing'!C24),"",'Compiled-Pneumatic-Processing'!C24))</f>
        <v/>
      </c>
      <c r="D96" s="22" t="str">
        <f>IF('Compiled-Pneumatic-Processing'!$D24=0,"",IF(ISBLANK('Compiled-Pneumatic-Processing'!D24),"",'Compiled-Pneumatic-Processing'!D24))</f>
        <v/>
      </c>
      <c r="E96" s="22" t="str">
        <f>IF('Compiled-Pneumatic-Processing'!$D24=0,"",IF(ISBLANK('Compiled-Pneumatic-Processing'!E24),"",'Compiled-Pneumatic-Processing'!E24))</f>
        <v/>
      </c>
      <c r="F96" s="22" t="str">
        <f>IF('Compiled-Pneumatic-Processing'!$D24=0,"",IF(ISBLANK('Compiled-Pneumatic-Processing'!F24),"",'Compiled-Pneumatic-Processing'!F24))</f>
        <v/>
      </c>
      <c r="G96" s="22" t="str">
        <f>IF('Compiled-Pneumatic-Processing'!$D24=0,"",IF(ISBLANK('Compiled-Pneumatic-Processing'!G24),"",'Compiled-Pneumatic-Processing'!G24))</f>
        <v/>
      </c>
      <c r="H96" s="22" t="str">
        <f>IF('Compiled-Pneumatic-Processing'!$D24=0,"",IF(ISBLANK('Compiled-Pneumatic-Processing'!H24),"",'Compiled-Pneumatic-Processing'!H24))</f>
        <v/>
      </c>
      <c r="I96" s="22" t="str">
        <f>IF('Compiled-Pneumatic-Processing'!$D24=0,"",IF(ISBLANK('Compiled-Pneumatic-Processing'!I24),"",'Compiled-Pneumatic-Processing'!I24))</f>
        <v/>
      </c>
      <c r="J96" s="22" t="str">
        <f>IF('Compiled-Pneumatic-Processing'!$D24=0,"",IF(ISBLANK('Compiled-Pneumatic-Processing'!J24),"",'Compiled-Pneumatic-Processing'!J24))</f>
        <v/>
      </c>
      <c r="K96" s="22" t="str">
        <f>IF('Compiled-Pneumatic-Processing'!$D24=0,"",IF(ISBLANK('Compiled-Pneumatic-Processing'!K24),"",'Compiled-Pneumatic-Processing'!K24))</f>
        <v/>
      </c>
      <c r="L96" s="22" t="str">
        <f>IF('Compiled-Pneumatic-Processing'!$D24=0,"",IF(ISBLANK('Compiled-Pneumatic-Processing'!L24),"",'Compiled-Pneumatic-Processing'!L24))</f>
        <v/>
      </c>
      <c r="M96" s="22" t="str">
        <f>IF('Compiled-Pneumatic-Processing'!$D24=0,"",IF(ISBLANK('Compiled-Pneumatic-Processing'!M24),"",'Compiled-Pneumatic-Processing'!M24))</f>
        <v/>
      </c>
    </row>
    <row r="97" spans="1:13" s="28" customFormat="1" x14ac:dyDescent="0.25">
      <c r="A97" s="27" t="str">
        <f>IF('Compiled-Pneumatic-Processing'!$D25=0,"",IF(ISBLANK('Compiled-Pneumatic-Processing'!A25),"",'Compiled-Pneumatic-Processing'!A25))</f>
        <v/>
      </c>
      <c r="B97" s="27" t="str">
        <f>IF('Compiled-Pneumatic-Processing'!$D25=0,"",IF(ISBLANK('Compiled-Pneumatic-Processing'!B25),"",'Compiled-Pneumatic-Processing'!B25))</f>
        <v/>
      </c>
      <c r="C97" s="27" t="str">
        <f>IF('Compiled-Pneumatic-Processing'!$D25=0,"",IF(ISBLANK('Compiled-Pneumatic-Processing'!C25),"",'Compiled-Pneumatic-Processing'!C25))</f>
        <v/>
      </c>
      <c r="D97" s="27" t="str">
        <f>IF('Compiled-Pneumatic-Processing'!$D25=0,"",IF(ISBLANK('Compiled-Pneumatic-Processing'!D25),"",'Compiled-Pneumatic-Processing'!D25))</f>
        <v/>
      </c>
      <c r="E97" s="27" t="str">
        <f>IF('Compiled-Pneumatic-Processing'!$D25=0,"",IF(ISBLANK('Compiled-Pneumatic-Processing'!E25),"",'Compiled-Pneumatic-Processing'!E25))</f>
        <v/>
      </c>
      <c r="F97" s="27" t="str">
        <f>IF('Compiled-Pneumatic-Processing'!$D25=0,"",IF(ISBLANK('Compiled-Pneumatic-Processing'!F25),"",'Compiled-Pneumatic-Processing'!F25))</f>
        <v/>
      </c>
      <c r="G97" s="27" t="str">
        <f>IF('Compiled-Pneumatic-Processing'!$D25=0,"",IF(ISBLANK('Compiled-Pneumatic-Processing'!G25),"",'Compiled-Pneumatic-Processing'!G25))</f>
        <v/>
      </c>
      <c r="H97" s="27" t="str">
        <f>IF('Compiled-Pneumatic-Processing'!$D25=0,"",IF(ISBLANK('Compiled-Pneumatic-Processing'!H25),"",'Compiled-Pneumatic-Processing'!H25))</f>
        <v/>
      </c>
      <c r="I97" s="27" t="str">
        <f>IF('Compiled-Pneumatic-Processing'!$D25=0,"",IF(ISBLANK('Compiled-Pneumatic-Processing'!I25),"",'Compiled-Pneumatic-Processing'!I25))</f>
        <v/>
      </c>
      <c r="J97" s="27" t="str">
        <f>IF('Compiled-Pneumatic-Processing'!$D25=0,"",IF(ISBLANK('Compiled-Pneumatic-Processing'!J25),"",'Compiled-Pneumatic-Processing'!J25))</f>
        <v/>
      </c>
      <c r="K97" s="27" t="str">
        <f>IF('Compiled-Pneumatic-Processing'!$D25=0,"",IF(ISBLANK('Compiled-Pneumatic-Processing'!K25),"",'Compiled-Pneumatic-Processing'!K25))</f>
        <v/>
      </c>
      <c r="L97" s="27" t="str">
        <f>IF('Compiled-Pneumatic-Processing'!$D25=0,"",IF(ISBLANK('Compiled-Pneumatic-Processing'!L25),"",'Compiled-Pneumatic-Processing'!L25))</f>
        <v/>
      </c>
      <c r="M97" s="27" t="str">
        <f>IF('Compiled-Pneumatic-Processing'!$D25=0,"",IF(ISBLANK('Compiled-Pneumatic-Processing'!M25),"",'Compiled-Pneumatic-Processing'!M25))</f>
        <v/>
      </c>
    </row>
    <row r="98" spans="1:13" x14ac:dyDescent="0.25">
      <c r="A98" s="22" t="str">
        <f>IF('Compiled-Additional'!$D2=0,"",IF(ISBLANK('Compiled-Additional'!A2),"",'Compiled-Additional'!A2))</f>
        <v/>
      </c>
      <c r="B98" s="22" t="str">
        <f>IF('Compiled-Additional'!$D2=0,"",IF(ISBLANK('Compiled-Additional'!B2),"",'Compiled-Additional'!B2))</f>
        <v/>
      </c>
      <c r="C98" s="22" t="str">
        <f>IF('Compiled-Additional'!$D2=0,"",IF(ISBLANK('Compiled-Additional'!C2),"",'Compiled-Additional'!C2))</f>
        <v/>
      </c>
      <c r="D98" s="22" t="str">
        <f>IF('Compiled-Additional'!$D2=0,"",IF(ISBLANK('Compiled-Additional'!D2),"",'Compiled-Additional'!D2))</f>
        <v/>
      </c>
      <c r="E98" s="22" t="str">
        <f>IF('Compiled-Additional'!$D2=0,"",IF(ISBLANK('Compiled-Additional'!E2),"",'Compiled-Additional'!E2))</f>
        <v/>
      </c>
      <c r="F98" s="22" t="str">
        <f>IF('Compiled-Additional'!$D2=0,"",IF(ISBLANK('Compiled-Additional'!F2),"",'Compiled-Additional'!F2))</f>
        <v/>
      </c>
      <c r="G98" s="22" t="str">
        <f>IF('Compiled-Additional'!$D2=0,"",IF(ISBLANK('Compiled-Additional'!G2),"",'Compiled-Additional'!G2))</f>
        <v/>
      </c>
      <c r="H98" s="22" t="str">
        <f>IF('Compiled-Additional'!$D2=0,"",IF(ISBLANK('Compiled-Additional'!H2),"",'Compiled-Additional'!H2))</f>
        <v/>
      </c>
      <c r="I98" s="22" t="str">
        <f>IF('Compiled-Additional'!$D2=0,"",IF(ISBLANK('Compiled-Additional'!I2),"",'Compiled-Additional'!I2))</f>
        <v/>
      </c>
      <c r="J98" s="22" t="str">
        <f>IF('Compiled-Additional'!$D2=0,"",IF(ISBLANK('Compiled-Additional'!J2),"",'Compiled-Additional'!J2))</f>
        <v/>
      </c>
      <c r="K98" s="22" t="str">
        <f>IF('Compiled-Additional'!$D2=0,"",IF(ISBLANK('Compiled-Additional'!K2),"",'Compiled-Additional'!K2))</f>
        <v/>
      </c>
      <c r="L98" s="22" t="str">
        <f>IF('Compiled-Additional'!$D2=0,"",IF(ISBLANK('Compiled-Additional'!L2),"",'Compiled-Additional'!L2))</f>
        <v/>
      </c>
      <c r="M98" s="22" t="str">
        <f>IF('Compiled-Additional'!$D2=0,"",IF(ISBLANK('Compiled-Additional'!M2),"",'Compiled-Additional'!M2))</f>
        <v/>
      </c>
    </row>
    <row r="99" spans="1:13" x14ac:dyDescent="0.25">
      <c r="A99" s="22" t="str">
        <f>IF('Compiled-Additional'!$D3=0,"",IF(ISBLANK('Compiled-Additional'!A3),"",'Compiled-Additional'!A3))</f>
        <v/>
      </c>
      <c r="B99" s="22" t="str">
        <f>IF('Compiled-Additional'!$D3=0,"",IF(ISBLANK('Compiled-Additional'!B3),"",'Compiled-Additional'!B3))</f>
        <v/>
      </c>
      <c r="C99" s="22" t="str">
        <f>IF('Compiled-Additional'!$D3=0,"",IF(ISBLANK('Compiled-Additional'!C3),"",'Compiled-Additional'!C3))</f>
        <v/>
      </c>
      <c r="D99" s="22" t="str">
        <f>IF('Compiled-Additional'!$D3=0,"",IF(ISBLANK('Compiled-Additional'!D3),"",'Compiled-Additional'!D3))</f>
        <v/>
      </c>
      <c r="E99" s="22" t="str">
        <f>IF('Compiled-Additional'!$D3=0,"",IF(ISBLANK('Compiled-Additional'!E3),"",'Compiled-Additional'!E3))</f>
        <v/>
      </c>
      <c r="F99" s="22" t="str">
        <f>IF('Compiled-Additional'!$D3=0,"",IF(ISBLANK('Compiled-Additional'!F3),"",'Compiled-Additional'!F3))</f>
        <v/>
      </c>
      <c r="G99" s="22" t="str">
        <f>IF('Compiled-Additional'!$D3=0,"",IF(ISBLANK('Compiled-Additional'!G3),"",'Compiled-Additional'!G3))</f>
        <v/>
      </c>
      <c r="H99" s="22" t="str">
        <f>IF('Compiled-Additional'!$D3=0,"",IF(ISBLANK('Compiled-Additional'!H3),"",'Compiled-Additional'!H3))</f>
        <v/>
      </c>
      <c r="I99" s="22" t="str">
        <f>IF('Compiled-Additional'!$D3=0,"",IF(ISBLANK('Compiled-Additional'!I3),"",'Compiled-Additional'!I3))</f>
        <v/>
      </c>
      <c r="J99" s="22" t="str">
        <f>IF('Compiled-Additional'!$D3=0,"",IF(ISBLANK('Compiled-Additional'!J3),"",'Compiled-Additional'!J3))</f>
        <v/>
      </c>
      <c r="K99" s="22" t="str">
        <f>IF('Compiled-Additional'!$D3=0,"",IF(ISBLANK('Compiled-Additional'!K3),"",'Compiled-Additional'!K3))</f>
        <v/>
      </c>
      <c r="L99" s="22" t="str">
        <f>IF('Compiled-Additional'!$D3=0,"",IF(ISBLANK('Compiled-Additional'!L3),"",'Compiled-Additional'!L3))</f>
        <v/>
      </c>
      <c r="M99" s="22" t="str">
        <f>IF('Compiled-Additional'!$D3=0,"",IF(ISBLANK('Compiled-Additional'!M3),"",'Compiled-Additional'!M3))</f>
        <v/>
      </c>
    </row>
    <row r="100" spans="1:13" x14ac:dyDescent="0.25">
      <c r="A100" s="22" t="str">
        <f>IF('Compiled-Additional'!$D4=0,"",IF(ISBLANK('Compiled-Additional'!A4),"",'Compiled-Additional'!A4))</f>
        <v/>
      </c>
      <c r="B100" s="22" t="str">
        <f>IF('Compiled-Additional'!$D4=0,"",IF(ISBLANK('Compiled-Additional'!B4),"",'Compiled-Additional'!B4))</f>
        <v/>
      </c>
      <c r="C100" s="22" t="str">
        <f>IF('Compiled-Additional'!$D4=0,"",IF(ISBLANK('Compiled-Additional'!C4),"",'Compiled-Additional'!C4))</f>
        <v/>
      </c>
      <c r="D100" s="22" t="str">
        <f>IF('Compiled-Additional'!$D4=0,"",IF(ISBLANK('Compiled-Additional'!D4),"",'Compiled-Additional'!D4))</f>
        <v/>
      </c>
      <c r="E100" s="22" t="str">
        <f>IF('Compiled-Additional'!$D4=0,"",IF(ISBLANK('Compiled-Additional'!E4),"",'Compiled-Additional'!E4))</f>
        <v/>
      </c>
      <c r="F100" s="22" t="str">
        <f>IF('Compiled-Additional'!$D4=0,"",IF(ISBLANK('Compiled-Additional'!F4),"",'Compiled-Additional'!F4))</f>
        <v/>
      </c>
      <c r="G100" s="22" t="str">
        <f>IF('Compiled-Additional'!$D4=0,"",IF(ISBLANK('Compiled-Additional'!G4),"",'Compiled-Additional'!G4))</f>
        <v/>
      </c>
      <c r="H100" s="22" t="str">
        <f>IF('Compiled-Additional'!$D4=0,"",IF(ISBLANK('Compiled-Additional'!H4),"",'Compiled-Additional'!H4))</f>
        <v/>
      </c>
      <c r="I100" s="22" t="str">
        <f>IF('Compiled-Additional'!$D4=0,"",IF(ISBLANK('Compiled-Additional'!I4),"",'Compiled-Additional'!I4))</f>
        <v/>
      </c>
      <c r="J100" s="22" t="str">
        <f>IF('Compiled-Additional'!$D4=0,"",IF(ISBLANK('Compiled-Additional'!J4),"",'Compiled-Additional'!J4))</f>
        <v/>
      </c>
      <c r="K100" s="22" t="str">
        <f>IF('Compiled-Additional'!$D4=0,"",IF(ISBLANK('Compiled-Additional'!K4),"",'Compiled-Additional'!K4))</f>
        <v/>
      </c>
      <c r="L100" s="22" t="str">
        <f>IF('Compiled-Additional'!$D4=0,"",IF(ISBLANK('Compiled-Additional'!L4),"",'Compiled-Additional'!L4))</f>
        <v/>
      </c>
      <c r="M100" s="22" t="str">
        <f>IF('Compiled-Additional'!$D4=0,"",IF(ISBLANK('Compiled-Additional'!M4),"",'Compiled-Additional'!M4))</f>
        <v/>
      </c>
    </row>
    <row r="101" spans="1:13" x14ac:dyDescent="0.25">
      <c r="A101" s="22" t="str">
        <f>IF('Compiled-Additional'!$D5=0,"",IF(ISBLANK('Compiled-Additional'!A5),"",'Compiled-Additional'!A5))</f>
        <v/>
      </c>
      <c r="B101" s="22" t="str">
        <f>IF('Compiled-Additional'!$D5=0,"",IF(ISBLANK('Compiled-Additional'!B5),"",'Compiled-Additional'!B5))</f>
        <v/>
      </c>
      <c r="C101" s="22" t="str">
        <f>IF('Compiled-Additional'!$D5=0,"",IF(ISBLANK('Compiled-Additional'!C5),"",'Compiled-Additional'!C5))</f>
        <v/>
      </c>
      <c r="D101" s="22" t="str">
        <f>IF('Compiled-Additional'!$D5=0,"",IF(ISBLANK('Compiled-Additional'!D5),"",'Compiled-Additional'!D5))</f>
        <v/>
      </c>
      <c r="E101" s="22" t="str">
        <f>IF('Compiled-Additional'!$D5=0,"",IF(ISBLANK('Compiled-Additional'!E5),"",'Compiled-Additional'!E5))</f>
        <v/>
      </c>
      <c r="F101" s="22" t="str">
        <f>IF('Compiled-Additional'!$D5=0,"",IF(ISBLANK('Compiled-Additional'!F5),"",'Compiled-Additional'!F5))</f>
        <v/>
      </c>
      <c r="G101" s="22" t="str">
        <f>IF('Compiled-Additional'!$D5=0,"",IF(ISBLANK('Compiled-Additional'!G5),"",'Compiled-Additional'!G5))</f>
        <v/>
      </c>
      <c r="H101" s="22" t="str">
        <f>IF('Compiled-Additional'!$D5=0,"",IF(ISBLANK('Compiled-Additional'!H5),"",'Compiled-Additional'!H5))</f>
        <v/>
      </c>
      <c r="I101" s="22" t="str">
        <f>IF('Compiled-Additional'!$D5=0,"",IF(ISBLANK('Compiled-Additional'!I5),"",'Compiled-Additional'!I5))</f>
        <v/>
      </c>
      <c r="J101" s="22" t="str">
        <f>IF('Compiled-Additional'!$D5=0,"",IF(ISBLANK('Compiled-Additional'!J5),"",'Compiled-Additional'!J5))</f>
        <v/>
      </c>
      <c r="K101" s="22" t="str">
        <f>IF('Compiled-Additional'!$D5=0,"",IF(ISBLANK('Compiled-Additional'!K5),"",'Compiled-Additional'!K5))</f>
        <v/>
      </c>
      <c r="L101" s="22" t="str">
        <f>IF('Compiled-Additional'!$D5=0,"",IF(ISBLANK('Compiled-Additional'!L5),"",'Compiled-Additional'!L5))</f>
        <v/>
      </c>
      <c r="M101" s="22" t="str">
        <f>IF('Compiled-Additional'!$D5=0,"",IF(ISBLANK('Compiled-Additional'!M5),"",'Compiled-Additional'!M5))</f>
        <v/>
      </c>
    </row>
    <row r="102" spans="1:13" x14ac:dyDescent="0.25">
      <c r="A102" s="22" t="str">
        <f>IF('Compiled-Additional'!$D6=0,"",IF(ISBLANK('Compiled-Additional'!A6),"",'Compiled-Additional'!A6))</f>
        <v/>
      </c>
      <c r="B102" s="22" t="str">
        <f>IF('Compiled-Additional'!$D6=0,"",IF(ISBLANK('Compiled-Additional'!B6),"",'Compiled-Additional'!B6))</f>
        <v/>
      </c>
      <c r="C102" s="22" t="str">
        <f>IF('Compiled-Additional'!$D6=0,"",IF(ISBLANK('Compiled-Additional'!C6),"",'Compiled-Additional'!C6))</f>
        <v/>
      </c>
      <c r="D102" s="22" t="str">
        <f>IF('Compiled-Additional'!$D6=0,"",IF(ISBLANK('Compiled-Additional'!D6),"",'Compiled-Additional'!D6))</f>
        <v/>
      </c>
      <c r="E102" s="22" t="str">
        <f>IF('Compiled-Additional'!$D6=0,"",IF(ISBLANK('Compiled-Additional'!E6),"",'Compiled-Additional'!E6))</f>
        <v/>
      </c>
      <c r="F102" s="22" t="str">
        <f>IF('Compiled-Additional'!$D6=0,"",IF(ISBLANK('Compiled-Additional'!F6),"",'Compiled-Additional'!F6))</f>
        <v/>
      </c>
      <c r="G102" s="22" t="str">
        <f>IF('Compiled-Additional'!$D6=0,"",IF(ISBLANK('Compiled-Additional'!G6),"",'Compiled-Additional'!G6))</f>
        <v/>
      </c>
      <c r="H102" s="22" t="str">
        <f>IF('Compiled-Additional'!$D6=0,"",IF(ISBLANK('Compiled-Additional'!H6),"",'Compiled-Additional'!H6))</f>
        <v/>
      </c>
      <c r="I102" s="22" t="str">
        <f>IF('Compiled-Additional'!$D6=0,"",IF(ISBLANK('Compiled-Additional'!I6),"",'Compiled-Additional'!I6))</f>
        <v/>
      </c>
      <c r="J102" s="22" t="str">
        <f>IF('Compiled-Additional'!$D6=0,"",IF(ISBLANK('Compiled-Additional'!J6),"",'Compiled-Additional'!J6))</f>
        <v/>
      </c>
      <c r="K102" s="22" t="str">
        <f>IF('Compiled-Additional'!$D6=0,"",IF(ISBLANK('Compiled-Additional'!K6),"",'Compiled-Additional'!K6))</f>
        <v/>
      </c>
      <c r="L102" s="22" t="str">
        <f>IF('Compiled-Additional'!$D6=0,"",IF(ISBLANK('Compiled-Additional'!L6),"",'Compiled-Additional'!L6))</f>
        <v/>
      </c>
      <c r="M102" s="22" t="str">
        <f>IF('Compiled-Additional'!$D6=0,"",IF(ISBLANK('Compiled-Additional'!M6),"",'Compiled-Additional'!M6))</f>
        <v/>
      </c>
    </row>
    <row r="103" spans="1:13" x14ac:dyDescent="0.25">
      <c r="A103" s="22" t="str">
        <f>IF('Compiled-Additional'!$D7=0,"",IF(ISBLANK('Compiled-Additional'!A7),"",'Compiled-Additional'!A7))</f>
        <v/>
      </c>
      <c r="B103" s="22" t="str">
        <f>IF('Compiled-Additional'!$D7=0,"",IF(ISBLANK('Compiled-Additional'!B7),"",'Compiled-Additional'!B7))</f>
        <v/>
      </c>
      <c r="C103" s="22" t="str">
        <f>IF('Compiled-Additional'!$D7=0,"",IF(ISBLANK('Compiled-Additional'!C7),"",'Compiled-Additional'!C7))</f>
        <v/>
      </c>
      <c r="D103" s="22" t="str">
        <f>IF('Compiled-Additional'!$D7=0,"",IF(ISBLANK('Compiled-Additional'!D7),"",'Compiled-Additional'!D7))</f>
        <v/>
      </c>
      <c r="E103" s="22" t="str">
        <f>IF('Compiled-Additional'!$D7=0,"",IF(ISBLANK('Compiled-Additional'!E7),"",'Compiled-Additional'!E7))</f>
        <v/>
      </c>
      <c r="F103" s="22" t="str">
        <f>IF('Compiled-Additional'!$D7=0,"",IF(ISBLANK('Compiled-Additional'!F7),"",'Compiled-Additional'!F7))</f>
        <v/>
      </c>
      <c r="G103" s="22" t="str">
        <f>IF('Compiled-Additional'!$D7=0,"",IF(ISBLANK('Compiled-Additional'!G7),"",'Compiled-Additional'!G7))</f>
        <v/>
      </c>
      <c r="H103" s="22" t="str">
        <f>IF('Compiled-Additional'!$D7=0,"",IF(ISBLANK('Compiled-Additional'!H7),"",'Compiled-Additional'!H7))</f>
        <v/>
      </c>
      <c r="I103" s="22" t="str">
        <f>IF('Compiled-Additional'!$D7=0,"",IF(ISBLANK('Compiled-Additional'!I7),"",'Compiled-Additional'!I7))</f>
        <v/>
      </c>
      <c r="J103" s="22" t="str">
        <f>IF('Compiled-Additional'!$D7=0,"",IF(ISBLANK('Compiled-Additional'!J7),"",'Compiled-Additional'!J7))</f>
        <v/>
      </c>
      <c r="K103" s="22" t="str">
        <f>IF('Compiled-Additional'!$D7=0,"",IF(ISBLANK('Compiled-Additional'!K7),"",'Compiled-Additional'!K7))</f>
        <v/>
      </c>
      <c r="L103" s="22" t="str">
        <f>IF('Compiled-Additional'!$D7=0,"",IF(ISBLANK('Compiled-Additional'!L7),"",'Compiled-Additional'!L7))</f>
        <v/>
      </c>
      <c r="M103" s="22" t="str">
        <f>IF('Compiled-Additional'!$D7=0,"",IF(ISBLANK('Compiled-Additional'!M7),"",'Compiled-Additional'!M7))</f>
        <v/>
      </c>
    </row>
    <row r="104" spans="1:13" x14ac:dyDescent="0.25">
      <c r="A104" s="22" t="str">
        <f>IF('Compiled-Additional'!$D8=0,"",IF(ISBLANK('Compiled-Additional'!A8),"",'Compiled-Additional'!A8))</f>
        <v/>
      </c>
      <c r="B104" s="22" t="str">
        <f>IF('Compiled-Additional'!$D8=0,"",IF(ISBLANK('Compiled-Additional'!B8),"",'Compiled-Additional'!B8))</f>
        <v/>
      </c>
      <c r="C104" s="22" t="str">
        <f>IF('Compiled-Additional'!$D8=0,"",IF(ISBLANK('Compiled-Additional'!C8),"",'Compiled-Additional'!C8))</f>
        <v/>
      </c>
      <c r="D104" s="22" t="str">
        <f>IF('Compiled-Additional'!$D8=0,"",IF(ISBLANK('Compiled-Additional'!D8),"",'Compiled-Additional'!D8))</f>
        <v/>
      </c>
      <c r="E104" s="22" t="str">
        <f>IF('Compiled-Additional'!$D8=0,"",IF(ISBLANK('Compiled-Additional'!E8),"",'Compiled-Additional'!E8))</f>
        <v/>
      </c>
      <c r="F104" s="22" t="str">
        <f>IF('Compiled-Additional'!$D8=0,"",IF(ISBLANK('Compiled-Additional'!F8),"",'Compiled-Additional'!F8))</f>
        <v/>
      </c>
      <c r="G104" s="22" t="str">
        <f>IF('Compiled-Additional'!$D8=0,"",IF(ISBLANK('Compiled-Additional'!G8),"",'Compiled-Additional'!G8))</f>
        <v/>
      </c>
      <c r="H104" s="22" t="str">
        <f>IF('Compiled-Additional'!$D8=0,"",IF(ISBLANK('Compiled-Additional'!H8),"",'Compiled-Additional'!H8))</f>
        <v/>
      </c>
      <c r="I104" s="22" t="str">
        <f>IF('Compiled-Additional'!$D8=0,"",IF(ISBLANK('Compiled-Additional'!I8),"",'Compiled-Additional'!I8))</f>
        <v/>
      </c>
      <c r="J104" s="22" t="str">
        <f>IF('Compiled-Additional'!$D8=0,"",IF(ISBLANK('Compiled-Additional'!J8),"",'Compiled-Additional'!J8))</f>
        <v/>
      </c>
      <c r="K104" s="22" t="str">
        <f>IF('Compiled-Additional'!$D8=0,"",IF(ISBLANK('Compiled-Additional'!K8),"",'Compiled-Additional'!K8))</f>
        <v/>
      </c>
      <c r="L104" s="22" t="str">
        <f>IF('Compiled-Additional'!$D8=0,"",IF(ISBLANK('Compiled-Additional'!L8),"",'Compiled-Additional'!L8))</f>
        <v/>
      </c>
      <c r="M104" s="22" t="str">
        <f>IF('Compiled-Additional'!$D8=0,"",IF(ISBLANK('Compiled-Additional'!M8),"",'Compiled-Additional'!M8))</f>
        <v/>
      </c>
    </row>
    <row r="105" spans="1:13" x14ac:dyDescent="0.25">
      <c r="A105" s="22" t="str">
        <f>IF('Compiled-Additional'!$D9=0,"",IF(ISBLANK('Compiled-Additional'!A9),"",'Compiled-Additional'!A9))</f>
        <v/>
      </c>
      <c r="B105" s="22" t="str">
        <f>IF('Compiled-Additional'!$D9=0,"",IF(ISBLANK('Compiled-Additional'!B9),"",'Compiled-Additional'!B9))</f>
        <v/>
      </c>
      <c r="C105" s="22" t="str">
        <f>IF('Compiled-Additional'!$D9=0,"",IF(ISBLANK('Compiled-Additional'!C9),"",'Compiled-Additional'!C9))</f>
        <v/>
      </c>
      <c r="D105" s="22" t="str">
        <f>IF('Compiled-Additional'!$D9=0,"",IF(ISBLANK('Compiled-Additional'!D9),"",'Compiled-Additional'!D9))</f>
        <v/>
      </c>
      <c r="E105" s="22" t="str">
        <f>IF('Compiled-Additional'!$D9=0,"",IF(ISBLANK('Compiled-Additional'!E9),"",'Compiled-Additional'!E9))</f>
        <v/>
      </c>
      <c r="F105" s="22" t="str">
        <f>IF('Compiled-Additional'!$D9=0,"",IF(ISBLANK('Compiled-Additional'!F9),"",'Compiled-Additional'!F9))</f>
        <v/>
      </c>
      <c r="G105" s="22" t="str">
        <f>IF('Compiled-Additional'!$D9=0,"",IF(ISBLANK('Compiled-Additional'!G9),"",'Compiled-Additional'!G9))</f>
        <v/>
      </c>
      <c r="H105" s="22" t="str">
        <f>IF('Compiled-Additional'!$D9=0,"",IF(ISBLANK('Compiled-Additional'!H9),"",'Compiled-Additional'!H9))</f>
        <v/>
      </c>
      <c r="I105" s="22" t="str">
        <f>IF('Compiled-Additional'!$D9=0,"",IF(ISBLANK('Compiled-Additional'!I9),"",'Compiled-Additional'!I9))</f>
        <v/>
      </c>
      <c r="J105" s="22" t="str">
        <f>IF('Compiled-Additional'!$D9=0,"",IF(ISBLANK('Compiled-Additional'!J9),"",'Compiled-Additional'!J9))</f>
        <v/>
      </c>
      <c r="K105" s="22" t="str">
        <f>IF('Compiled-Additional'!$D9=0,"",IF(ISBLANK('Compiled-Additional'!K9),"",'Compiled-Additional'!K9))</f>
        <v/>
      </c>
      <c r="L105" s="22" t="str">
        <f>IF('Compiled-Additional'!$D9=0,"",IF(ISBLANK('Compiled-Additional'!L9),"",'Compiled-Additional'!L9))</f>
        <v/>
      </c>
      <c r="M105" s="22" t="str">
        <f>IF('Compiled-Additional'!$D9=0,"",IF(ISBLANK('Compiled-Additional'!M9),"",'Compiled-Additional'!M9))</f>
        <v/>
      </c>
    </row>
    <row r="106" spans="1:13" x14ac:dyDescent="0.25">
      <c r="A106" s="22" t="str">
        <f>IF('Compiled-Additional'!$D10=0,"",IF(ISBLANK('Compiled-Additional'!A10),"",'Compiled-Additional'!A10))</f>
        <v/>
      </c>
      <c r="B106" s="22" t="str">
        <f>IF('Compiled-Additional'!$D10=0,"",IF(ISBLANK('Compiled-Additional'!B10),"",'Compiled-Additional'!B10))</f>
        <v/>
      </c>
      <c r="C106" s="22" t="str">
        <f>IF('Compiled-Additional'!$D10=0,"",IF(ISBLANK('Compiled-Additional'!C10),"",'Compiled-Additional'!C10))</f>
        <v/>
      </c>
      <c r="D106" s="22" t="str">
        <f>IF('Compiled-Additional'!$D10=0,"",IF(ISBLANK('Compiled-Additional'!D10),"",'Compiled-Additional'!D10))</f>
        <v/>
      </c>
      <c r="E106" s="22" t="str">
        <f>IF('Compiled-Additional'!$D10=0,"",IF(ISBLANK('Compiled-Additional'!E10),"",'Compiled-Additional'!E10))</f>
        <v/>
      </c>
      <c r="F106" s="22" t="str">
        <f>IF('Compiled-Additional'!$D10=0,"",IF(ISBLANK('Compiled-Additional'!F10),"",'Compiled-Additional'!F10))</f>
        <v/>
      </c>
      <c r="G106" s="22" t="str">
        <f>IF('Compiled-Additional'!$D10=0,"",IF(ISBLANK('Compiled-Additional'!G10),"",'Compiled-Additional'!G10))</f>
        <v/>
      </c>
      <c r="H106" s="22" t="str">
        <f>IF('Compiled-Additional'!$D10=0,"",IF(ISBLANK('Compiled-Additional'!H10),"",'Compiled-Additional'!H10))</f>
        <v/>
      </c>
      <c r="I106" s="22" t="str">
        <f>IF('Compiled-Additional'!$D10=0,"",IF(ISBLANK('Compiled-Additional'!I10),"",'Compiled-Additional'!I10))</f>
        <v/>
      </c>
      <c r="J106" s="22" t="str">
        <f>IF('Compiled-Additional'!$D10=0,"",IF(ISBLANK('Compiled-Additional'!J10),"",'Compiled-Additional'!J10))</f>
        <v/>
      </c>
      <c r="K106" s="22" t="str">
        <f>IF('Compiled-Additional'!$D10=0,"",IF(ISBLANK('Compiled-Additional'!K10),"",'Compiled-Additional'!K10))</f>
        <v/>
      </c>
      <c r="L106" s="22" t="str">
        <f>IF('Compiled-Additional'!$D10=0,"",IF(ISBLANK('Compiled-Additional'!L10),"",'Compiled-Additional'!L10))</f>
        <v/>
      </c>
      <c r="M106" s="22" t="str">
        <f>IF('Compiled-Additional'!$D10=0,"",IF(ISBLANK('Compiled-Additional'!M10),"",'Compiled-Additional'!M10))</f>
        <v/>
      </c>
    </row>
    <row r="107" spans="1:13" x14ac:dyDescent="0.25">
      <c r="A107" s="22" t="str">
        <f>IF('Compiled-Additional'!$D11=0,"",IF(ISBLANK('Compiled-Additional'!A11),"",'Compiled-Additional'!A11))</f>
        <v/>
      </c>
      <c r="B107" s="22" t="str">
        <f>IF('Compiled-Additional'!$D11=0,"",IF(ISBLANK('Compiled-Additional'!B11),"",'Compiled-Additional'!B11))</f>
        <v/>
      </c>
      <c r="C107" s="22" t="str">
        <f>IF('Compiled-Additional'!$D11=0,"",IF(ISBLANK('Compiled-Additional'!C11),"",'Compiled-Additional'!C11))</f>
        <v/>
      </c>
      <c r="D107" s="22" t="str">
        <f>IF('Compiled-Additional'!$D11=0,"",IF(ISBLANK('Compiled-Additional'!D11),"",'Compiled-Additional'!D11))</f>
        <v/>
      </c>
      <c r="E107" s="22" t="str">
        <f>IF('Compiled-Additional'!$D11=0,"",IF(ISBLANK('Compiled-Additional'!E11),"",'Compiled-Additional'!E11))</f>
        <v/>
      </c>
      <c r="F107" s="22" t="str">
        <f>IF('Compiled-Additional'!$D11=0,"",IF(ISBLANK('Compiled-Additional'!F11),"",'Compiled-Additional'!F11))</f>
        <v/>
      </c>
      <c r="G107" s="22" t="str">
        <f>IF('Compiled-Additional'!$D11=0,"",IF(ISBLANK('Compiled-Additional'!G11),"",'Compiled-Additional'!G11))</f>
        <v/>
      </c>
      <c r="H107" s="22" t="str">
        <f>IF('Compiled-Additional'!$D11=0,"",IF(ISBLANK('Compiled-Additional'!H11),"",'Compiled-Additional'!H11))</f>
        <v/>
      </c>
      <c r="I107" s="22" t="str">
        <f>IF('Compiled-Additional'!$D11=0,"",IF(ISBLANK('Compiled-Additional'!I11),"",'Compiled-Additional'!I11))</f>
        <v/>
      </c>
      <c r="J107" s="22" t="str">
        <f>IF('Compiled-Additional'!$D11=0,"",IF(ISBLANK('Compiled-Additional'!J11),"",'Compiled-Additional'!J11))</f>
        <v/>
      </c>
      <c r="K107" s="22" t="str">
        <f>IF('Compiled-Additional'!$D11=0,"",IF(ISBLANK('Compiled-Additional'!K11),"",'Compiled-Additional'!K11))</f>
        <v/>
      </c>
      <c r="L107" s="22" t="str">
        <f>IF('Compiled-Additional'!$D11=0,"",IF(ISBLANK('Compiled-Additional'!L11),"",'Compiled-Additional'!L11))</f>
        <v/>
      </c>
      <c r="M107" s="22" t="str">
        <f>IF('Compiled-Additional'!$D11=0,"",IF(ISBLANK('Compiled-Additional'!M11),"",'Compiled-Additional'!M11))</f>
        <v/>
      </c>
    </row>
    <row r="108" spans="1:13" x14ac:dyDescent="0.25">
      <c r="A108" s="22" t="str">
        <f>IF('Compiled-Additional'!$D12=0,"",IF(ISBLANK('Compiled-Additional'!A12),"",'Compiled-Additional'!A12))</f>
        <v/>
      </c>
      <c r="B108" s="22" t="str">
        <f>IF('Compiled-Additional'!$D12=0,"",IF(ISBLANK('Compiled-Additional'!B12),"",'Compiled-Additional'!B12))</f>
        <v/>
      </c>
      <c r="C108" s="22" t="str">
        <f>IF('Compiled-Additional'!$D12=0,"",IF(ISBLANK('Compiled-Additional'!C12),"",'Compiled-Additional'!C12))</f>
        <v/>
      </c>
      <c r="D108" s="22" t="str">
        <f>IF('Compiled-Additional'!$D12=0,"",IF(ISBLANK('Compiled-Additional'!D12),"",'Compiled-Additional'!D12))</f>
        <v/>
      </c>
      <c r="E108" s="22" t="str">
        <f>IF('Compiled-Additional'!$D12=0,"",IF(ISBLANK('Compiled-Additional'!E12),"",'Compiled-Additional'!E12))</f>
        <v/>
      </c>
      <c r="F108" s="22" t="str">
        <f>IF('Compiled-Additional'!$D12=0,"",IF(ISBLANK('Compiled-Additional'!F12),"",'Compiled-Additional'!F12))</f>
        <v/>
      </c>
      <c r="G108" s="22" t="str">
        <f>IF('Compiled-Additional'!$D12=0,"",IF(ISBLANK('Compiled-Additional'!G12),"",'Compiled-Additional'!G12))</f>
        <v/>
      </c>
      <c r="H108" s="22" t="str">
        <f>IF('Compiled-Additional'!$D12=0,"",IF(ISBLANK('Compiled-Additional'!H12),"",'Compiled-Additional'!H12))</f>
        <v/>
      </c>
      <c r="I108" s="22" t="str">
        <f>IF('Compiled-Additional'!$D12=0,"",IF(ISBLANK('Compiled-Additional'!I12),"",'Compiled-Additional'!I12))</f>
        <v/>
      </c>
      <c r="J108" s="22" t="str">
        <f>IF('Compiled-Additional'!$D12=0,"",IF(ISBLANK('Compiled-Additional'!J12),"",'Compiled-Additional'!J12))</f>
        <v/>
      </c>
      <c r="K108" s="22" t="str">
        <f>IF('Compiled-Additional'!$D12=0,"",IF(ISBLANK('Compiled-Additional'!K12),"",'Compiled-Additional'!K12))</f>
        <v/>
      </c>
      <c r="L108" s="22" t="str">
        <f>IF('Compiled-Additional'!$D12=0,"",IF(ISBLANK('Compiled-Additional'!L12),"",'Compiled-Additional'!L12))</f>
        <v/>
      </c>
      <c r="M108" s="22" t="str">
        <f>IF('Compiled-Additional'!$D12=0,"",IF(ISBLANK('Compiled-Additional'!M12),"",'Compiled-Additional'!M12))</f>
        <v/>
      </c>
    </row>
    <row r="109" spans="1:13" x14ac:dyDescent="0.25">
      <c r="A109" s="22" t="str">
        <f>IF('Compiled-Additional'!$D13=0,"",IF(ISBLANK('Compiled-Additional'!A13),"",'Compiled-Additional'!A13))</f>
        <v/>
      </c>
      <c r="B109" s="22" t="str">
        <f>IF('Compiled-Additional'!$D13=0,"",IF(ISBLANK('Compiled-Additional'!B13),"",'Compiled-Additional'!B13))</f>
        <v/>
      </c>
      <c r="C109" s="22" t="str">
        <f>IF('Compiled-Additional'!$D13=0,"",IF(ISBLANK('Compiled-Additional'!C13),"",'Compiled-Additional'!C13))</f>
        <v/>
      </c>
      <c r="D109" s="22" t="str">
        <f>IF('Compiled-Additional'!$D13=0,"",IF(ISBLANK('Compiled-Additional'!D13),"",'Compiled-Additional'!D13))</f>
        <v/>
      </c>
      <c r="E109" s="22" t="str">
        <f>IF('Compiled-Additional'!$D13=0,"",IF(ISBLANK('Compiled-Additional'!E13),"",'Compiled-Additional'!E13))</f>
        <v/>
      </c>
      <c r="F109" s="22" t="str">
        <f>IF('Compiled-Additional'!$D13=0,"",IF(ISBLANK('Compiled-Additional'!F13),"",'Compiled-Additional'!F13))</f>
        <v/>
      </c>
      <c r="G109" s="22" t="str">
        <f>IF('Compiled-Additional'!$D13=0,"",IF(ISBLANK('Compiled-Additional'!G13),"",'Compiled-Additional'!G13))</f>
        <v/>
      </c>
      <c r="H109" s="22" t="str">
        <f>IF('Compiled-Additional'!$D13=0,"",IF(ISBLANK('Compiled-Additional'!H13),"",'Compiled-Additional'!H13))</f>
        <v/>
      </c>
      <c r="I109" s="22" t="str">
        <f>IF('Compiled-Additional'!$D13=0,"",IF(ISBLANK('Compiled-Additional'!I13),"",'Compiled-Additional'!I13))</f>
        <v/>
      </c>
      <c r="J109" s="22" t="str">
        <f>IF('Compiled-Additional'!$D13=0,"",IF(ISBLANK('Compiled-Additional'!J13),"",'Compiled-Additional'!J13))</f>
        <v/>
      </c>
      <c r="K109" s="22" t="str">
        <f>IF('Compiled-Additional'!$D13=0,"",IF(ISBLANK('Compiled-Additional'!K13),"",'Compiled-Additional'!K13))</f>
        <v/>
      </c>
      <c r="L109" s="22" t="str">
        <f>IF('Compiled-Additional'!$D13=0,"",IF(ISBLANK('Compiled-Additional'!L13),"",'Compiled-Additional'!L13))</f>
        <v/>
      </c>
      <c r="M109" s="22" t="str">
        <f>IF('Compiled-Additional'!$D13=0,"",IF(ISBLANK('Compiled-Additional'!M13),"",'Compiled-Additional'!M13))</f>
        <v/>
      </c>
    </row>
    <row r="110" spans="1:13" x14ac:dyDescent="0.25">
      <c r="A110" s="22" t="str">
        <f>IF('Compiled-Additional'!$D14=0,"",IF(ISBLANK('Compiled-Additional'!A14),"",'Compiled-Additional'!A14))</f>
        <v/>
      </c>
      <c r="B110" s="22" t="str">
        <f>IF('Compiled-Additional'!$D14=0,"",IF(ISBLANK('Compiled-Additional'!B14),"",'Compiled-Additional'!B14))</f>
        <v/>
      </c>
      <c r="C110" s="22" t="str">
        <f>IF('Compiled-Additional'!$D14=0,"",IF(ISBLANK('Compiled-Additional'!C14),"",'Compiled-Additional'!C14))</f>
        <v/>
      </c>
      <c r="D110" s="22" t="str">
        <f>IF('Compiled-Additional'!$D14=0,"",IF(ISBLANK('Compiled-Additional'!D14),"",'Compiled-Additional'!D14))</f>
        <v/>
      </c>
      <c r="E110" s="22" t="str">
        <f>IF('Compiled-Additional'!$D14=0,"",IF(ISBLANK('Compiled-Additional'!E14),"",'Compiled-Additional'!E14))</f>
        <v/>
      </c>
      <c r="F110" s="22" t="str">
        <f>IF('Compiled-Additional'!$D14=0,"",IF(ISBLANK('Compiled-Additional'!F14),"",'Compiled-Additional'!F14))</f>
        <v/>
      </c>
      <c r="G110" s="22" t="str">
        <f>IF('Compiled-Additional'!$D14=0,"",IF(ISBLANK('Compiled-Additional'!G14),"",'Compiled-Additional'!G14))</f>
        <v/>
      </c>
      <c r="H110" s="22" t="str">
        <f>IF('Compiled-Additional'!$D14=0,"",IF(ISBLANK('Compiled-Additional'!H14),"",'Compiled-Additional'!H14))</f>
        <v/>
      </c>
      <c r="I110" s="22" t="str">
        <f>IF('Compiled-Additional'!$D14=0,"",IF(ISBLANK('Compiled-Additional'!I14),"",'Compiled-Additional'!I14))</f>
        <v/>
      </c>
      <c r="J110" s="22" t="str">
        <f>IF('Compiled-Additional'!$D14=0,"",IF(ISBLANK('Compiled-Additional'!J14),"",'Compiled-Additional'!J14))</f>
        <v/>
      </c>
      <c r="K110" s="22" t="str">
        <f>IF('Compiled-Additional'!$D14=0,"",IF(ISBLANK('Compiled-Additional'!K14),"",'Compiled-Additional'!K14))</f>
        <v/>
      </c>
      <c r="L110" s="22" t="str">
        <f>IF('Compiled-Additional'!$D14=0,"",IF(ISBLANK('Compiled-Additional'!L14),"",'Compiled-Additional'!L14))</f>
        <v/>
      </c>
      <c r="M110" s="22" t="str">
        <f>IF('Compiled-Additional'!$D14=0,"",IF(ISBLANK('Compiled-Additional'!M14),"",'Compiled-Additional'!M14))</f>
        <v/>
      </c>
    </row>
    <row r="111" spans="1:13" x14ac:dyDescent="0.25">
      <c r="A111" s="22" t="str">
        <f>IF('Compiled-Additional'!$D15=0,"",IF(ISBLANK('Compiled-Additional'!A15),"",'Compiled-Additional'!A15))</f>
        <v/>
      </c>
      <c r="B111" s="22" t="str">
        <f>IF('Compiled-Additional'!$D15=0,"",IF(ISBLANK('Compiled-Additional'!B15),"",'Compiled-Additional'!B15))</f>
        <v/>
      </c>
      <c r="C111" s="22" t="str">
        <f>IF('Compiled-Additional'!$D15=0,"",IF(ISBLANK('Compiled-Additional'!C15),"",'Compiled-Additional'!C15))</f>
        <v/>
      </c>
      <c r="D111" s="22" t="str">
        <f>IF('Compiled-Additional'!$D15=0,"",IF(ISBLANK('Compiled-Additional'!D15),"",'Compiled-Additional'!D15))</f>
        <v/>
      </c>
      <c r="E111" s="22" t="str">
        <f>IF('Compiled-Additional'!$D15=0,"",IF(ISBLANK('Compiled-Additional'!E15),"",'Compiled-Additional'!E15))</f>
        <v/>
      </c>
      <c r="F111" s="22" t="str">
        <f>IF('Compiled-Additional'!$D15=0,"",IF(ISBLANK('Compiled-Additional'!F15),"",'Compiled-Additional'!F15))</f>
        <v/>
      </c>
      <c r="G111" s="22" t="str">
        <f>IF('Compiled-Additional'!$D15=0,"",IF(ISBLANK('Compiled-Additional'!G15),"",'Compiled-Additional'!G15))</f>
        <v/>
      </c>
      <c r="H111" s="22" t="str">
        <f>IF('Compiled-Additional'!$D15=0,"",IF(ISBLANK('Compiled-Additional'!H15),"",'Compiled-Additional'!H15))</f>
        <v/>
      </c>
      <c r="I111" s="22" t="str">
        <f>IF('Compiled-Additional'!$D15=0,"",IF(ISBLANK('Compiled-Additional'!I15),"",'Compiled-Additional'!I15))</f>
        <v/>
      </c>
      <c r="J111" s="22" t="str">
        <f>IF('Compiled-Additional'!$D15=0,"",IF(ISBLANK('Compiled-Additional'!J15),"",'Compiled-Additional'!J15))</f>
        <v/>
      </c>
      <c r="K111" s="22" t="str">
        <f>IF('Compiled-Additional'!$D15=0,"",IF(ISBLANK('Compiled-Additional'!K15),"",'Compiled-Additional'!K15))</f>
        <v/>
      </c>
      <c r="L111" s="22" t="str">
        <f>IF('Compiled-Additional'!$D15=0,"",IF(ISBLANK('Compiled-Additional'!L15),"",'Compiled-Additional'!L15))</f>
        <v/>
      </c>
      <c r="M111" s="22" t="str">
        <f>IF('Compiled-Additional'!$D15=0,"",IF(ISBLANK('Compiled-Additional'!M15),"",'Compiled-Additional'!M15))</f>
        <v/>
      </c>
    </row>
    <row r="112" spans="1:13" x14ac:dyDescent="0.25">
      <c r="A112" s="22" t="str">
        <f>IF('Compiled-Additional'!$D16=0,"",IF(ISBLANK('Compiled-Additional'!A16),"",'Compiled-Additional'!A16))</f>
        <v/>
      </c>
      <c r="B112" s="22" t="str">
        <f>IF('Compiled-Additional'!$D16=0,"",IF(ISBLANK('Compiled-Additional'!B16),"",'Compiled-Additional'!B16))</f>
        <v/>
      </c>
      <c r="C112" s="22" t="str">
        <f>IF('Compiled-Additional'!$D16=0,"",IF(ISBLANK('Compiled-Additional'!C16),"",'Compiled-Additional'!C16))</f>
        <v/>
      </c>
      <c r="D112" s="22" t="str">
        <f>IF('Compiled-Additional'!$D16=0,"",IF(ISBLANK('Compiled-Additional'!D16),"",'Compiled-Additional'!D16))</f>
        <v/>
      </c>
      <c r="E112" s="22" t="str">
        <f>IF('Compiled-Additional'!$D16=0,"",IF(ISBLANK('Compiled-Additional'!E16),"",'Compiled-Additional'!E16))</f>
        <v/>
      </c>
      <c r="F112" s="22" t="str">
        <f>IF('Compiled-Additional'!$D16=0,"",IF(ISBLANK('Compiled-Additional'!F16),"",'Compiled-Additional'!F16))</f>
        <v/>
      </c>
      <c r="G112" s="22" t="str">
        <f>IF('Compiled-Additional'!$D16=0,"",IF(ISBLANK('Compiled-Additional'!G16),"",'Compiled-Additional'!G16))</f>
        <v/>
      </c>
      <c r="H112" s="22" t="str">
        <f>IF('Compiled-Additional'!$D16=0,"",IF(ISBLANK('Compiled-Additional'!H16),"",'Compiled-Additional'!H16))</f>
        <v/>
      </c>
      <c r="I112" s="22" t="str">
        <f>IF('Compiled-Additional'!$D16=0,"",IF(ISBLANK('Compiled-Additional'!I16),"",'Compiled-Additional'!I16))</f>
        <v/>
      </c>
      <c r="J112" s="22" t="str">
        <f>IF('Compiled-Additional'!$D16=0,"",IF(ISBLANK('Compiled-Additional'!J16),"",'Compiled-Additional'!J16))</f>
        <v/>
      </c>
      <c r="K112" s="22" t="str">
        <f>IF('Compiled-Additional'!$D16=0,"",IF(ISBLANK('Compiled-Additional'!K16),"",'Compiled-Additional'!K16))</f>
        <v/>
      </c>
      <c r="L112" s="22" t="str">
        <f>IF('Compiled-Additional'!$D16=0,"",IF(ISBLANK('Compiled-Additional'!L16),"",'Compiled-Additional'!L16))</f>
        <v/>
      </c>
      <c r="M112" s="22" t="str">
        <f>IF('Compiled-Additional'!$D16=0,"",IF(ISBLANK('Compiled-Additional'!M16),"",'Compiled-Additional'!M16))</f>
        <v/>
      </c>
    </row>
    <row r="113" spans="1:13" x14ac:dyDescent="0.25">
      <c r="A113" s="22" t="str">
        <f>IF('Compiled-Additional'!$D17=0,"",IF(ISBLANK('Compiled-Additional'!A17),"",'Compiled-Additional'!A17))</f>
        <v/>
      </c>
      <c r="B113" s="22" t="str">
        <f>IF('Compiled-Additional'!$D17=0,"",IF(ISBLANK('Compiled-Additional'!B17),"",'Compiled-Additional'!B17))</f>
        <v/>
      </c>
      <c r="C113" s="22" t="str">
        <f>IF('Compiled-Additional'!$D17=0,"",IF(ISBLANK('Compiled-Additional'!C17),"",'Compiled-Additional'!C17))</f>
        <v/>
      </c>
      <c r="D113" s="22" t="str">
        <f>IF('Compiled-Additional'!$D17=0,"",IF(ISBLANK('Compiled-Additional'!D17),"",'Compiled-Additional'!D17))</f>
        <v/>
      </c>
      <c r="E113" s="22" t="str">
        <f>IF('Compiled-Additional'!$D17=0,"",IF(ISBLANK('Compiled-Additional'!E17),"",'Compiled-Additional'!E17))</f>
        <v/>
      </c>
      <c r="F113" s="22" t="str">
        <f>IF('Compiled-Additional'!$D17=0,"",IF(ISBLANK('Compiled-Additional'!F17),"",'Compiled-Additional'!F17))</f>
        <v/>
      </c>
      <c r="G113" s="22" t="str">
        <f>IF('Compiled-Additional'!$D17=0,"",IF(ISBLANK('Compiled-Additional'!G17),"",'Compiled-Additional'!G17))</f>
        <v/>
      </c>
      <c r="H113" s="22" t="str">
        <f>IF('Compiled-Additional'!$D17=0,"",IF(ISBLANK('Compiled-Additional'!H17),"",'Compiled-Additional'!H17))</f>
        <v/>
      </c>
      <c r="I113" s="22" t="str">
        <f>IF('Compiled-Additional'!$D17=0,"",IF(ISBLANK('Compiled-Additional'!I17),"",'Compiled-Additional'!I17))</f>
        <v/>
      </c>
      <c r="J113" s="22" t="str">
        <f>IF('Compiled-Additional'!$D17=0,"",IF(ISBLANK('Compiled-Additional'!J17),"",'Compiled-Additional'!J17))</f>
        <v/>
      </c>
      <c r="K113" s="22" t="str">
        <f>IF('Compiled-Additional'!$D17=0,"",IF(ISBLANK('Compiled-Additional'!K17),"",'Compiled-Additional'!K17))</f>
        <v/>
      </c>
      <c r="L113" s="22" t="str">
        <f>IF('Compiled-Additional'!$D17=0,"",IF(ISBLANK('Compiled-Additional'!L17),"",'Compiled-Additional'!L17))</f>
        <v/>
      </c>
      <c r="M113" s="22" t="str">
        <f>IF('Compiled-Additional'!$D17=0,"",IF(ISBLANK('Compiled-Additional'!M17),"",'Compiled-Additional'!M17))</f>
        <v/>
      </c>
    </row>
    <row r="114" spans="1:13" x14ac:dyDescent="0.25">
      <c r="A114" s="22" t="str">
        <f>IF('Compiled-Additional'!$D18=0,"",IF(ISBLANK('Compiled-Additional'!A18),"",'Compiled-Additional'!A18))</f>
        <v/>
      </c>
      <c r="B114" s="22" t="str">
        <f>IF('Compiled-Additional'!$D18=0,"",IF(ISBLANK('Compiled-Additional'!B18),"",'Compiled-Additional'!B18))</f>
        <v/>
      </c>
      <c r="C114" s="22" t="str">
        <f>IF('Compiled-Additional'!$D18=0,"",IF(ISBLANK('Compiled-Additional'!C18),"",'Compiled-Additional'!C18))</f>
        <v/>
      </c>
      <c r="D114" s="22" t="str">
        <f>IF('Compiled-Additional'!$D18=0,"",IF(ISBLANK('Compiled-Additional'!D18),"",'Compiled-Additional'!D18))</f>
        <v/>
      </c>
      <c r="E114" s="22" t="str">
        <f>IF('Compiled-Additional'!$D18=0,"",IF(ISBLANK('Compiled-Additional'!E18),"",'Compiled-Additional'!E18))</f>
        <v/>
      </c>
      <c r="F114" s="22" t="str">
        <f>IF('Compiled-Additional'!$D18=0,"",IF(ISBLANK('Compiled-Additional'!F18),"",'Compiled-Additional'!F18))</f>
        <v/>
      </c>
      <c r="G114" s="22" t="str">
        <f>IF('Compiled-Additional'!$D18=0,"",IF(ISBLANK('Compiled-Additional'!G18),"",'Compiled-Additional'!G18))</f>
        <v/>
      </c>
      <c r="H114" s="22" t="str">
        <f>IF('Compiled-Additional'!$D18=0,"",IF(ISBLANK('Compiled-Additional'!H18),"",'Compiled-Additional'!H18))</f>
        <v/>
      </c>
      <c r="I114" s="22" t="str">
        <f>IF('Compiled-Additional'!$D18=0,"",IF(ISBLANK('Compiled-Additional'!I18),"",'Compiled-Additional'!I18))</f>
        <v/>
      </c>
      <c r="J114" s="22" t="str">
        <f>IF('Compiled-Additional'!$D18=0,"",IF(ISBLANK('Compiled-Additional'!J18),"",'Compiled-Additional'!J18))</f>
        <v/>
      </c>
      <c r="K114" s="22" t="str">
        <f>IF('Compiled-Additional'!$D18=0,"",IF(ISBLANK('Compiled-Additional'!K18),"",'Compiled-Additional'!K18))</f>
        <v/>
      </c>
      <c r="L114" s="22" t="str">
        <f>IF('Compiled-Additional'!$D18=0,"",IF(ISBLANK('Compiled-Additional'!L18),"",'Compiled-Additional'!L18))</f>
        <v/>
      </c>
      <c r="M114" s="22" t="str">
        <f>IF('Compiled-Additional'!$D18=0,"",IF(ISBLANK('Compiled-Additional'!M18),"",'Compiled-Additional'!M18))</f>
        <v/>
      </c>
    </row>
    <row r="115" spans="1:13" x14ac:dyDescent="0.25">
      <c r="A115" s="22" t="str">
        <f>IF('Compiled-Additional'!$D19=0,"",IF(ISBLANK('Compiled-Additional'!A19),"",'Compiled-Additional'!A19))</f>
        <v/>
      </c>
      <c r="B115" s="22" t="str">
        <f>IF('Compiled-Additional'!$D19=0,"",IF(ISBLANK('Compiled-Additional'!B19),"",'Compiled-Additional'!B19))</f>
        <v/>
      </c>
      <c r="C115" s="22" t="str">
        <f>IF('Compiled-Additional'!$D19=0,"",IF(ISBLANK('Compiled-Additional'!C19),"",'Compiled-Additional'!C19))</f>
        <v/>
      </c>
      <c r="D115" s="22" t="str">
        <f>IF('Compiled-Additional'!$D19=0,"",IF(ISBLANK('Compiled-Additional'!D19),"",'Compiled-Additional'!D19))</f>
        <v/>
      </c>
      <c r="E115" s="22" t="str">
        <f>IF('Compiled-Additional'!$D19=0,"",IF(ISBLANK('Compiled-Additional'!E19),"",'Compiled-Additional'!E19))</f>
        <v/>
      </c>
      <c r="F115" s="22" t="str">
        <f>IF('Compiled-Additional'!$D19=0,"",IF(ISBLANK('Compiled-Additional'!F19),"",'Compiled-Additional'!F19))</f>
        <v/>
      </c>
      <c r="G115" s="22" t="str">
        <f>IF('Compiled-Additional'!$D19=0,"",IF(ISBLANK('Compiled-Additional'!G19),"",'Compiled-Additional'!G19))</f>
        <v/>
      </c>
      <c r="H115" s="22" t="str">
        <f>IF('Compiled-Additional'!$D19=0,"",IF(ISBLANK('Compiled-Additional'!H19),"",'Compiled-Additional'!H19))</f>
        <v/>
      </c>
      <c r="I115" s="22" t="str">
        <f>IF('Compiled-Additional'!$D19=0,"",IF(ISBLANK('Compiled-Additional'!I19),"",'Compiled-Additional'!I19))</f>
        <v/>
      </c>
      <c r="J115" s="22" t="str">
        <f>IF('Compiled-Additional'!$D19=0,"",IF(ISBLANK('Compiled-Additional'!J19),"",'Compiled-Additional'!J19))</f>
        <v/>
      </c>
      <c r="K115" s="22" t="str">
        <f>IF('Compiled-Additional'!$D19=0,"",IF(ISBLANK('Compiled-Additional'!K19),"",'Compiled-Additional'!K19))</f>
        <v/>
      </c>
      <c r="L115" s="22" t="str">
        <f>IF('Compiled-Additional'!$D19=0,"",IF(ISBLANK('Compiled-Additional'!L19),"",'Compiled-Additional'!L19))</f>
        <v/>
      </c>
      <c r="M115" s="22" t="str">
        <f>IF('Compiled-Additional'!$D19=0,"",IF(ISBLANK('Compiled-Additional'!M19),"",'Compiled-Additional'!M19))</f>
        <v/>
      </c>
    </row>
    <row r="116" spans="1:13" x14ac:dyDescent="0.25">
      <c r="A116" s="22" t="str">
        <f>IF('Compiled-Additional'!$D20=0,"",IF(ISBLANK('Compiled-Additional'!A20),"",'Compiled-Additional'!A20))</f>
        <v/>
      </c>
      <c r="B116" s="22" t="str">
        <f>IF('Compiled-Additional'!$D20=0,"",IF(ISBLANK('Compiled-Additional'!B20),"",'Compiled-Additional'!B20))</f>
        <v/>
      </c>
      <c r="C116" s="22" t="str">
        <f>IF('Compiled-Additional'!$D20=0,"",IF(ISBLANK('Compiled-Additional'!C20),"",'Compiled-Additional'!C20))</f>
        <v/>
      </c>
      <c r="D116" s="22" t="str">
        <f>IF('Compiled-Additional'!$D20=0,"",IF(ISBLANK('Compiled-Additional'!D20),"",'Compiled-Additional'!D20))</f>
        <v/>
      </c>
      <c r="E116" s="22" t="str">
        <f>IF('Compiled-Additional'!$D20=0,"",IF(ISBLANK('Compiled-Additional'!E20),"",'Compiled-Additional'!E20))</f>
        <v/>
      </c>
      <c r="F116" s="22" t="str">
        <f>IF('Compiled-Additional'!$D20=0,"",IF(ISBLANK('Compiled-Additional'!F20),"",'Compiled-Additional'!F20))</f>
        <v/>
      </c>
      <c r="G116" s="22" t="str">
        <f>IF('Compiled-Additional'!$D20=0,"",IF(ISBLANK('Compiled-Additional'!G20),"",'Compiled-Additional'!G20))</f>
        <v/>
      </c>
      <c r="H116" s="22" t="str">
        <f>IF('Compiled-Additional'!$D20=0,"",IF(ISBLANK('Compiled-Additional'!H20),"",'Compiled-Additional'!H20))</f>
        <v/>
      </c>
      <c r="I116" s="22" t="str">
        <f>IF('Compiled-Additional'!$D20=0,"",IF(ISBLANK('Compiled-Additional'!I20),"",'Compiled-Additional'!I20))</f>
        <v/>
      </c>
      <c r="J116" s="22" t="str">
        <f>IF('Compiled-Additional'!$D20=0,"",IF(ISBLANK('Compiled-Additional'!J20),"",'Compiled-Additional'!J20))</f>
        <v/>
      </c>
      <c r="K116" s="22" t="str">
        <f>IF('Compiled-Additional'!$D20=0,"",IF(ISBLANK('Compiled-Additional'!K20),"",'Compiled-Additional'!K20))</f>
        <v/>
      </c>
      <c r="L116" s="22" t="str">
        <f>IF('Compiled-Additional'!$D20=0,"",IF(ISBLANK('Compiled-Additional'!L20),"",'Compiled-Additional'!L20))</f>
        <v/>
      </c>
      <c r="M116" s="22" t="str">
        <f>IF('Compiled-Additional'!$D20=0,"",IF(ISBLANK('Compiled-Additional'!M20),"",'Compiled-Additional'!M20))</f>
        <v/>
      </c>
    </row>
    <row r="117" spans="1:13" x14ac:dyDescent="0.25">
      <c r="A117" s="22" t="str">
        <f>IF('Compiled-Additional'!$D21=0,"",IF(ISBLANK('Compiled-Additional'!A21),"",'Compiled-Additional'!A21))</f>
        <v/>
      </c>
      <c r="B117" s="22" t="str">
        <f>IF('Compiled-Additional'!$D21=0,"",IF(ISBLANK('Compiled-Additional'!B21),"",'Compiled-Additional'!B21))</f>
        <v/>
      </c>
      <c r="C117" s="22" t="str">
        <f>IF('Compiled-Additional'!$D21=0,"",IF(ISBLANK('Compiled-Additional'!C21),"",'Compiled-Additional'!C21))</f>
        <v/>
      </c>
      <c r="D117" s="22" t="str">
        <f>IF('Compiled-Additional'!$D21=0,"",IF(ISBLANK('Compiled-Additional'!D21),"",'Compiled-Additional'!D21))</f>
        <v/>
      </c>
      <c r="E117" s="22" t="str">
        <f>IF('Compiled-Additional'!$D21=0,"",IF(ISBLANK('Compiled-Additional'!E21),"",'Compiled-Additional'!E21))</f>
        <v/>
      </c>
      <c r="F117" s="22" t="str">
        <f>IF('Compiled-Additional'!$D21=0,"",IF(ISBLANK('Compiled-Additional'!F21),"",'Compiled-Additional'!F21))</f>
        <v/>
      </c>
      <c r="G117" s="22" t="str">
        <f>IF('Compiled-Additional'!$D21=0,"",IF(ISBLANK('Compiled-Additional'!G21),"",'Compiled-Additional'!G21))</f>
        <v/>
      </c>
      <c r="H117" s="22" t="str">
        <f>IF('Compiled-Additional'!$D21=0,"",IF(ISBLANK('Compiled-Additional'!H21),"",'Compiled-Additional'!H21))</f>
        <v/>
      </c>
      <c r="I117" s="22" t="str">
        <f>IF('Compiled-Additional'!$D21=0,"",IF(ISBLANK('Compiled-Additional'!I21),"",'Compiled-Additional'!I21))</f>
        <v/>
      </c>
      <c r="J117" s="22" t="str">
        <f>IF('Compiled-Additional'!$D21=0,"",IF(ISBLANK('Compiled-Additional'!J21),"",'Compiled-Additional'!J21))</f>
        <v/>
      </c>
      <c r="K117" s="22" t="str">
        <f>IF('Compiled-Additional'!$D21=0,"",IF(ISBLANK('Compiled-Additional'!K21),"",'Compiled-Additional'!K21))</f>
        <v/>
      </c>
      <c r="L117" s="22" t="str">
        <f>IF('Compiled-Additional'!$D21=0,"",IF(ISBLANK('Compiled-Additional'!L21),"",'Compiled-Additional'!L21))</f>
        <v/>
      </c>
      <c r="M117" s="22" t="str">
        <f>IF('Compiled-Additional'!$D21=0,"",IF(ISBLANK('Compiled-Additional'!M21),"",'Compiled-Additional'!M21))</f>
        <v/>
      </c>
    </row>
    <row r="118" spans="1:13" x14ac:dyDescent="0.25">
      <c r="A118" s="22" t="str">
        <f>IF('Compiled-Additional'!$D22=0,"",IF(ISBLANK('Compiled-Additional'!A22),"",'Compiled-Additional'!A22))</f>
        <v/>
      </c>
      <c r="B118" s="22" t="str">
        <f>IF('Compiled-Additional'!$D22=0,"",IF(ISBLANK('Compiled-Additional'!B22),"",'Compiled-Additional'!B22))</f>
        <v/>
      </c>
      <c r="C118" s="22" t="str">
        <f>IF('Compiled-Additional'!$D22=0,"",IF(ISBLANK('Compiled-Additional'!C22),"",'Compiled-Additional'!C22))</f>
        <v/>
      </c>
      <c r="D118" s="22" t="str">
        <f>IF('Compiled-Additional'!$D22=0,"",IF(ISBLANK('Compiled-Additional'!D22),"",'Compiled-Additional'!D22))</f>
        <v/>
      </c>
      <c r="E118" s="22" t="str">
        <f>IF('Compiled-Additional'!$D22=0,"",IF(ISBLANK('Compiled-Additional'!E22),"",'Compiled-Additional'!E22))</f>
        <v/>
      </c>
      <c r="F118" s="22" t="str">
        <f>IF('Compiled-Additional'!$D22=0,"",IF(ISBLANK('Compiled-Additional'!F22),"",'Compiled-Additional'!F22))</f>
        <v/>
      </c>
      <c r="G118" s="22" t="str">
        <f>IF('Compiled-Additional'!$D22=0,"",IF(ISBLANK('Compiled-Additional'!G22),"",'Compiled-Additional'!G22))</f>
        <v/>
      </c>
      <c r="H118" s="22" t="str">
        <f>IF('Compiled-Additional'!$D22=0,"",IF(ISBLANK('Compiled-Additional'!H22),"",'Compiled-Additional'!H22))</f>
        <v/>
      </c>
      <c r="I118" s="22" t="str">
        <f>IF('Compiled-Additional'!$D22=0,"",IF(ISBLANK('Compiled-Additional'!I22),"",'Compiled-Additional'!I22))</f>
        <v/>
      </c>
      <c r="J118" s="22" t="str">
        <f>IF('Compiled-Additional'!$D22=0,"",IF(ISBLANK('Compiled-Additional'!J22),"",'Compiled-Additional'!J22))</f>
        <v/>
      </c>
      <c r="K118" s="22" t="str">
        <f>IF('Compiled-Additional'!$D22=0,"",IF(ISBLANK('Compiled-Additional'!K22),"",'Compiled-Additional'!K22))</f>
        <v/>
      </c>
      <c r="L118" s="22" t="str">
        <f>IF('Compiled-Additional'!$D22=0,"",IF(ISBLANK('Compiled-Additional'!L22),"",'Compiled-Additional'!L22))</f>
        <v/>
      </c>
      <c r="M118" s="22" t="str">
        <f>IF('Compiled-Additional'!$D22=0,"",IF(ISBLANK('Compiled-Additional'!M22),"",'Compiled-Additional'!M22))</f>
        <v/>
      </c>
    </row>
    <row r="119" spans="1:13" x14ac:dyDescent="0.25">
      <c r="A119" s="22" t="str">
        <f>IF('Compiled-Additional'!$D23=0,"",IF(ISBLANK('Compiled-Additional'!A23),"",'Compiled-Additional'!A23))</f>
        <v/>
      </c>
      <c r="B119" s="22" t="str">
        <f>IF('Compiled-Additional'!$D23=0,"",IF(ISBLANK('Compiled-Additional'!B23),"",'Compiled-Additional'!B23))</f>
        <v/>
      </c>
      <c r="C119" s="22" t="str">
        <f>IF('Compiled-Additional'!$D23=0,"",IF(ISBLANK('Compiled-Additional'!C23),"",'Compiled-Additional'!C23))</f>
        <v/>
      </c>
      <c r="D119" s="22" t="str">
        <f>IF('Compiled-Additional'!$D23=0,"",IF(ISBLANK('Compiled-Additional'!D23),"",'Compiled-Additional'!D23))</f>
        <v/>
      </c>
      <c r="E119" s="22" t="str">
        <f>IF('Compiled-Additional'!$D23=0,"",IF(ISBLANK('Compiled-Additional'!E23),"",'Compiled-Additional'!E23))</f>
        <v/>
      </c>
      <c r="F119" s="22" t="str">
        <f>IF('Compiled-Additional'!$D23=0,"",IF(ISBLANK('Compiled-Additional'!F23),"",'Compiled-Additional'!F23))</f>
        <v/>
      </c>
      <c r="G119" s="22" t="str">
        <f>IF('Compiled-Additional'!$D23=0,"",IF(ISBLANK('Compiled-Additional'!G23),"",'Compiled-Additional'!G23))</f>
        <v/>
      </c>
      <c r="H119" s="22" t="str">
        <f>IF('Compiled-Additional'!$D23=0,"",IF(ISBLANK('Compiled-Additional'!H23),"",'Compiled-Additional'!H23))</f>
        <v/>
      </c>
      <c r="I119" s="22" t="str">
        <f>IF('Compiled-Additional'!$D23=0,"",IF(ISBLANK('Compiled-Additional'!I23),"",'Compiled-Additional'!I23))</f>
        <v/>
      </c>
      <c r="J119" s="22" t="str">
        <f>IF('Compiled-Additional'!$D23=0,"",IF(ISBLANK('Compiled-Additional'!J23),"",'Compiled-Additional'!J23))</f>
        <v/>
      </c>
      <c r="K119" s="22" t="str">
        <f>IF('Compiled-Additional'!$D23=0,"",IF(ISBLANK('Compiled-Additional'!K23),"",'Compiled-Additional'!K23))</f>
        <v/>
      </c>
      <c r="L119" s="22" t="str">
        <f>IF('Compiled-Additional'!$D23=0,"",IF(ISBLANK('Compiled-Additional'!L23),"",'Compiled-Additional'!L23))</f>
        <v/>
      </c>
      <c r="M119" s="22" t="str">
        <f>IF('Compiled-Additional'!$D23=0,"",IF(ISBLANK('Compiled-Additional'!M23),"",'Compiled-Additional'!M23))</f>
        <v/>
      </c>
    </row>
    <row r="120" spans="1:13" x14ac:dyDescent="0.25">
      <c r="A120" s="22" t="str">
        <f>IF('Compiled-Additional'!$D24=0,"",IF(ISBLANK('Compiled-Additional'!A24),"",'Compiled-Additional'!A24))</f>
        <v/>
      </c>
      <c r="B120" s="22" t="str">
        <f>IF('Compiled-Additional'!$D24=0,"",IF(ISBLANK('Compiled-Additional'!B24),"",'Compiled-Additional'!B24))</f>
        <v/>
      </c>
      <c r="C120" s="22" t="str">
        <f>IF('Compiled-Additional'!$D24=0,"",IF(ISBLANK('Compiled-Additional'!C24),"",'Compiled-Additional'!C24))</f>
        <v/>
      </c>
      <c r="D120" s="22" t="str">
        <f>IF('Compiled-Additional'!$D24=0,"",IF(ISBLANK('Compiled-Additional'!D24),"",'Compiled-Additional'!D24))</f>
        <v/>
      </c>
      <c r="E120" s="22" t="str">
        <f>IF('Compiled-Additional'!$D24=0,"",IF(ISBLANK('Compiled-Additional'!E24),"",'Compiled-Additional'!E24))</f>
        <v/>
      </c>
      <c r="F120" s="22" t="str">
        <f>IF('Compiled-Additional'!$D24=0,"",IF(ISBLANK('Compiled-Additional'!F24),"",'Compiled-Additional'!F24))</f>
        <v/>
      </c>
      <c r="G120" s="22" t="str">
        <f>IF('Compiled-Additional'!$D24=0,"",IF(ISBLANK('Compiled-Additional'!G24),"",'Compiled-Additional'!G24))</f>
        <v/>
      </c>
      <c r="H120" s="22" t="str">
        <f>IF('Compiled-Additional'!$D24=0,"",IF(ISBLANK('Compiled-Additional'!H24),"",'Compiled-Additional'!H24))</f>
        <v/>
      </c>
      <c r="I120" s="22" t="str">
        <f>IF('Compiled-Additional'!$D24=0,"",IF(ISBLANK('Compiled-Additional'!I24),"",'Compiled-Additional'!I24))</f>
        <v/>
      </c>
      <c r="J120" s="22" t="str">
        <f>IF('Compiled-Additional'!$D24=0,"",IF(ISBLANK('Compiled-Additional'!J24),"",'Compiled-Additional'!J24))</f>
        <v/>
      </c>
      <c r="K120" s="22" t="str">
        <f>IF('Compiled-Additional'!$D24=0,"",IF(ISBLANK('Compiled-Additional'!K24),"",'Compiled-Additional'!K24))</f>
        <v/>
      </c>
      <c r="L120" s="22" t="str">
        <f>IF('Compiled-Additional'!$D24=0,"",IF(ISBLANK('Compiled-Additional'!L24),"",'Compiled-Additional'!L24))</f>
        <v/>
      </c>
      <c r="M120" s="22" t="str">
        <f>IF('Compiled-Additional'!$D24=0,"",IF(ISBLANK('Compiled-Additional'!M24),"",'Compiled-Additional'!M24))</f>
        <v/>
      </c>
    </row>
    <row r="121" spans="1:13" x14ac:dyDescent="0.25">
      <c r="A121" s="22" t="str">
        <f>IF('Compiled-Additional'!$D25=0,"",IF(ISBLANK('Compiled-Additional'!A25),"",'Compiled-Additional'!A25))</f>
        <v/>
      </c>
      <c r="B121" s="22" t="str">
        <f>IF('Compiled-Additional'!$D25=0,"",IF(ISBLANK('Compiled-Additional'!B25),"",'Compiled-Additional'!B25))</f>
        <v/>
      </c>
      <c r="C121" s="22" t="str">
        <f>IF('Compiled-Additional'!$D25=0,"",IF(ISBLANK('Compiled-Additional'!C25),"",'Compiled-Additional'!C25))</f>
        <v/>
      </c>
      <c r="D121" s="22" t="str">
        <f>IF('Compiled-Additional'!$D25=0,"",IF(ISBLANK('Compiled-Additional'!D25),"",'Compiled-Additional'!D25))</f>
        <v/>
      </c>
      <c r="E121" s="22" t="str">
        <f>IF('Compiled-Additional'!$D25=0,"",IF(ISBLANK('Compiled-Additional'!E25),"",'Compiled-Additional'!E25))</f>
        <v/>
      </c>
      <c r="F121" s="22" t="str">
        <f>IF('Compiled-Additional'!$D25=0,"",IF(ISBLANK('Compiled-Additional'!F25),"",'Compiled-Additional'!F25))</f>
        <v/>
      </c>
      <c r="G121" s="22" t="str">
        <f>IF('Compiled-Additional'!$D25=0,"",IF(ISBLANK('Compiled-Additional'!G25),"",'Compiled-Additional'!G25))</f>
        <v/>
      </c>
      <c r="H121" s="22" t="str">
        <f>IF('Compiled-Additional'!$D25=0,"",IF(ISBLANK('Compiled-Additional'!H25),"",'Compiled-Additional'!H25))</f>
        <v/>
      </c>
      <c r="I121" s="22" t="str">
        <f>IF('Compiled-Additional'!$D25=0,"",IF(ISBLANK('Compiled-Additional'!I25),"",'Compiled-Additional'!I25))</f>
        <v/>
      </c>
      <c r="J121" s="22" t="str">
        <f>IF('Compiled-Additional'!$D25=0,"",IF(ISBLANK('Compiled-Additional'!J25),"",'Compiled-Additional'!J25))</f>
        <v/>
      </c>
      <c r="K121" s="22" t="str">
        <f>IF('Compiled-Additional'!$D25=0,"",IF(ISBLANK('Compiled-Additional'!K25),"",'Compiled-Additional'!K25))</f>
        <v/>
      </c>
      <c r="L121" s="22" t="str">
        <f>IF('Compiled-Additional'!$D25=0,"",IF(ISBLANK('Compiled-Additional'!L25),"",'Compiled-Additional'!L25))</f>
        <v/>
      </c>
      <c r="M121" s="22" t="str">
        <f>IF('Compiled-Additional'!$D25=0,"",IF(ISBLANK('Compiled-Additional'!M25),"",'Compiled-Additional'!M25))</f>
        <v/>
      </c>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C5F55-2774-4D5F-8393-3E80E9C5C33E}">
  <dimension ref="A1:B10"/>
  <sheetViews>
    <sheetView workbookViewId="0">
      <selection activeCell="A8" sqref="A8"/>
    </sheetView>
  </sheetViews>
  <sheetFormatPr defaultRowHeight="14.3" x14ac:dyDescent="0.25"/>
  <cols>
    <col min="1" max="1" width="33.375" bestFit="1" customWidth="1"/>
    <col min="2" max="2" width="17.625" bestFit="1" customWidth="1"/>
  </cols>
  <sheetData>
    <row r="1" spans="1:2" x14ac:dyDescent="0.25">
      <c r="A1" t="s">
        <v>76</v>
      </c>
      <c r="B1" t="s">
        <v>168</v>
      </c>
    </row>
    <row r="2" spans="1:2" x14ac:dyDescent="0.25">
      <c r="A2" t="s">
        <v>170</v>
      </c>
      <c r="B2" t="s">
        <v>178</v>
      </c>
    </row>
    <row r="3" spans="1:2" x14ac:dyDescent="0.25">
      <c r="A3" t="s">
        <v>82</v>
      </c>
      <c r="B3" t="s">
        <v>179</v>
      </c>
    </row>
    <row r="4" spans="1:2" x14ac:dyDescent="0.25">
      <c r="A4" t="s">
        <v>83</v>
      </c>
      <c r="B4" t="s">
        <v>171</v>
      </c>
    </row>
    <row r="5" spans="1:2" x14ac:dyDescent="0.25">
      <c r="A5" t="s">
        <v>84</v>
      </c>
      <c r="B5" t="s">
        <v>172</v>
      </c>
    </row>
    <row r="6" spans="1:2" x14ac:dyDescent="0.25">
      <c r="A6" t="s">
        <v>85</v>
      </c>
      <c r="B6" t="s">
        <v>173</v>
      </c>
    </row>
    <row r="7" spans="1:2" x14ac:dyDescent="0.25">
      <c r="A7" t="s">
        <v>86</v>
      </c>
      <c r="B7" t="s">
        <v>174</v>
      </c>
    </row>
    <row r="8" spans="1:2" x14ac:dyDescent="0.25">
      <c r="A8" t="s">
        <v>182</v>
      </c>
      <c r="B8" t="s">
        <v>175</v>
      </c>
    </row>
    <row r="9" spans="1:2" x14ac:dyDescent="0.25">
      <c r="A9" t="s">
        <v>87</v>
      </c>
      <c r="B9" t="s">
        <v>176</v>
      </c>
    </row>
    <row r="10" spans="1:2" x14ac:dyDescent="0.25">
      <c r="A10" t="s">
        <v>88</v>
      </c>
      <c r="B10" t="s">
        <v>177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8"/>
  <sheetViews>
    <sheetView workbookViewId="0">
      <selection activeCell="C34" sqref="C34"/>
    </sheetView>
  </sheetViews>
  <sheetFormatPr defaultRowHeight="14.3" x14ac:dyDescent="0.25"/>
  <cols>
    <col min="1" max="1" width="70.375" bestFit="1" customWidth="1"/>
  </cols>
  <sheetData>
    <row r="1" spans="1:3" x14ac:dyDescent="0.25">
      <c r="A1" s="1" t="s">
        <v>1</v>
      </c>
      <c r="B1" s="1" t="s">
        <v>2</v>
      </c>
      <c r="C1" s="1" t="s">
        <v>151</v>
      </c>
    </row>
    <row r="2" spans="1:3" x14ac:dyDescent="0.25">
      <c r="A2" t="s">
        <v>16</v>
      </c>
      <c r="B2">
        <v>1</v>
      </c>
      <c r="C2">
        <v>59</v>
      </c>
    </row>
    <row r="3" spans="1:3" x14ac:dyDescent="0.25">
      <c r="A3" t="s">
        <v>17</v>
      </c>
      <c r="B3">
        <v>10</v>
      </c>
      <c r="C3">
        <v>43</v>
      </c>
    </row>
    <row r="4" spans="1:3" x14ac:dyDescent="0.25">
      <c r="A4" t="s">
        <v>4</v>
      </c>
      <c r="B4">
        <v>10</v>
      </c>
      <c r="C4">
        <v>103</v>
      </c>
    </row>
    <row r="5" spans="1:3" x14ac:dyDescent="0.25">
      <c r="A5" t="s">
        <v>18</v>
      </c>
      <c r="B5">
        <v>10</v>
      </c>
      <c r="C5">
        <v>140</v>
      </c>
    </row>
    <row r="6" spans="1:3" x14ac:dyDescent="0.25">
      <c r="A6" t="s">
        <v>3</v>
      </c>
      <c r="B6">
        <v>10</v>
      </c>
      <c r="C6">
        <v>19</v>
      </c>
    </row>
    <row r="7" spans="1:3" x14ac:dyDescent="0.25">
      <c r="A7" t="s">
        <v>19</v>
      </c>
      <c r="B7">
        <v>1</v>
      </c>
      <c r="C7">
        <v>20</v>
      </c>
    </row>
    <row r="8" spans="1:3" x14ac:dyDescent="0.25">
      <c r="A8" t="s">
        <v>20</v>
      </c>
      <c r="B8">
        <v>1</v>
      </c>
      <c r="C8">
        <v>82</v>
      </c>
    </row>
    <row r="9" spans="1:3" x14ac:dyDescent="0.25">
      <c r="A9" t="s">
        <v>147</v>
      </c>
      <c r="B9">
        <v>1</v>
      </c>
      <c r="C9">
        <v>44</v>
      </c>
    </row>
    <row r="10" spans="1:3" x14ac:dyDescent="0.25">
      <c r="A10" t="s">
        <v>21</v>
      </c>
      <c r="B10">
        <v>1</v>
      </c>
      <c r="C10">
        <v>83</v>
      </c>
    </row>
    <row r="11" spans="1:3" x14ac:dyDescent="0.25">
      <c r="A11" t="s">
        <v>22</v>
      </c>
      <c r="B11">
        <v>1</v>
      </c>
      <c r="C11">
        <v>71</v>
      </c>
    </row>
    <row r="12" spans="1:3" x14ac:dyDescent="0.25">
      <c r="A12" t="s">
        <v>23</v>
      </c>
      <c r="B12">
        <v>1</v>
      </c>
      <c r="C12">
        <v>84</v>
      </c>
    </row>
    <row r="13" spans="1:3" x14ac:dyDescent="0.25">
      <c r="A13" t="s">
        <v>24</v>
      </c>
      <c r="B13">
        <v>10</v>
      </c>
      <c r="C13">
        <v>45</v>
      </c>
    </row>
    <row r="14" spans="1:3" x14ac:dyDescent="0.25">
      <c r="A14" t="s">
        <v>5</v>
      </c>
      <c r="B14">
        <v>1</v>
      </c>
      <c r="C14">
        <v>22</v>
      </c>
    </row>
    <row r="15" spans="1:3" x14ac:dyDescent="0.25">
      <c r="A15" t="s">
        <v>25</v>
      </c>
      <c r="B15">
        <v>1</v>
      </c>
      <c r="C15">
        <v>46</v>
      </c>
    </row>
    <row r="16" spans="1:3" x14ac:dyDescent="0.25">
      <c r="A16" t="s">
        <v>6</v>
      </c>
      <c r="B16">
        <v>1</v>
      </c>
      <c r="C16">
        <v>17</v>
      </c>
    </row>
    <row r="17" spans="1:3" x14ac:dyDescent="0.25">
      <c r="A17" t="s">
        <v>26</v>
      </c>
      <c r="B17">
        <v>10</v>
      </c>
      <c r="C17">
        <v>72</v>
      </c>
    </row>
    <row r="18" spans="1:3" x14ac:dyDescent="0.25">
      <c r="A18" t="s">
        <v>27</v>
      </c>
      <c r="B18">
        <v>10</v>
      </c>
      <c r="C18">
        <v>48</v>
      </c>
    </row>
    <row r="19" spans="1:3" x14ac:dyDescent="0.25">
      <c r="A19" t="s">
        <v>28</v>
      </c>
      <c r="B19">
        <v>10</v>
      </c>
      <c r="C19">
        <v>73</v>
      </c>
    </row>
    <row r="20" spans="1:3" x14ac:dyDescent="0.25">
      <c r="A20" t="s">
        <v>29</v>
      </c>
      <c r="B20">
        <v>10</v>
      </c>
      <c r="C20">
        <v>74</v>
      </c>
    </row>
    <row r="21" spans="1:3" x14ac:dyDescent="0.25">
      <c r="A21" t="s">
        <v>7</v>
      </c>
      <c r="B21">
        <v>10</v>
      </c>
      <c r="C21">
        <v>23</v>
      </c>
    </row>
    <row r="22" spans="1:3" x14ac:dyDescent="0.25">
      <c r="A22" t="s">
        <v>8</v>
      </c>
      <c r="B22">
        <v>10</v>
      </c>
      <c r="C22">
        <v>24</v>
      </c>
    </row>
    <row r="23" spans="1:3" x14ac:dyDescent="0.25">
      <c r="A23" t="s">
        <v>30</v>
      </c>
      <c r="B23">
        <v>10</v>
      </c>
      <c r="C23">
        <v>61</v>
      </c>
    </row>
    <row r="24" spans="1:3" x14ac:dyDescent="0.25">
      <c r="A24" t="s">
        <v>31</v>
      </c>
      <c r="B24">
        <v>10</v>
      </c>
      <c r="C24">
        <v>62</v>
      </c>
    </row>
    <row r="25" spans="1:3" x14ac:dyDescent="0.25">
      <c r="A25" t="s">
        <v>32</v>
      </c>
      <c r="B25">
        <v>10</v>
      </c>
      <c r="C25">
        <v>75</v>
      </c>
    </row>
    <row r="26" spans="1:3" x14ac:dyDescent="0.25">
      <c r="A26" t="s">
        <v>33</v>
      </c>
      <c r="B26">
        <v>10</v>
      </c>
      <c r="C26">
        <v>64</v>
      </c>
    </row>
    <row r="27" spans="1:3" x14ac:dyDescent="0.25">
      <c r="A27" t="s">
        <v>148</v>
      </c>
      <c r="B27">
        <v>10</v>
      </c>
      <c r="C27">
        <v>65</v>
      </c>
    </row>
    <row r="28" spans="1:3" x14ac:dyDescent="0.25">
      <c r="A28" t="s">
        <v>149</v>
      </c>
      <c r="B28">
        <v>10</v>
      </c>
      <c r="C28">
        <v>76</v>
      </c>
    </row>
    <row r="29" spans="1:3" x14ac:dyDescent="0.25">
      <c r="A29" t="s">
        <v>34</v>
      </c>
      <c r="B29">
        <v>1</v>
      </c>
      <c r="C29">
        <v>67</v>
      </c>
    </row>
    <row r="30" spans="1:3" x14ac:dyDescent="0.25">
      <c r="A30" t="s">
        <v>35</v>
      </c>
      <c r="B30">
        <v>1</v>
      </c>
      <c r="C30">
        <v>77</v>
      </c>
    </row>
    <row r="31" spans="1:3" x14ac:dyDescent="0.25">
      <c r="A31" t="s">
        <v>36</v>
      </c>
      <c r="B31">
        <v>1</v>
      </c>
      <c r="C31">
        <v>51</v>
      </c>
    </row>
    <row r="32" spans="1:3" x14ac:dyDescent="0.25">
      <c r="A32" t="s">
        <v>37</v>
      </c>
      <c r="B32">
        <v>1</v>
      </c>
      <c r="C32">
        <v>78</v>
      </c>
    </row>
    <row r="33" spans="1:3" x14ac:dyDescent="0.25">
      <c r="A33" t="s">
        <v>9</v>
      </c>
      <c r="B33">
        <v>1</v>
      </c>
      <c r="C33">
        <v>26</v>
      </c>
    </row>
    <row r="34" spans="1:3" x14ac:dyDescent="0.25">
      <c r="A34" t="s">
        <v>38</v>
      </c>
      <c r="B34">
        <v>1</v>
      </c>
      <c r="C34">
        <v>79</v>
      </c>
    </row>
    <row r="35" spans="1:3" x14ac:dyDescent="0.25">
      <c r="A35" t="s">
        <v>39</v>
      </c>
      <c r="B35">
        <v>1</v>
      </c>
      <c r="C35">
        <v>68</v>
      </c>
    </row>
    <row r="36" spans="1:3" x14ac:dyDescent="0.25">
      <c r="A36" t="s">
        <v>40</v>
      </c>
      <c r="B36">
        <v>1</v>
      </c>
      <c r="C36">
        <v>69</v>
      </c>
    </row>
    <row r="37" spans="1:3" x14ac:dyDescent="0.25">
      <c r="A37" t="s">
        <v>41</v>
      </c>
      <c r="B37">
        <v>1</v>
      </c>
      <c r="C37">
        <v>52</v>
      </c>
    </row>
    <row r="38" spans="1:3" x14ac:dyDescent="0.25">
      <c r="A38" t="s">
        <v>10</v>
      </c>
      <c r="B38">
        <v>1</v>
      </c>
      <c r="C38">
        <v>31</v>
      </c>
    </row>
    <row r="39" spans="1:3" x14ac:dyDescent="0.25">
      <c r="A39" t="s">
        <v>42</v>
      </c>
      <c r="B39">
        <v>10</v>
      </c>
      <c r="C39">
        <v>80</v>
      </c>
    </row>
    <row r="40" spans="1:3" x14ac:dyDescent="0.25">
      <c r="A40" t="s">
        <v>43</v>
      </c>
      <c r="B40">
        <v>10</v>
      </c>
      <c r="C40">
        <v>54</v>
      </c>
    </row>
    <row r="41" spans="1:3" x14ac:dyDescent="0.25">
      <c r="A41" t="s">
        <v>150</v>
      </c>
      <c r="B41">
        <v>10</v>
      </c>
      <c r="C41">
        <v>27</v>
      </c>
    </row>
    <row r="42" spans="1:3" x14ac:dyDescent="0.25">
      <c r="A42" t="s">
        <v>44</v>
      </c>
      <c r="B42">
        <v>1</v>
      </c>
      <c r="C42">
        <v>81</v>
      </c>
    </row>
    <row r="43" spans="1:3" x14ac:dyDescent="0.25">
      <c r="A43" t="s">
        <v>45</v>
      </c>
      <c r="B43">
        <v>1</v>
      </c>
      <c r="C43">
        <v>55</v>
      </c>
    </row>
    <row r="44" spans="1:3" x14ac:dyDescent="0.25">
      <c r="A44" t="s">
        <v>46</v>
      </c>
      <c r="B44">
        <v>10</v>
      </c>
      <c r="C44">
        <v>56</v>
      </c>
    </row>
    <row r="45" spans="1:3" x14ac:dyDescent="0.25">
      <c r="A45" t="s">
        <v>47</v>
      </c>
      <c r="B45">
        <v>10</v>
      </c>
      <c r="C45">
        <v>57</v>
      </c>
    </row>
    <row r="46" spans="1:3" x14ac:dyDescent="0.25">
      <c r="A46" t="s">
        <v>11</v>
      </c>
      <c r="B46">
        <v>1</v>
      </c>
      <c r="C46">
        <v>28</v>
      </c>
    </row>
    <row r="47" spans="1:3" x14ac:dyDescent="0.25">
      <c r="A47" t="s">
        <v>12</v>
      </c>
      <c r="B47">
        <v>1</v>
      </c>
      <c r="C47">
        <v>18</v>
      </c>
    </row>
    <row r="48" spans="1:3" x14ac:dyDescent="0.25">
      <c r="A48" t="s">
        <v>13</v>
      </c>
      <c r="B48">
        <v>10</v>
      </c>
      <c r="C48">
        <v>4</v>
      </c>
    </row>
    <row r="49" spans="1:3" x14ac:dyDescent="0.25">
      <c r="A49" t="s">
        <v>48</v>
      </c>
      <c r="B49">
        <v>1</v>
      </c>
      <c r="C49">
        <v>85</v>
      </c>
    </row>
    <row r="50" spans="1:3" x14ac:dyDescent="0.25">
      <c r="A50" t="s">
        <v>14</v>
      </c>
      <c r="B50">
        <v>1</v>
      </c>
      <c r="C50">
        <v>29</v>
      </c>
    </row>
    <row r="51" spans="1:3" x14ac:dyDescent="0.25">
      <c r="A51" t="s">
        <v>49</v>
      </c>
      <c r="B51">
        <v>1</v>
      </c>
      <c r="C51">
        <v>86</v>
      </c>
    </row>
    <row r="52" spans="1:3" x14ac:dyDescent="0.25">
      <c r="A52" t="s">
        <v>50</v>
      </c>
      <c r="B52">
        <v>10</v>
      </c>
      <c r="C52">
        <v>58</v>
      </c>
    </row>
    <row r="53" spans="1:3" x14ac:dyDescent="0.25">
      <c r="A53" t="s">
        <v>15</v>
      </c>
      <c r="B53">
        <v>1</v>
      </c>
      <c r="C53">
        <v>30</v>
      </c>
    </row>
    <row r="55" spans="1:3" x14ac:dyDescent="0.25">
      <c r="A55" s="20" t="s">
        <v>152</v>
      </c>
      <c r="B55" s="20" t="s">
        <v>2</v>
      </c>
      <c r="C55" s="20" t="s">
        <v>151</v>
      </c>
    </row>
    <row r="56" spans="1:3" x14ac:dyDescent="0.25">
      <c r="A56" t="s">
        <v>153</v>
      </c>
      <c r="B56">
        <v>10</v>
      </c>
      <c r="C56">
        <v>61</v>
      </c>
    </row>
    <row r="57" spans="1:3" x14ac:dyDescent="0.25">
      <c r="A57" t="s">
        <v>147</v>
      </c>
      <c r="B57">
        <v>1</v>
      </c>
      <c r="C57">
        <v>44</v>
      </c>
    </row>
    <row r="58" spans="1:3" x14ac:dyDescent="0.25">
      <c r="A58" t="s">
        <v>154</v>
      </c>
      <c r="B58">
        <v>7</v>
      </c>
      <c r="C58">
        <v>33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1"/>
  <sheetViews>
    <sheetView workbookViewId="0">
      <selection activeCell="A2" sqref="A2"/>
    </sheetView>
  </sheetViews>
  <sheetFormatPr defaultRowHeight="14.3" x14ac:dyDescent="0.25"/>
  <cols>
    <col min="2" max="2" width="42.125" bestFit="1" customWidth="1"/>
    <col min="3" max="3" width="42.125" customWidth="1"/>
    <col min="4" max="4" width="9.75" bestFit="1" customWidth="1"/>
    <col min="5" max="5" width="15" bestFit="1" customWidth="1"/>
  </cols>
  <sheetData>
    <row r="1" spans="1:5" x14ac:dyDescent="0.25">
      <c r="A1" t="s">
        <v>51</v>
      </c>
      <c r="B1" t="s">
        <v>0</v>
      </c>
      <c r="C1" t="s">
        <v>109</v>
      </c>
      <c r="D1" t="s">
        <v>52</v>
      </c>
      <c r="E1" t="s">
        <v>56</v>
      </c>
    </row>
    <row r="2" spans="1:5" x14ac:dyDescent="0.25">
      <c r="A2">
        <f>'Partner Info and ToC'!B5</f>
        <v>2020</v>
      </c>
      <c r="B2" t="s">
        <v>104</v>
      </c>
      <c r="C2" t="s">
        <v>111</v>
      </c>
      <c r="D2">
        <v>3</v>
      </c>
      <c r="E2" t="s">
        <v>53</v>
      </c>
    </row>
    <row r="3" spans="1:5" x14ac:dyDescent="0.25">
      <c r="A3">
        <f>A2-1</f>
        <v>2019</v>
      </c>
      <c r="B3" t="s">
        <v>105</v>
      </c>
      <c r="C3" t="s">
        <v>110</v>
      </c>
      <c r="E3" t="s">
        <v>54</v>
      </c>
    </row>
    <row r="4" spans="1:5" x14ac:dyDescent="0.25">
      <c r="A4">
        <f t="shared" ref="A4:A31" si="0">A3-1</f>
        <v>2018</v>
      </c>
      <c r="B4" t="s">
        <v>106</v>
      </c>
      <c r="E4" t="s">
        <v>55</v>
      </c>
    </row>
    <row r="5" spans="1:5" x14ac:dyDescent="0.25">
      <c r="A5">
        <f t="shared" si="0"/>
        <v>2017</v>
      </c>
      <c r="B5" t="s">
        <v>107</v>
      </c>
    </row>
    <row r="6" spans="1:5" x14ac:dyDescent="0.25">
      <c r="A6">
        <f t="shared" si="0"/>
        <v>2016</v>
      </c>
      <c r="B6" t="s">
        <v>108</v>
      </c>
    </row>
    <row r="7" spans="1:5" x14ac:dyDescent="0.25">
      <c r="A7">
        <f t="shared" si="0"/>
        <v>2015</v>
      </c>
    </row>
    <row r="8" spans="1:5" x14ac:dyDescent="0.25">
      <c r="A8">
        <f t="shared" si="0"/>
        <v>2014</v>
      </c>
    </row>
    <row r="9" spans="1:5" x14ac:dyDescent="0.25">
      <c r="A9">
        <f t="shared" si="0"/>
        <v>2013</v>
      </c>
    </row>
    <row r="10" spans="1:5" x14ac:dyDescent="0.25">
      <c r="A10">
        <f t="shared" si="0"/>
        <v>2012</v>
      </c>
    </row>
    <row r="11" spans="1:5" x14ac:dyDescent="0.25">
      <c r="A11">
        <f t="shared" si="0"/>
        <v>2011</v>
      </c>
    </row>
    <row r="12" spans="1:5" x14ac:dyDescent="0.25">
      <c r="A12">
        <f t="shared" si="0"/>
        <v>2010</v>
      </c>
    </row>
    <row r="13" spans="1:5" x14ac:dyDescent="0.25">
      <c r="A13">
        <f t="shared" si="0"/>
        <v>2009</v>
      </c>
    </row>
    <row r="14" spans="1:5" x14ac:dyDescent="0.25">
      <c r="A14">
        <f t="shared" si="0"/>
        <v>2008</v>
      </c>
    </row>
    <row r="15" spans="1:5" x14ac:dyDescent="0.25">
      <c r="A15">
        <f t="shared" si="0"/>
        <v>2007</v>
      </c>
    </row>
    <row r="16" spans="1:5" x14ac:dyDescent="0.25">
      <c r="A16">
        <f t="shared" si="0"/>
        <v>2006</v>
      </c>
    </row>
    <row r="17" spans="1:1" x14ac:dyDescent="0.25">
      <c r="A17">
        <f t="shared" si="0"/>
        <v>2005</v>
      </c>
    </row>
    <row r="18" spans="1:1" x14ac:dyDescent="0.25">
      <c r="A18">
        <f t="shared" si="0"/>
        <v>2004</v>
      </c>
    </row>
    <row r="19" spans="1:1" x14ac:dyDescent="0.25">
      <c r="A19">
        <f t="shared" si="0"/>
        <v>2003</v>
      </c>
    </row>
    <row r="20" spans="1:1" x14ac:dyDescent="0.25">
      <c r="A20">
        <f t="shared" si="0"/>
        <v>2002</v>
      </c>
    </row>
    <row r="21" spans="1:1" x14ac:dyDescent="0.25">
      <c r="A21">
        <f t="shared" si="0"/>
        <v>2001</v>
      </c>
    </row>
    <row r="22" spans="1:1" x14ac:dyDescent="0.25">
      <c r="A22">
        <f t="shared" si="0"/>
        <v>2000</v>
      </c>
    </row>
    <row r="23" spans="1:1" x14ac:dyDescent="0.25">
      <c r="A23">
        <f t="shared" si="0"/>
        <v>1999</v>
      </c>
    </row>
    <row r="24" spans="1:1" x14ac:dyDescent="0.25">
      <c r="A24">
        <f t="shared" si="0"/>
        <v>1998</v>
      </c>
    </row>
    <row r="25" spans="1:1" x14ac:dyDescent="0.25">
      <c r="A25">
        <f t="shared" si="0"/>
        <v>1997</v>
      </c>
    </row>
    <row r="26" spans="1:1" x14ac:dyDescent="0.25">
      <c r="A26">
        <f t="shared" si="0"/>
        <v>1996</v>
      </c>
    </row>
    <row r="27" spans="1:1" x14ac:dyDescent="0.25">
      <c r="A27">
        <f t="shared" si="0"/>
        <v>1995</v>
      </c>
    </row>
    <row r="28" spans="1:1" x14ac:dyDescent="0.25">
      <c r="A28">
        <f t="shared" si="0"/>
        <v>1994</v>
      </c>
    </row>
    <row r="29" spans="1:1" x14ac:dyDescent="0.25">
      <c r="A29">
        <f t="shared" si="0"/>
        <v>1993</v>
      </c>
    </row>
    <row r="30" spans="1:1" x14ac:dyDescent="0.25">
      <c r="A30">
        <f t="shared" si="0"/>
        <v>1992</v>
      </c>
    </row>
    <row r="31" spans="1:1" x14ac:dyDescent="0.25">
      <c r="A31">
        <f t="shared" si="0"/>
        <v>1991</v>
      </c>
    </row>
  </sheetData>
  <sortState xmlns:xlrd2="http://schemas.microsoft.com/office/spreadsheetml/2017/richdata2" ref="A3:A30">
    <sortCondition descending="1" ref="A3:A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05"/>
  <sheetViews>
    <sheetView showGridLines="0" showZeros="0" zoomScaleNormal="100" workbookViewId="0">
      <pane xSplit="1" ySplit="4" topLeftCell="B5" activePane="bottomRight" state="frozen"/>
      <selection pane="topRight" activeCell="C1" sqref="C1"/>
      <selection pane="bottomLeft" activeCell="A2" sqref="A2"/>
      <selection pane="bottomRight" activeCell="E3" sqref="E3:E4"/>
    </sheetView>
  </sheetViews>
  <sheetFormatPr defaultColWidth="0" defaultRowHeight="14.3" zeroHeight="1" x14ac:dyDescent="0.25"/>
  <cols>
    <col min="1" max="1" width="9.125" style="74" customWidth="1"/>
    <col min="2" max="2" width="11.625" style="75" customWidth="1"/>
    <col min="3" max="3" width="14.875" style="74" customWidth="1"/>
    <col min="4" max="5" width="9.625" style="75" customWidth="1"/>
    <col min="6" max="6" width="13.625" style="75" customWidth="1"/>
    <col min="7" max="7" width="18.125" style="76" customWidth="1"/>
    <col min="8" max="8" width="18.125" style="77" customWidth="1"/>
    <col min="9" max="9" width="42.25" style="78" customWidth="1"/>
    <col min="10" max="10" width="16.875" style="76" customWidth="1"/>
    <col min="11" max="11" width="16.875" style="77" customWidth="1"/>
    <col min="12" max="12" width="18.875" style="77" customWidth="1"/>
    <col min="13" max="13" width="39" style="78" customWidth="1"/>
    <col min="14" max="14" width="23.125" style="79" customWidth="1"/>
    <col min="15" max="15" width="43.25" style="53" customWidth="1"/>
    <col min="16" max="16" width="62.875" style="53" customWidth="1"/>
    <col min="17" max="17" width="12.875" style="53" hidden="1" customWidth="1"/>
    <col min="18" max="16384" width="9.125" style="53" hidden="1"/>
  </cols>
  <sheetData>
    <row r="1" spans="1:16" s="32" customFormat="1" ht="18.7" x14ac:dyDescent="0.25">
      <c r="A1" s="31" t="s">
        <v>93</v>
      </c>
      <c r="J1" s="141" t="s">
        <v>96</v>
      </c>
    </row>
    <row r="2" spans="1:16" s="32" customFormat="1" ht="15.8" thickBot="1" x14ac:dyDescent="0.3">
      <c r="A2" s="34" t="s">
        <v>30</v>
      </c>
      <c r="B2" s="35"/>
      <c r="C2" s="35"/>
      <c r="D2" s="35"/>
      <c r="E2" s="35"/>
      <c r="F2" s="35"/>
      <c r="I2" s="35"/>
      <c r="M2" s="35"/>
      <c r="N2" s="35"/>
    </row>
    <row r="3" spans="1:16" s="36" customFormat="1" ht="14.95" customHeight="1" thickBot="1" x14ac:dyDescent="0.3">
      <c r="A3" s="166" t="s">
        <v>59</v>
      </c>
      <c r="B3" s="168" t="s">
        <v>100</v>
      </c>
      <c r="C3" s="170" t="s">
        <v>57</v>
      </c>
      <c r="D3" s="172" t="s">
        <v>60</v>
      </c>
      <c r="E3" s="176" t="s">
        <v>118</v>
      </c>
      <c r="F3" s="161" t="s">
        <v>98</v>
      </c>
      <c r="G3" s="163" t="s">
        <v>61</v>
      </c>
      <c r="H3" s="164"/>
      <c r="I3" s="165"/>
      <c r="J3" s="163" t="s">
        <v>62</v>
      </c>
      <c r="K3" s="164"/>
      <c r="L3" s="164"/>
      <c r="M3" s="165"/>
      <c r="N3" s="174" t="s">
        <v>63</v>
      </c>
      <c r="O3" s="175"/>
      <c r="P3" s="159" t="s">
        <v>114</v>
      </c>
    </row>
    <row r="4" spans="1:16" s="42" customFormat="1" ht="79.5" customHeight="1" thickBot="1" x14ac:dyDescent="0.3">
      <c r="A4" s="167"/>
      <c r="B4" s="169"/>
      <c r="C4" s="171"/>
      <c r="D4" s="173"/>
      <c r="E4" s="177"/>
      <c r="F4" s="162"/>
      <c r="G4" s="37" t="s">
        <v>64</v>
      </c>
      <c r="H4" s="38" t="s">
        <v>65</v>
      </c>
      <c r="I4" s="39" t="str">
        <f>"Calculated Total Methane Emission Reduction Based on Default Values
{[Number of Flash Tank Separators Installed]x[Average Gas Throughput])
x "&amp;Emission_Factor_FT&amp;" scf/MMcf x "&amp;Efficiency_FT&amp;"] / 1000]}"</f>
        <v>Calculated Total Methane Emission Reduction Based on Default Values
{[Number of Flash Tank Separators Installed]x[Average Gas Throughput])
x 170 scf/MMcf x 0.9] / 1000]}</v>
      </c>
      <c r="J4" s="136" t="s">
        <v>66</v>
      </c>
      <c r="K4" s="137" t="s">
        <v>67</v>
      </c>
      <c r="L4" s="137" t="s">
        <v>68</v>
      </c>
      <c r="M4" s="39" t="s">
        <v>74</v>
      </c>
      <c r="N4" s="40" t="s">
        <v>75</v>
      </c>
      <c r="O4" s="41" t="s">
        <v>113</v>
      </c>
      <c r="P4" s="160"/>
    </row>
    <row r="5" spans="1:16" ht="45" customHeight="1" x14ac:dyDescent="0.25">
      <c r="A5" s="43"/>
      <c r="B5" s="44" t="str">
        <f>IF(ISBLANK(A5),"",10)</f>
        <v/>
      </c>
      <c r="C5" s="45"/>
      <c r="D5" s="46" t="str">
        <f t="shared" ref="D5:D36" si="0">IF(ISBLANK(A5),"",IF(C5="Yes",A5+B5-1,A5))</f>
        <v/>
      </c>
      <c r="E5" s="147"/>
      <c r="F5" s="144"/>
      <c r="G5" s="47"/>
      <c r="H5" s="48"/>
      <c r="I5" s="134">
        <f t="shared" ref="I5:I36" si="1">(G5*H5*Emission_Factor_FT*Efficiency_FT)/1000</f>
        <v>0</v>
      </c>
      <c r="J5" s="138"/>
      <c r="K5" s="138"/>
      <c r="L5" s="138"/>
      <c r="M5" s="49">
        <f t="shared" ref="M5:M36" si="2">J5*K5*L5*Efficiency_FT/1000</f>
        <v>0</v>
      </c>
      <c r="N5" s="50"/>
      <c r="O5" s="51"/>
      <c r="P5" s="52"/>
    </row>
    <row r="6" spans="1:16" ht="45" customHeight="1" x14ac:dyDescent="0.25">
      <c r="A6" s="54"/>
      <c r="B6" s="55" t="str">
        <f t="shared" ref="B6:B69" si="3">IF(ISBLANK(A6),"",10)</f>
        <v/>
      </c>
      <c r="C6" s="45"/>
      <c r="D6" s="56" t="str">
        <f t="shared" si="0"/>
        <v/>
      </c>
      <c r="E6" s="148"/>
      <c r="F6" s="144"/>
      <c r="G6" s="47"/>
      <c r="H6" s="48"/>
      <c r="I6" s="135">
        <f t="shared" si="1"/>
        <v>0</v>
      </c>
      <c r="J6" s="138"/>
      <c r="K6" s="138"/>
      <c r="L6" s="138"/>
      <c r="M6" s="57">
        <f t="shared" si="2"/>
        <v>0</v>
      </c>
      <c r="N6" s="50"/>
      <c r="O6" s="58"/>
      <c r="P6" s="59"/>
    </row>
    <row r="7" spans="1:16" ht="45" customHeight="1" x14ac:dyDescent="0.25">
      <c r="A7" s="54"/>
      <c r="B7" s="55" t="str">
        <f t="shared" si="3"/>
        <v/>
      </c>
      <c r="C7" s="45"/>
      <c r="D7" s="56" t="str">
        <f t="shared" si="0"/>
        <v/>
      </c>
      <c r="E7" s="148"/>
      <c r="F7" s="144"/>
      <c r="G7" s="47"/>
      <c r="H7" s="48"/>
      <c r="I7" s="135">
        <f t="shared" si="1"/>
        <v>0</v>
      </c>
      <c r="J7" s="138"/>
      <c r="K7" s="138"/>
      <c r="L7" s="138"/>
      <c r="M7" s="57">
        <f t="shared" si="2"/>
        <v>0</v>
      </c>
      <c r="N7" s="50"/>
      <c r="O7" s="58"/>
      <c r="P7" s="59"/>
    </row>
    <row r="8" spans="1:16" ht="45" customHeight="1" x14ac:dyDescent="0.25">
      <c r="A8" s="54"/>
      <c r="B8" s="55" t="str">
        <f t="shared" si="3"/>
        <v/>
      </c>
      <c r="C8" s="45"/>
      <c r="D8" s="56" t="str">
        <f t="shared" si="0"/>
        <v/>
      </c>
      <c r="E8" s="148"/>
      <c r="F8" s="144"/>
      <c r="G8" s="47"/>
      <c r="H8" s="48"/>
      <c r="I8" s="135">
        <f t="shared" si="1"/>
        <v>0</v>
      </c>
      <c r="J8" s="138"/>
      <c r="K8" s="138"/>
      <c r="L8" s="138"/>
      <c r="M8" s="57">
        <f t="shared" si="2"/>
        <v>0</v>
      </c>
      <c r="N8" s="50"/>
      <c r="O8" s="58"/>
      <c r="P8" s="59"/>
    </row>
    <row r="9" spans="1:16" ht="45" customHeight="1" x14ac:dyDescent="0.25">
      <c r="A9" s="54"/>
      <c r="B9" s="55" t="str">
        <f t="shared" si="3"/>
        <v/>
      </c>
      <c r="C9" s="45"/>
      <c r="D9" s="56" t="str">
        <f t="shared" si="0"/>
        <v/>
      </c>
      <c r="E9" s="148"/>
      <c r="F9" s="144"/>
      <c r="G9" s="47"/>
      <c r="H9" s="48"/>
      <c r="I9" s="135">
        <f t="shared" si="1"/>
        <v>0</v>
      </c>
      <c r="J9" s="138"/>
      <c r="K9" s="138"/>
      <c r="L9" s="138"/>
      <c r="M9" s="57">
        <f t="shared" si="2"/>
        <v>0</v>
      </c>
      <c r="N9" s="50"/>
      <c r="O9" s="58"/>
      <c r="P9" s="59"/>
    </row>
    <row r="10" spans="1:16" ht="45" customHeight="1" x14ac:dyDescent="0.25">
      <c r="A10" s="54"/>
      <c r="B10" s="55" t="str">
        <f t="shared" si="3"/>
        <v/>
      </c>
      <c r="C10" s="45"/>
      <c r="D10" s="56" t="str">
        <f t="shared" si="0"/>
        <v/>
      </c>
      <c r="E10" s="148"/>
      <c r="F10" s="144"/>
      <c r="G10" s="47"/>
      <c r="H10" s="48"/>
      <c r="I10" s="135">
        <f t="shared" si="1"/>
        <v>0</v>
      </c>
      <c r="J10" s="138"/>
      <c r="K10" s="138"/>
      <c r="L10" s="138"/>
      <c r="M10" s="57">
        <f t="shared" si="2"/>
        <v>0</v>
      </c>
      <c r="N10" s="50"/>
      <c r="O10" s="58"/>
      <c r="P10" s="59"/>
    </row>
    <row r="11" spans="1:16" ht="45" customHeight="1" x14ac:dyDescent="0.25">
      <c r="A11" s="54"/>
      <c r="B11" s="55" t="str">
        <f t="shared" si="3"/>
        <v/>
      </c>
      <c r="C11" s="60"/>
      <c r="D11" s="56" t="str">
        <f t="shared" si="0"/>
        <v/>
      </c>
      <c r="E11" s="148"/>
      <c r="F11" s="145"/>
      <c r="G11" s="61"/>
      <c r="H11" s="62"/>
      <c r="I11" s="57">
        <f t="shared" si="1"/>
        <v>0</v>
      </c>
      <c r="J11" s="61"/>
      <c r="K11" s="62"/>
      <c r="L11" s="62"/>
      <c r="M11" s="57">
        <f t="shared" si="2"/>
        <v>0</v>
      </c>
      <c r="N11" s="63"/>
      <c r="O11" s="58"/>
      <c r="P11" s="59"/>
    </row>
    <row r="12" spans="1:16" ht="45" customHeight="1" x14ac:dyDescent="0.25">
      <c r="A12" s="54"/>
      <c r="B12" s="55" t="str">
        <f t="shared" si="3"/>
        <v/>
      </c>
      <c r="C12" s="60"/>
      <c r="D12" s="56" t="str">
        <f t="shared" si="0"/>
        <v/>
      </c>
      <c r="E12" s="148"/>
      <c r="F12" s="145"/>
      <c r="G12" s="61"/>
      <c r="H12" s="62"/>
      <c r="I12" s="57">
        <f t="shared" si="1"/>
        <v>0</v>
      </c>
      <c r="J12" s="61"/>
      <c r="K12" s="62"/>
      <c r="L12" s="62"/>
      <c r="M12" s="57">
        <f t="shared" si="2"/>
        <v>0</v>
      </c>
      <c r="N12" s="63"/>
      <c r="O12" s="58"/>
      <c r="P12" s="59"/>
    </row>
    <row r="13" spans="1:16" ht="45" customHeight="1" x14ac:dyDescent="0.25">
      <c r="A13" s="54"/>
      <c r="B13" s="55" t="str">
        <f t="shared" si="3"/>
        <v/>
      </c>
      <c r="C13" s="60"/>
      <c r="D13" s="56" t="str">
        <f t="shared" si="0"/>
        <v/>
      </c>
      <c r="E13" s="148"/>
      <c r="F13" s="145"/>
      <c r="G13" s="61"/>
      <c r="H13" s="62"/>
      <c r="I13" s="57">
        <f t="shared" si="1"/>
        <v>0</v>
      </c>
      <c r="J13" s="61"/>
      <c r="K13" s="62"/>
      <c r="L13" s="62"/>
      <c r="M13" s="57">
        <f t="shared" si="2"/>
        <v>0</v>
      </c>
      <c r="N13" s="63"/>
      <c r="O13" s="58"/>
      <c r="P13" s="59"/>
    </row>
    <row r="14" spans="1:16" ht="45" customHeight="1" x14ac:dyDescent="0.25">
      <c r="A14" s="54"/>
      <c r="B14" s="55" t="str">
        <f t="shared" si="3"/>
        <v/>
      </c>
      <c r="C14" s="60"/>
      <c r="D14" s="56" t="str">
        <f t="shared" si="0"/>
        <v/>
      </c>
      <c r="E14" s="148"/>
      <c r="F14" s="145"/>
      <c r="G14" s="61"/>
      <c r="H14" s="62"/>
      <c r="I14" s="57">
        <f t="shared" si="1"/>
        <v>0</v>
      </c>
      <c r="J14" s="61"/>
      <c r="K14" s="62"/>
      <c r="L14" s="62"/>
      <c r="M14" s="57">
        <f t="shared" si="2"/>
        <v>0</v>
      </c>
      <c r="N14" s="63"/>
      <c r="O14" s="58"/>
      <c r="P14" s="59"/>
    </row>
    <row r="15" spans="1:16" ht="45" customHeight="1" x14ac:dyDescent="0.25">
      <c r="A15" s="54"/>
      <c r="B15" s="55" t="str">
        <f t="shared" si="3"/>
        <v/>
      </c>
      <c r="C15" s="60"/>
      <c r="D15" s="56" t="str">
        <f t="shared" si="0"/>
        <v/>
      </c>
      <c r="E15" s="148"/>
      <c r="F15" s="145"/>
      <c r="G15" s="61"/>
      <c r="H15" s="62"/>
      <c r="I15" s="57">
        <f t="shared" si="1"/>
        <v>0</v>
      </c>
      <c r="J15" s="61"/>
      <c r="K15" s="62"/>
      <c r="L15" s="62"/>
      <c r="M15" s="57">
        <f t="shared" si="2"/>
        <v>0</v>
      </c>
      <c r="N15" s="63"/>
      <c r="O15" s="58"/>
      <c r="P15" s="59"/>
    </row>
    <row r="16" spans="1:16" ht="45" customHeight="1" x14ac:dyDescent="0.25">
      <c r="A16" s="54"/>
      <c r="B16" s="55" t="str">
        <f t="shared" si="3"/>
        <v/>
      </c>
      <c r="C16" s="60"/>
      <c r="D16" s="56" t="str">
        <f t="shared" si="0"/>
        <v/>
      </c>
      <c r="E16" s="148"/>
      <c r="F16" s="145"/>
      <c r="G16" s="61"/>
      <c r="H16" s="62"/>
      <c r="I16" s="57">
        <f t="shared" si="1"/>
        <v>0</v>
      </c>
      <c r="J16" s="61"/>
      <c r="K16" s="62"/>
      <c r="L16" s="62"/>
      <c r="M16" s="57">
        <f t="shared" si="2"/>
        <v>0</v>
      </c>
      <c r="N16" s="63"/>
      <c r="O16" s="58"/>
      <c r="P16" s="59"/>
    </row>
    <row r="17" spans="1:16" ht="45" customHeight="1" x14ac:dyDescent="0.25">
      <c r="A17" s="54"/>
      <c r="B17" s="55" t="str">
        <f t="shared" si="3"/>
        <v/>
      </c>
      <c r="C17" s="60"/>
      <c r="D17" s="56" t="str">
        <f t="shared" si="0"/>
        <v/>
      </c>
      <c r="E17" s="148"/>
      <c r="F17" s="145"/>
      <c r="G17" s="61"/>
      <c r="H17" s="62"/>
      <c r="I17" s="57">
        <f t="shared" si="1"/>
        <v>0</v>
      </c>
      <c r="J17" s="61"/>
      <c r="K17" s="62"/>
      <c r="L17" s="62"/>
      <c r="M17" s="57">
        <f t="shared" si="2"/>
        <v>0</v>
      </c>
      <c r="N17" s="63"/>
      <c r="O17" s="58"/>
      <c r="P17" s="59"/>
    </row>
    <row r="18" spans="1:16" ht="45" customHeight="1" x14ac:dyDescent="0.25">
      <c r="A18" s="54"/>
      <c r="B18" s="55" t="str">
        <f t="shared" si="3"/>
        <v/>
      </c>
      <c r="C18" s="60"/>
      <c r="D18" s="56" t="str">
        <f t="shared" si="0"/>
        <v/>
      </c>
      <c r="E18" s="148"/>
      <c r="F18" s="145"/>
      <c r="G18" s="61"/>
      <c r="H18" s="62"/>
      <c r="I18" s="57">
        <f t="shared" si="1"/>
        <v>0</v>
      </c>
      <c r="J18" s="61"/>
      <c r="K18" s="62"/>
      <c r="L18" s="62"/>
      <c r="M18" s="57">
        <f t="shared" si="2"/>
        <v>0</v>
      </c>
      <c r="N18" s="63"/>
      <c r="O18" s="58"/>
      <c r="P18" s="59"/>
    </row>
    <row r="19" spans="1:16" ht="45" customHeight="1" x14ac:dyDescent="0.25">
      <c r="A19" s="54"/>
      <c r="B19" s="55" t="str">
        <f t="shared" si="3"/>
        <v/>
      </c>
      <c r="C19" s="60"/>
      <c r="D19" s="56" t="str">
        <f t="shared" si="0"/>
        <v/>
      </c>
      <c r="E19" s="148"/>
      <c r="F19" s="145"/>
      <c r="G19" s="61"/>
      <c r="H19" s="62"/>
      <c r="I19" s="57">
        <f t="shared" si="1"/>
        <v>0</v>
      </c>
      <c r="J19" s="61"/>
      <c r="K19" s="62"/>
      <c r="L19" s="62"/>
      <c r="M19" s="57">
        <f t="shared" si="2"/>
        <v>0</v>
      </c>
      <c r="N19" s="63"/>
      <c r="O19" s="58"/>
      <c r="P19" s="59"/>
    </row>
    <row r="20" spans="1:16" ht="45" customHeight="1" x14ac:dyDescent="0.25">
      <c r="A20" s="54"/>
      <c r="B20" s="55" t="str">
        <f t="shared" si="3"/>
        <v/>
      </c>
      <c r="C20" s="60"/>
      <c r="D20" s="56" t="str">
        <f t="shared" si="0"/>
        <v/>
      </c>
      <c r="E20" s="148"/>
      <c r="F20" s="145"/>
      <c r="G20" s="61"/>
      <c r="H20" s="62"/>
      <c r="I20" s="57">
        <f t="shared" si="1"/>
        <v>0</v>
      </c>
      <c r="J20" s="61"/>
      <c r="K20" s="62"/>
      <c r="L20" s="62"/>
      <c r="M20" s="57">
        <f t="shared" si="2"/>
        <v>0</v>
      </c>
      <c r="N20" s="63"/>
      <c r="O20" s="58"/>
      <c r="P20" s="59"/>
    </row>
    <row r="21" spans="1:16" ht="45" customHeight="1" x14ac:dyDescent="0.25">
      <c r="A21" s="54"/>
      <c r="B21" s="55" t="str">
        <f t="shared" si="3"/>
        <v/>
      </c>
      <c r="C21" s="60"/>
      <c r="D21" s="56" t="str">
        <f t="shared" si="0"/>
        <v/>
      </c>
      <c r="E21" s="148"/>
      <c r="F21" s="145"/>
      <c r="G21" s="61"/>
      <c r="H21" s="62"/>
      <c r="I21" s="57">
        <f t="shared" si="1"/>
        <v>0</v>
      </c>
      <c r="J21" s="61"/>
      <c r="K21" s="62"/>
      <c r="L21" s="62"/>
      <c r="M21" s="57">
        <f t="shared" si="2"/>
        <v>0</v>
      </c>
      <c r="N21" s="63"/>
      <c r="O21" s="58"/>
      <c r="P21" s="59"/>
    </row>
    <row r="22" spans="1:16" ht="45" customHeight="1" x14ac:dyDescent="0.25">
      <c r="A22" s="54"/>
      <c r="B22" s="55" t="str">
        <f t="shared" si="3"/>
        <v/>
      </c>
      <c r="C22" s="60"/>
      <c r="D22" s="56" t="str">
        <f t="shared" si="0"/>
        <v/>
      </c>
      <c r="E22" s="148"/>
      <c r="F22" s="145"/>
      <c r="G22" s="61"/>
      <c r="H22" s="62"/>
      <c r="I22" s="57">
        <f t="shared" si="1"/>
        <v>0</v>
      </c>
      <c r="J22" s="61"/>
      <c r="K22" s="62"/>
      <c r="L22" s="62"/>
      <c r="M22" s="57">
        <f t="shared" si="2"/>
        <v>0</v>
      </c>
      <c r="N22" s="63"/>
      <c r="O22" s="58"/>
      <c r="P22" s="59"/>
    </row>
    <row r="23" spans="1:16" ht="45" customHeight="1" x14ac:dyDescent="0.25">
      <c r="A23" s="54"/>
      <c r="B23" s="55" t="str">
        <f t="shared" si="3"/>
        <v/>
      </c>
      <c r="C23" s="60"/>
      <c r="D23" s="56" t="str">
        <f t="shared" si="0"/>
        <v/>
      </c>
      <c r="E23" s="148"/>
      <c r="F23" s="145"/>
      <c r="G23" s="61"/>
      <c r="H23" s="62"/>
      <c r="I23" s="57">
        <f t="shared" si="1"/>
        <v>0</v>
      </c>
      <c r="J23" s="61"/>
      <c r="K23" s="62"/>
      <c r="L23" s="62"/>
      <c r="M23" s="57">
        <f t="shared" si="2"/>
        <v>0</v>
      </c>
      <c r="N23" s="63"/>
      <c r="O23" s="58"/>
      <c r="P23" s="59"/>
    </row>
    <row r="24" spans="1:16" ht="45" customHeight="1" x14ac:dyDescent="0.25">
      <c r="A24" s="54"/>
      <c r="B24" s="55" t="str">
        <f t="shared" si="3"/>
        <v/>
      </c>
      <c r="C24" s="60"/>
      <c r="D24" s="56" t="str">
        <f t="shared" si="0"/>
        <v/>
      </c>
      <c r="E24" s="148"/>
      <c r="F24" s="145"/>
      <c r="G24" s="61"/>
      <c r="H24" s="62"/>
      <c r="I24" s="57">
        <f t="shared" si="1"/>
        <v>0</v>
      </c>
      <c r="J24" s="61"/>
      <c r="K24" s="62"/>
      <c r="L24" s="62"/>
      <c r="M24" s="57">
        <f t="shared" si="2"/>
        <v>0</v>
      </c>
      <c r="N24" s="63"/>
      <c r="O24" s="58"/>
      <c r="P24" s="59"/>
    </row>
    <row r="25" spans="1:16" ht="45" customHeight="1" x14ac:dyDescent="0.25">
      <c r="A25" s="54"/>
      <c r="B25" s="55" t="str">
        <f t="shared" si="3"/>
        <v/>
      </c>
      <c r="C25" s="60"/>
      <c r="D25" s="56" t="str">
        <f t="shared" si="0"/>
        <v/>
      </c>
      <c r="E25" s="148"/>
      <c r="F25" s="145"/>
      <c r="G25" s="61"/>
      <c r="H25" s="62"/>
      <c r="I25" s="57">
        <f t="shared" si="1"/>
        <v>0</v>
      </c>
      <c r="J25" s="61"/>
      <c r="K25" s="62"/>
      <c r="L25" s="62"/>
      <c r="M25" s="57">
        <f t="shared" si="2"/>
        <v>0</v>
      </c>
      <c r="N25" s="63"/>
      <c r="O25" s="58"/>
      <c r="P25" s="59"/>
    </row>
    <row r="26" spans="1:16" ht="45" customHeight="1" x14ac:dyDescent="0.25">
      <c r="A26" s="54"/>
      <c r="B26" s="55" t="str">
        <f t="shared" si="3"/>
        <v/>
      </c>
      <c r="C26" s="60"/>
      <c r="D26" s="56" t="str">
        <f t="shared" si="0"/>
        <v/>
      </c>
      <c r="E26" s="148"/>
      <c r="F26" s="145"/>
      <c r="G26" s="61"/>
      <c r="H26" s="62"/>
      <c r="I26" s="57">
        <f t="shared" si="1"/>
        <v>0</v>
      </c>
      <c r="J26" s="61"/>
      <c r="K26" s="62"/>
      <c r="L26" s="62"/>
      <c r="M26" s="57">
        <f t="shared" si="2"/>
        <v>0</v>
      </c>
      <c r="N26" s="63"/>
      <c r="O26" s="58"/>
      <c r="P26" s="59"/>
    </row>
    <row r="27" spans="1:16" ht="45" customHeight="1" x14ac:dyDescent="0.25">
      <c r="A27" s="54"/>
      <c r="B27" s="55" t="str">
        <f t="shared" si="3"/>
        <v/>
      </c>
      <c r="C27" s="60"/>
      <c r="D27" s="56" t="str">
        <f t="shared" si="0"/>
        <v/>
      </c>
      <c r="E27" s="148"/>
      <c r="F27" s="145"/>
      <c r="G27" s="61"/>
      <c r="H27" s="62"/>
      <c r="I27" s="57">
        <f t="shared" si="1"/>
        <v>0</v>
      </c>
      <c r="J27" s="61"/>
      <c r="K27" s="62"/>
      <c r="L27" s="62"/>
      <c r="M27" s="57">
        <f t="shared" si="2"/>
        <v>0</v>
      </c>
      <c r="N27" s="63"/>
      <c r="O27" s="58"/>
      <c r="P27" s="59"/>
    </row>
    <row r="28" spans="1:16" ht="45" customHeight="1" x14ac:dyDescent="0.25">
      <c r="A28" s="54"/>
      <c r="B28" s="55" t="str">
        <f t="shared" si="3"/>
        <v/>
      </c>
      <c r="C28" s="60"/>
      <c r="D28" s="56" t="str">
        <f t="shared" si="0"/>
        <v/>
      </c>
      <c r="E28" s="148"/>
      <c r="F28" s="145"/>
      <c r="G28" s="61"/>
      <c r="H28" s="62"/>
      <c r="I28" s="57">
        <f t="shared" si="1"/>
        <v>0</v>
      </c>
      <c r="J28" s="61"/>
      <c r="K28" s="62"/>
      <c r="L28" s="62"/>
      <c r="M28" s="57">
        <f t="shared" si="2"/>
        <v>0</v>
      </c>
      <c r="N28" s="63"/>
      <c r="O28" s="58"/>
      <c r="P28" s="59"/>
    </row>
    <row r="29" spans="1:16" ht="45" customHeight="1" x14ac:dyDescent="0.25">
      <c r="A29" s="54"/>
      <c r="B29" s="55" t="str">
        <f t="shared" si="3"/>
        <v/>
      </c>
      <c r="C29" s="60"/>
      <c r="D29" s="56" t="str">
        <f t="shared" si="0"/>
        <v/>
      </c>
      <c r="E29" s="148"/>
      <c r="F29" s="145"/>
      <c r="G29" s="61"/>
      <c r="H29" s="62"/>
      <c r="I29" s="57">
        <f t="shared" si="1"/>
        <v>0</v>
      </c>
      <c r="J29" s="61"/>
      <c r="K29" s="62"/>
      <c r="L29" s="62"/>
      <c r="M29" s="57">
        <f t="shared" si="2"/>
        <v>0</v>
      </c>
      <c r="N29" s="63"/>
      <c r="O29" s="58"/>
      <c r="P29" s="59"/>
    </row>
    <row r="30" spans="1:16" ht="45" customHeight="1" x14ac:dyDescent="0.25">
      <c r="A30" s="54"/>
      <c r="B30" s="55" t="str">
        <f t="shared" si="3"/>
        <v/>
      </c>
      <c r="C30" s="60"/>
      <c r="D30" s="56" t="str">
        <f t="shared" si="0"/>
        <v/>
      </c>
      <c r="E30" s="148"/>
      <c r="F30" s="145"/>
      <c r="G30" s="61"/>
      <c r="H30" s="62"/>
      <c r="I30" s="57">
        <f t="shared" si="1"/>
        <v>0</v>
      </c>
      <c r="J30" s="61"/>
      <c r="K30" s="62"/>
      <c r="L30" s="62"/>
      <c r="M30" s="57">
        <f t="shared" si="2"/>
        <v>0</v>
      </c>
      <c r="N30" s="63"/>
      <c r="O30" s="58"/>
      <c r="P30" s="59"/>
    </row>
    <row r="31" spans="1:16" ht="45" customHeight="1" x14ac:dyDescent="0.25">
      <c r="A31" s="54"/>
      <c r="B31" s="55" t="str">
        <f t="shared" si="3"/>
        <v/>
      </c>
      <c r="C31" s="60"/>
      <c r="D31" s="56" t="str">
        <f t="shared" si="0"/>
        <v/>
      </c>
      <c r="E31" s="148"/>
      <c r="F31" s="145"/>
      <c r="G31" s="61"/>
      <c r="H31" s="62"/>
      <c r="I31" s="57">
        <f t="shared" si="1"/>
        <v>0</v>
      </c>
      <c r="J31" s="61"/>
      <c r="K31" s="62"/>
      <c r="L31" s="62"/>
      <c r="M31" s="57">
        <f t="shared" si="2"/>
        <v>0</v>
      </c>
      <c r="N31" s="63"/>
      <c r="O31" s="58"/>
      <c r="P31" s="59"/>
    </row>
    <row r="32" spans="1:16" ht="45" customHeight="1" x14ac:dyDescent="0.25">
      <c r="A32" s="54"/>
      <c r="B32" s="55" t="str">
        <f t="shared" si="3"/>
        <v/>
      </c>
      <c r="C32" s="60"/>
      <c r="D32" s="56" t="str">
        <f t="shared" si="0"/>
        <v/>
      </c>
      <c r="E32" s="148"/>
      <c r="F32" s="145"/>
      <c r="G32" s="61"/>
      <c r="H32" s="62"/>
      <c r="I32" s="57">
        <f t="shared" si="1"/>
        <v>0</v>
      </c>
      <c r="J32" s="61"/>
      <c r="K32" s="62"/>
      <c r="L32" s="62"/>
      <c r="M32" s="57">
        <f t="shared" si="2"/>
        <v>0</v>
      </c>
      <c r="N32" s="63"/>
      <c r="O32" s="58"/>
      <c r="P32" s="59"/>
    </row>
    <row r="33" spans="1:16" ht="45" customHeight="1" x14ac:dyDescent="0.25">
      <c r="A33" s="54"/>
      <c r="B33" s="55" t="str">
        <f t="shared" si="3"/>
        <v/>
      </c>
      <c r="C33" s="60"/>
      <c r="D33" s="56" t="str">
        <f t="shared" si="0"/>
        <v/>
      </c>
      <c r="E33" s="148"/>
      <c r="F33" s="145"/>
      <c r="G33" s="61"/>
      <c r="H33" s="62"/>
      <c r="I33" s="57">
        <f t="shared" si="1"/>
        <v>0</v>
      </c>
      <c r="J33" s="61"/>
      <c r="K33" s="62"/>
      <c r="L33" s="62"/>
      <c r="M33" s="57">
        <f t="shared" si="2"/>
        <v>0</v>
      </c>
      <c r="N33" s="63"/>
      <c r="O33" s="58"/>
      <c r="P33" s="59"/>
    </row>
    <row r="34" spans="1:16" ht="45" customHeight="1" x14ac:dyDescent="0.25">
      <c r="A34" s="54"/>
      <c r="B34" s="55" t="str">
        <f t="shared" si="3"/>
        <v/>
      </c>
      <c r="C34" s="60"/>
      <c r="D34" s="56" t="str">
        <f t="shared" si="0"/>
        <v/>
      </c>
      <c r="E34" s="148"/>
      <c r="F34" s="145"/>
      <c r="G34" s="61"/>
      <c r="H34" s="62"/>
      <c r="I34" s="57">
        <f t="shared" si="1"/>
        <v>0</v>
      </c>
      <c r="J34" s="61"/>
      <c r="K34" s="62"/>
      <c r="L34" s="62"/>
      <c r="M34" s="57">
        <f t="shared" si="2"/>
        <v>0</v>
      </c>
      <c r="N34" s="63"/>
      <c r="O34" s="58"/>
      <c r="P34" s="59"/>
    </row>
    <row r="35" spans="1:16" ht="45" customHeight="1" x14ac:dyDescent="0.25">
      <c r="A35" s="54"/>
      <c r="B35" s="55" t="str">
        <f t="shared" si="3"/>
        <v/>
      </c>
      <c r="C35" s="60"/>
      <c r="D35" s="56" t="str">
        <f t="shared" si="0"/>
        <v/>
      </c>
      <c r="E35" s="148"/>
      <c r="F35" s="145"/>
      <c r="G35" s="61"/>
      <c r="H35" s="62"/>
      <c r="I35" s="57">
        <f t="shared" si="1"/>
        <v>0</v>
      </c>
      <c r="J35" s="61"/>
      <c r="K35" s="62"/>
      <c r="L35" s="62"/>
      <c r="M35" s="57">
        <f t="shared" si="2"/>
        <v>0</v>
      </c>
      <c r="N35" s="63"/>
      <c r="O35" s="58"/>
      <c r="P35" s="59"/>
    </row>
    <row r="36" spans="1:16" ht="45" customHeight="1" x14ac:dyDescent="0.25">
      <c r="A36" s="54"/>
      <c r="B36" s="55" t="str">
        <f t="shared" si="3"/>
        <v/>
      </c>
      <c r="C36" s="60"/>
      <c r="D36" s="56" t="str">
        <f t="shared" si="0"/>
        <v/>
      </c>
      <c r="E36" s="148"/>
      <c r="F36" s="145"/>
      <c r="G36" s="61"/>
      <c r="H36" s="62"/>
      <c r="I36" s="57">
        <f t="shared" si="1"/>
        <v>0</v>
      </c>
      <c r="J36" s="61"/>
      <c r="K36" s="62"/>
      <c r="L36" s="62"/>
      <c r="M36" s="57">
        <f t="shared" si="2"/>
        <v>0</v>
      </c>
      <c r="N36" s="63"/>
      <c r="O36" s="58"/>
      <c r="P36" s="59"/>
    </row>
    <row r="37" spans="1:16" ht="45" customHeight="1" x14ac:dyDescent="0.25">
      <c r="A37" s="54"/>
      <c r="B37" s="55" t="str">
        <f t="shared" si="3"/>
        <v/>
      </c>
      <c r="C37" s="60"/>
      <c r="D37" s="56" t="str">
        <f t="shared" ref="D37:D68" si="4">IF(ISBLANK(A37),"",IF(C37="Yes",A37+B37-1,A37))</f>
        <v/>
      </c>
      <c r="E37" s="148"/>
      <c r="F37" s="145"/>
      <c r="G37" s="61"/>
      <c r="H37" s="62"/>
      <c r="I37" s="57">
        <f t="shared" ref="I37:I68" si="5">(G37*H37*Emission_Factor_FT*Efficiency_FT)/1000</f>
        <v>0</v>
      </c>
      <c r="J37" s="61"/>
      <c r="K37" s="62"/>
      <c r="L37" s="62"/>
      <c r="M37" s="57">
        <f t="shared" ref="M37:M68" si="6">J37*K37*L37*Efficiency_FT/1000</f>
        <v>0</v>
      </c>
      <c r="N37" s="63"/>
      <c r="O37" s="58"/>
      <c r="P37" s="59"/>
    </row>
    <row r="38" spans="1:16" ht="45" customHeight="1" x14ac:dyDescent="0.25">
      <c r="A38" s="54"/>
      <c r="B38" s="55" t="str">
        <f t="shared" si="3"/>
        <v/>
      </c>
      <c r="C38" s="60"/>
      <c r="D38" s="56" t="str">
        <f t="shared" si="4"/>
        <v/>
      </c>
      <c r="E38" s="148"/>
      <c r="F38" s="145"/>
      <c r="G38" s="61"/>
      <c r="H38" s="62"/>
      <c r="I38" s="57">
        <f t="shared" si="5"/>
        <v>0</v>
      </c>
      <c r="J38" s="61"/>
      <c r="K38" s="62"/>
      <c r="L38" s="62"/>
      <c r="M38" s="57">
        <f t="shared" si="6"/>
        <v>0</v>
      </c>
      <c r="N38" s="63"/>
      <c r="O38" s="58"/>
      <c r="P38" s="59"/>
    </row>
    <row r="39" spans="1:16" ht="45" customHeight="1" x14ac:dyDescent="0.25">
      <c r="A39" s="54"/>
      <c r="B39" s="55" t="str">
        <f t="shared" si="3"/>
        <v/>
      </c>
      <c r="C39" s="60"/>
      <c r="D39" s="56" t="str">
        <f t="shared" si="4"/>
        <v/>
      </c>
      <c r="E39" s="148"/>
      <c r="F39" s="145"/>
      <c r="G39" s="61"/>
      <c r="H39" s="62"/>
      <c r="I39" s="57">
        <f t="shared" si="5"/>
        <v>0</v>
      </c>
      <c r="J39" s="61"/>
      <c r="K39" s="62"/>
      <c r="L39" s="62"/>
      <c r="M39" s="57">
        <f t="shared" si="6"/>
        <v>0</v>
      </c>
      <c r="N39" s="63"/>
      <c r="O39" s="58"/>
      <c r="P39" s="59"/>
    </row>
    <row r="40" spans="1:16" ht="45" customHeight="1" x14ac:dyDescent="0.25">
      <c r="A40" s="54"/>
      <c r="B40" s="55" t="str">
        <f t="shared" si="3"/>
        <v/>
      </c>
      <c r="C40" s="60"/>
      <c r="D40" s="56" t="str">
        <f t="shared" si="4"/>
        <v/>
      </c>
      <c r="E40" s="148"/>
      <c r="F40" s="145"/>
      <c r="G40" s="61"/>
      <c r="H40" s="62"/>
      <c r="I40" s="57">
        <f t="shared" si="5"/>
        <v>0</v>
      </c>
      <c r="J40" s="61"/>
      <c r="K40" s="62"/>
      <c r="L40" s="62"/>
      <c r="M40" s="57">
        <f t="shared" si="6"/>
        <v>0</v>
      </c>
      <c r="N40" s="63"/>
      <c r="O40" s="58"/>
      <c r="P40" s="59"/>
    </row>
    <row r="41" spans="1:16" ht="45" customHeight="1" x14ac:dyDescent="0.25">
      <c r="A41" s="54"/>
      <c r="B41" s="55" t="str">
        <f t="shared" si="3"/>
        <v/>
      </c>
      <c r="C41" s="60"/>
      <c r="D41" s="56" t="str">
        <f t="shared" si="4"/>
        <v/>
      </c>
      <c r="E41" s="148"/>
      <c r="F41" s="145"/>
      <c r="G41" s="61"/>
      <c r="H41" s="62"/>
      <c r="I41" s="57">
        <f t="shared" si="5"/>
        <v>0</v>
      </c>
      <c r="J41" s="61"/>
      <c r="K41" s="62"/>
      <c r="L41" s="62"/>
      <c r="M41" s="57">
        <f t="shared" si="6"/>
        <v>0</v>
      </c>
      <c r="N41" s="63"/>
      <c r="O41" s="58"/>
      <c r="P41" s="59"/>
    </row>
    <row r="42" spans="1:16" ht="45" customHeight="1" x14ac:dyDescent="0.25">
      <c r="A42" s="54"/>
      <c r="B42" s="55" t="str">
        <f t="shared" si="3"/>
        <v/>
      </c>
      <c r="C42" s="60"/>
      <c r="D42" s="56" t="str">
        <f t="shared" si="4"/>
        <v/>
      </c>
      <c r="E42" s="148"/>
      <c r="F42" s="145"/>
      <c r="G42" s="61"/>
      <c r="H42" s="62"/>
      <c r="I42" s="57">
        <f t="shared" si="5"/>
        <v>0</v>
      </c>
      <c r="J42" s="61"/>
      <c r="K42" s="62"/>
      <c r="L42" s="62"/>
      <c r="M42" s="57">
        <f t="shared" si="6"/>
        <v>0</v>
      </c>
      <c r="N42" s="63"/>
      <c r="O42" s="58"/>
      <c r="P42" s="59"/>
    </row>
    <row r="43" spans="1:16" ht="45" customHeight="1" x14ac:dyDescent="0.25">
      <c r="A43" s="54"/>
      <c r="B43" s="55" t="str">
        <f t="shared" si="3"/>
        <v/>
      </c>
      <c r="C43" s="60"/>
      <c r="D43" s="56" t="str">
        <f t="shared" si="4"/>
        <v/>
      </c>
      <c r="E43" s="148"/>
      <c r="F43" s="145"/>
      <c r="G43" s="61"/>
      <c r="H43" s="62"/>
      <c r="I43" s="57">
        <f t="shared" si="5"/>
        <v>0</v>
      </c>
      <c r="J43" s="61"/>
      <c r="K43" s="62"/>
      <c r="L43" s="62"/>
      <c r="M43" s="57">
        <f t="shared" si="6"/>
        <v>0</v>
      </c>
      <c r="N43" s="63"/>
      <c r="O43" s="58"/>
      <c r="P43" s="59"/>
    </row>
    <row r="44" spans="1:16" ht="45" customHeight="1" x14ac:dyDescent="0.25">
      <c r="A44" s="54"/>
      <c r="B44" s="55" t="str">
        <f t="shared" si="3"/>
        <v/>
      </c>
      <c r="C44" s="60"/>
      <c r="D44" s="56" t="str">
        <f t="shared" si="4"/>
        <v/>
      </c>
      <c r="E44" s="148"/>
      <c r="F44" s="145"/>
      <c r="G44" s="61"/>
      <c r="H44" s="62"/>
      <c r="I44" s="57">
        <f t="shared" si="5"/>
        <v>0</v>
      </c>
      <c r="J44" s="61"/>
      <c r="K44" s="62"/>
      <c r="L44" s="62"/>
      <c r="M44" s="57">
        <f t="shared" si="6"/>
        <v>0</v>
      </c>
      <c r="N44" s="63"/>
      <c r="O44" s="58"/>
      <c r="P44" s="59"/>
    </row>
    <row r="45" spans="1:16" ht="45" customHeight="1" x14ac:dyDescent="0.25">
      <c r="A45" s="54"/>
      <c r="B45" s="55" t="str">
        <f t="shared" si="3"/>
        <v/>
      </c>
      <c r="C45" s="60"/>
      <c r="D45" s="56" t="str">
        <f t="shared" si="4"/>
        <v/>
      </c>
      <c r="E45" s="148"/>
      <c r="F45" s="145"/>
      <c r="G45" s="61"/>
      <c r="H45" s="62"/>
      <c r="I45" s="57">
        <f t="shared" si="5"/>
        <v>0</v>
      </c>
      <c r="J45" s="61"/>
      <c r="K45" s="62"/>
      <c r="L45" s="62"/>
      <c r="M45" s="57">
        <f t="shared" si="6"/>
        <v>0</v>
      </c>
      <c r="N45" s="63"/>
      <c r="O45" s="58"/>
      <c r="P45" s="59"/>
    </row>
    <row r="46" spans="1:16" ht="45" customHeight="1" x14ac:dyDescent="0.25">
      <c r="A46" s="54"/>
      <c r="B46" s="55" t="str">
        <f t="shared" si="3"/>
        <v/>
      </c>
      <c r="C46" s="60"/>
      <c r="D46" s="56" t="str">
        <f t="shared" si="4"/>
        <v/>
      </c>
      <c r="E46" s="148"/>
      <c r="F46" s="145"/>
      <c r="G46" s="61"/>
      <c r="H46" s="62"/>
      <c r="I46" s="57">
        <f t="shared" si="5"/>
        <v>0</v>
      </c>
      <c r="J46" s="61"/>
      <c r="K46" s="62"/>
      <c r="L46" s="62"/>
      <c r="M46" s="57">
        <f t="shared" si="6"/>
        <v>0</v>
      </c>
      <c r="N46" s="63"/>
      <c r="O46" s="58"/>
      <c r="P46" s="59"/>
    </row>
    <row r="47" spans="1:16" ht="45" customHeight="1" x14ac:dyDescent="0.25">
      <c r="A47" s="54"/>
      <c r="B47" s="55" t="str">
        <f t="shared" si="3"/>
        <v/>
      </c>
      <c r="C47" s="60"/>
      <c r="D47" s="56" t="str">
        <f t="shared" si="4"/>
        <v/>
      </c>
      <c r="E47" s="148"/>
      <c r="F47" s="145"/>
      <c r="G47" s="61"/>
      <c r="H47" s="62"/>
      <c r="I47" s="57">
        <f t="shared" si="5"/>
        <v>0</v>
      </c>
      <c r="J47" s="61"/>
      <c r="K47" s="62"/>
      <c r="L47" s="62"/>
      <c r="M47" s="57">
        <f t="shared" si="6"/>
        <v>0</v>
      </c>
      <c r="N47" s="63"/>
      <c r="O47" s="58"/>
      <c r="P47" s="59"/>
    </row>
    <row r="48" spans="1:16" ht="45" customHeight="1" x14ac:dyDescent="0.25">
      <c r="A48" s="54"/>
      <c r="B48" s="55" t="str">
        <f t="shared" si="3"/>
        <v/>
      </c>
      <c r="C48" s="60"/>
      <c r="D48" s="56" t="str">
        <f t="shared" si="4"/>
        <v/>
      </c>
      <c r="E48" s="148"/>
      <c r="F48" s="145"/>
      <c r="G48" s="61"/>
      <c r="H48" s="62"/>
      <c r="I48" s="57">
        <f t="shared" si="5"/>
        <v>0</v>
      </c>
      <c r="J48" s="61"/>
      <c r="K48" s="62"/>
      <c r="L48" s="62"/>
      <c r="M48" s="57">
        <f t="shared" si="6"/>
        <v>0</v>
      </c>
      <c r="N48" s="63"/>
      <c r="O48" s="58"/>
      <c r="P48" s="59"/>
    </row>
    <row r="49" spans="1:16" ht="45" customHeight="1" x14ac:dyDescent="0.25">
      <c r="A49" s="54"/>
      <c r="B49" s="55" t="str">
        <f t="shared" si="3"/>
        <v/>
      </c>
      <c r="C49" s="60"/>
      <c r="D49" s="56" t="str">
        <f t="shared" si="4"/>
        <v/>
      </c>
      <c r="E49" s="148"/>
      <c r="F49" s="145"/>
      <c r="G49" s="61"/>
      <c r="H49" s="62"/>
      <c r="I49" s="57">
        <f t="shared" si="5"/>
        <v>0</v>
      </c>
      <c r="J49" s="61"/>
      <c r="K49" s="62"/>
      <c r="L49" s="62"/>
      <c r="M49" s="57">
        <f t="shared" si="6"/>
        <v>0</v>
      </c>
      <c r="N49" s="63"/>
      <c r="O49" s="58"/>
      <c r="P49" s="59"/>
    </row>
    <row r="50" spans="1:16" ht="45" customHeight="1" x14ac:dyDescent="0.25">
      <c r="A50" s="54"/>
      <c r="B50" s="55" t="str">
        <f t="shared" si="3"/>
        <v/>
      </c>
      <c r="C50" s="60"/>
      <c r="D50" s="56" t="str">
        <f t="shared" si="4"/>
        <v/>
      </c>
      <c r="E50" s="148"/>
      <c r="F50" s="145"/>
      <c r="G50" s="61"/>
      <c r="H50" s="62"/>
      <c r="I50" s="57">
        <f t="shared" si="5"/>
        <v>0</v>
      </c>
      <c r="J50" s="61"/>
      <c r="K50" s="62"/>
      <c r="L50" s="62"/>
      <c r="M50" s="57">
        <f t="shared" si="6"/>
        <v>0</v>
      </c>
      <c r="N50" s="63"/>
      <c r="O50" s="58"/>
      <c r="P50" s="59"/>
    </row>
    <row r="51" spans="1:16" ht="45" customHeight="1" x14ac:dyDescent="0.25">
      <c r="A51" s="54"/>
      <c r="B51" s="55" t="str">
        <f t="shared" si="3"/>
        <v/>
      </c>
      <c r="C51" s="60"/>
      <c r="D51" s="56" t="str">
        <f t="shared" si="4"/>
        <v/>
      </c>
      <c r="E51" s="148"/>
      <c r="F51" s="145"/>
      <c r="G51" s="61"/>
      <c r="H51" s="62"/>
      <c r="I51" s="57">
        <f t="shared" si="5"/>
        <v>0</v>
      </c>
      <c r="J51" s="61"/>
      <c r="K51" s="62"/>
      <c r="L51" s="62"/>
      <c r="M51" s="57">
        <f t="shared" si="6"/>
        <v>0</v>
      </c>
      <c r="N51" s="63"/>
      <c r="O51" s="58"/>
      <c r="P51" s="59"/>
    </row>
    <row r="52" spans="1:16" ht="45" customHeight="1" x14ac:dyDescent="0.25">
      <c r="A52" s="54"/>
      <c r="B52" s="55" t="str">
        <f t="shared" si="3"/>
        <v/>
      </c>
      <c r="C52" s="60"/>
      <c r="D52" s="56" t="str">
        <f t="shared" si="4"/>
        <v/>
      </c>
      <c r="E52" s="148"/>
      <c r="F52" s="145"/>
      <c r="G52" s="61"/>
      <c r="H52" s="62"/>
      <c r="I52" s="57">
        <f t="shared" si="5"/>
        <v>0</v>
      </c>
      <c r="J52" s="61"/>
      <c r="K52" s="62"/>
      <c r="L52" s="62"/>
      <c r="M52" s="57">
        <f t="shared" si="6"/>
        <v>0</v>
      </c>
      <c r="N52" s="63"/>
      <c r="O52" s="58"/>
      <c r="P52" s="59"/>
    </row>
    <row r="53" spans="1:16" ht="45" customHeight="1" x14ac:dyDescent="0.25">
      <c r="A53" s="54"/>
      <c r="B53" s="55" t="str">
        <f t="shared" si="3"/>
        <v/>
      </c>
      <c r="C53" s="60"/>
      <c r="D53" s="56" t="str">
        <f t="shared" si="4"/>
        <v/>
      </c>
      <c r="E53" s="148"/>
      <c r="F53" s="145"/>
      <c r="G53" s="61"/>
      <c r="H53" s="62"/>
      <c r="I53" s="57">
        <f t="shared" si="5"/>
        <v>0</v>
      </c>
      <c r="J53" s="61"/>
      <c r="K53" s="62"/>
      <c r="L53" s="62"/>
      <c r="M53" s="57">
        <f t="shared" si="6"/>
        <v>0</v>
      </c>
      <c r="N53" s="63"/>
      <c r="O53" s="58"/>
      <c r="P53" s="59"/>
    </row>
    <row r="54" spans="1:16" ht="45" customHeight="1" x14ac:dyDescent="0.25">
      <c r="A54" s="54"/>
      <c r="B54" s="55" t="str">
        <f t="shared" si="3"/>
        <v/>
      </c>
      <c r="C54" s="60"/>
      <c r="D54" s="56" t="str">
        <f t="shared" si="4"/>
        <v/>
      </c>
      <c r="E54" s="148"/>
      <c r="F54" s="145"/>
      <c r="G54" s="61"/>
      <c r="H54" s="62"/>
      <c r="I54" s="57">
        <f t="shared" si="5"/>
        <v>0</v>
      </c>
      <c r="J54" s="61"/>
      <c r="K54" s="62"/>
      <c r="L54" s="62"/>
      <c r="M54" s="57">
        <f t="shared" si="6"/>
        <v>0</v>
      </c>
      <c r="N54" s="63"/>
      <c r="O54" s="58"/>
      <c r="P54" s="59"/>
    </row>
    <row r="55" spans="1:16" ht="45" customHeight="1" x14ac:dyDescent="0.25">
      <c r="A55" s="54"/>
      <c r="B55" s="55" t="str">
        <f t="shared" si="3"/>
        <v/>
      </c>
      <c r="C55" s="60"/>
      <c r="D55" s="56" t="str">
        <f t="shared" si="4"/>
        <v/>
      </c>
      <c r="E55" s="148"/>
      <c r="F55" s="145"/>
      <c r="G55" s="61"/>
      <c r="H55" s="62"/>
      <c r="I55" s="57">
        <f t="shared" si="5"/>
        <v>0</v>
      </c>
      <c r="J55" s="61"/>
      <c r="K55" s="62"/>
      <c r="L55" s="62"/>
      <c r="M55" s="57">
        <f t="shared" si="6"/>
        <v>0</v>
      </c>
      <c r="N55" s="63"/>
      <c r="O55" s="58"/>
      <c r="P55" s="59"/>
    </row>
    <row r="56" spans="1:16" ht="45" customHeight="1" x14ac:dyDescent="0.25">
      <c r="A56" s="54"/>
      <c r="B56" s="55" t="str">
        <f t="shared" si="3"/>
        <v/>
      </c>
      <c r="C56" s="60"/>
      <c r="D56" s="56" t="str">
        <f t="shared" si="4"/>
        <v/>
      </c>
      <c r="E56" s="148"/>
      <c r="F56" s="145"/>
      <c r="G56" s="61"/>
      <c r="H56" s="62"/>
      <c r="I56" s="57">
        <f t="shared" si="5"/>
        <v>0</v>
      </c>
      <c r="J56" s="61"/>
      <c r="K56" s="62"/>
      <c r="L56" s="62"/>
      <c r="M56" s="57">
        <f t="shared" si="6"/>
        <v>0</v>
      </c>
      <c r="N56" s="63"/>
      <c r="O56" s="58"/>
      <c r="P56" s="59"/>
    </row>
    <row r="57" spans="1:16" ht="45" customHeight="1" x14ac:dyDescent="0.25">
      <c r="A57" s="54"/>
      <c r="B57" s="55" t="str">
        <f t="shared" si="3"/>
        <v/>
      </c>
      <c r="C57" s="60"/>
      <c r="D57" s="56" t="str">
        <f t="shared" si="4"/>
        <v/>
      </c>
      <c r="E57" s="148"/>
      <c r="F57" s="145"/>
      <c r="G57" s="61"/>
      <c r="H57" s="62"/>
      <c r="I57" s="57">
        <f t="shared" si="5"/>
        <v>0</v>
      </c>
      <c r="J57" s="61"/>
      <c r="K57" s="62"/>
      <c r="L57" s="62"/>
      <c r="M57" s="57">
        <f t="shared" si="6"/>
        <v>0</v>
      </c>
      <c r="N57" s="63"/>
      <c r="O57" s="58"/>
      <c r="P57" s="59"/>
    </row>
    <row r="58" spans="1:16" ht="45" customHeight="1" x14ac:dyDescent="0.25">
      <c r="A58" s="54"/>
      <c r="B58" s="55" t="str">
        <f t="shared" si="3"/>
        <v/>
      </c>
      <c r="C58" s="60"/>
      <c r="D58" s="56" t="str">
        <f t="shared" si="4"/>
        <v/>
      </c>
      <c r="E58" s="148"/>
      <c r="F58" s="145"/>
      <c r="G58" s="61"/>
      <c r="H58" s="62"/>
      <c r="I58" s="57">
        <f t="shared" si="5"/>
        <v>0</v>
      </c>
      <c r="J58" s="61"/>
      <c r="K58" s="62"/>
      <c r="L58" s="62"/>
      <c r="M58" s="57">
        <f t="shared" si="6"/>
        <v>0</v>
      </c>
      <c r="N58" s="63"/>
      <c r="O58" s="58"/>
      <c r="P58" s="59"/>
    </row>
    <row r="59" spans="1:16" ht="45" customHeight="1" x14ac:dyDescent="0.25">
      <c r="A59" s="54"/>
      <c r="B59" s="55" t="str">
        <f t="shared" si="3"/>
        <v/>
      </c>
      <c r="C59" s="60"/>
      <c r="D59" s="56" t="str">
        <f t="shared" si="4"/>
        <v/>
      </c>
      <c r="E59" s="148"/>
      <c r="F59" s="145"/>
      <c r="G59" s="61"/>
      <c r="H59" s="62"/>
      <c r="I59" s="57">
        <f t="shared" si="5"/>
        <v>0</v>
      </c>
      <c r="J59" s="61"/>
      <c r="K59" s="62"/>
      <c r="L59" s="62"/>
      <c r="M59" s="57">
        <f t="shared" si="6"/>
        <v>0</v>
      </c>
      <c r="N59" s="63"/>
      <c r="O59" s="58"/>
      <c r="P59" s="59"/>
    </row>
    <row r="60" spans="1:16" ht="45" customHeight="1" x14ac:dyDescent="0.25">
      <c r="A60" s="54"/>
      <c r="B60" s="55" t="str">
        <f t="shared" si="3"/>
        <v/>
      </c>
      <c r="C60" s="60"/>
      <c r="D60" s="56" t="str">
        <f t="shared" si="4"/>
        <v/>
      </c>
      <c r="E60" s="148"/>
      <c r="F60" s="145"/>
      <c r="G60" s="61"/>
      <c r="H60" s="62"/>
      <c r="I60" s="57">
        <f t="shared" si="5"/>
        <v>0</v>
      </c>
      <c r="J60" s="61"/>
      <c r="K60" s="62"/>
      <c r="L60" s="62"/>
      <c r="M60" s="57">
        <f t="shared" si="6"/>
        <v>0</v>
      </c>
      <c r="N60" s="63"/>
      <c r="O60" s="58"/>
      <c r="P60" s="59"/>
    </row>
    <row r="61" spans="1:16" ht="45" customHeight="1" x14ac:dyDescent="0.25">
      <c r="A61" s="54"/>
      <c r="B61" s="55" t="str">
        <f t="shared" si="3"/>
        <v/>
      </c>
      <c r="C61" s="60"/>
      <c r="D61" s="56" t="str">
        <f t="shared" si="4"/>
        <v/>
      </c>
      <c r="E61" s="148"/>
      <c r="F61" s="145"/>
      <c r="G61" s="61"/>
      <c r="H61" s="62"/>
      <c r="I61" s="57">
        <f t="shared" si="5"/>
        <v>0</v>
      </c>
      <c r="J61" s="61"/>
      <c r="K61" s="62"/>
      <c r="L61" s="62"/>
      <c r="M61" s="57">
        <f t="shared" si="6"/>
        <v>0</v>
      </c>
      <c r="N61" s="63"/>
      <c r="O61" s="58"/>
      <c r="P61" s="59"/>
    </row>
    <row r="62" spans="1:16" ht="45" customHeight="1" x14ac:dyDescent="0.25">
      <c r="A62" s="54"/>
      <c r="B62" s="55" t="str">
        <f t="shared" si="3"/>
        <v/>
      </c>
      <c r="C62" s="60"/>
      <c r="D62" s="56" t="str">
        <f t="shared" si="4"/>
        <v/>
      </c>
      <c r="E62" s="148"/>
      <c r="F62" s="145"/>
      <c r="G62" s="61"/>
      <c r="H62" s="62"/>
      <c r="I62" s="57">
        <f t="shared" si="5"/>
        <v>0</v>
      </c>
      <c r="J62" s="61"/>
      <c r="K62" s="62"/>
      <c r="L62" s="62"/>
      <c r="M62" s="57">
        <f t="shared" si="6"/>
        <v>0</v>
      </c>
      <c r="N62" s="63"/>
      <c r="O62" s="58"/>
      <c r="P62" s="59"/>
    </row>
    <row r="63" spans="1:16" ht="45" customHeight="1" x14ac:dyDescent="0.25">
      <c r="A63" s="54"/>
      <c r="B63" s="55" t="str">
        <f t="shared" si="3"/>
        <v/>
      </c>
      <c r="C63" s="60"/>
      <c r="D63" s="56" t="str">
        <f t="shared" si="4"/>
        <v/>
      </c>
      <c r="E63" s="148"/>
      <c r="F63" s="145"/>
      <c r="G63" s="61"/>
      <c r="H63" s="62"/>
      <c r="I63" s="57">
        <f t="shared" si="5"/>
        <v>0</v>
      </c>
      <c r="J63" s="61"/>
      <c r="K63" s="62"/>
      <c r="L63" s="62"/>
      <c r="M63" s="57">
        <f t="shared" si="6"/>
        <v>0</v>
      </c>
      <c r="N63" s="63"/>
      <c r="O63" s="58"/>
      <c r="P63" s="59"/>
    </row>
    <row r="64" spans="1:16" ht="45" customHeight="1" x14ac:dyDescent="0.25">
      <c r="A64" s="54"/>
      <c r="B64" s="55" t="str">
        <f t="shared" si="3"/>
        <v/>
      </c>
      <c r="C64" s="60"/>
      <c r="D64" s="56" t="str">
        <f t="shared" si="4"/>
        <v/>
      </c>
      <c r="E64" s="148"/>
      <c r="F64" s="145"/>
      <c r="G64" s="61"/>
      <c r="H64" s="62"/>
      <c r="I64" s="57">
        <f t="shared" si="5"/>
        <v>0</v>
      </c>
      <c r="J64" s="61"/>
      <c r="K64" s="62"/>
      <c r="L64" s="62"/>
      <c r="M64" s="57">
        <f t="shared" si="6"/>
        <v>0</v>
      </c>
      <c r="N64" s="63"/>
      <c r="O64" s="58"/>
      <c r="P64" s="59"/>
    </row>
    <row r="65" spans="1:16" ht="45" customHeight="1" x14ac:dyDescent="0.25">
      <c r="A65" s="54"/>
      <c r="B65" s="55" t="str">
        <f t="shared" si="3"/>
        <v/>
      </c>
      <c r="C65" s="60"/>
      <c r="D65" s="56" t="str">
        <f t="shared" si="4"/>
        <v/>
      </c>
      <c r="E65" s="148"/>
      <c r="F65" s="145"/>
      <c r="G65" s="61"/>
      <c r="H65" s="62"/>
      <c r="I65" s="57">
        <f t="shared" si="5"/>
        <v>0</v>
      </c>
      <c r="J65" s="61"/>
      <c r="K65" s="62"/>
      <c r="L65" s="62"/>
      <c r="M65" s="57">
        <f t="shared" si="6"/>
        <v>0</v>
      </c>
      <c r="N65" s="63"/>
      <c r="O65" s="58"/>
      <c r="P65" s="59"/>
    </row>
    <row r="66" spans="1:16" ht="45" customHeight="1" x14ac:dyDescent="0.25">
      <c r="A66" s="54"/>
      <c r="B66" s="55" t="str">
        <f t="shared" si="3"/>
        <v/>
      </c>
      <c r="C66" s="60"/>
      <c r="D66" s="56" t="str">
        <f t="shared" si="4"/>
        <v/>
      </c>
      <c r="E66" s="148"/>
      <c r="F66" s="145"/>
      <c r="G66" s="61"/>
      <c r="H66" s="62"/>
      <c r="I66" s="57">
        <f t="shared" si="5"/>
        <v>0</v>
      </c>
      <c r="J66" s="61"/>
      <c r="K66" s="62"/>
      <c r="L66" s="62"/>
      <c r="M66" s="57">
        <f t="shared" si="6"/>
        <v>0</v>
      </c>
      <c r="N66" s="63"/>
      <c r="O66" s="58"/>
      <c r="P66" s="59"/>
    </row>
    <row r="67" spans="1:16" ht="45" customHeight="1" x14ac:dyDescent="0.25">
      <c r="A67" s="54"/>
      <c r="B67" s="55" t="str">
        <f t="shared" si="3"/>
        <v/>
      </c>
      <c r="C67" s="60"/>
      <c r="D67" s="56" t="str">
        <f t="shared" si="4"/>
        <v/>
      </c>
      <c r="E67" s="148"/>
      <c r="F67" s="145"/>
      <c r="G67" s="61"/>
      <c r="H67" s="62"/>
      <c r="I67" s="57">
        <f t="shared" si="5"/>
        <v>0</v>
      </c>
      <c r="J67" s="61"/>
      <c r="K67" s="62"/>
      <c r="L67" s="62"/>
      <c r="M67" s="57">
        <f t="shared" si="6"/>
        <v>0</v>
      </c>
      <c r="N67" s="63"/>
      <c r="O67" s="58"/>
      <c r="P67" s="59"/>
    </row>
    <row r="68" spans="1:16" ht="45" customHeight="1" x14ac:dyDescent="0.25">
      <c r="A68" s="54"/>
      <c r="B68" s="55" t="str">
        <f t="shared" si="3"/>
        <v/>
      </c>
      <c r="C68" s="60"/>
      <c r="D68" s="56" t="str">
        <f t="shared" si="4"/>
        <v/>
      </c>
      <c r="E68" s="148"/>
      <c r="F68" s="145"/>
      <c r="G68" s="61"/>
      <c r="H68" s="62"/>
      <c r="I68" s="57">
        <f t="shared" si="5"/>
        <v>0</v>
      </c>
      <c r="J68" s="61"/>
      <c r="K68" s="62"/>
      <c r="L68" s="62"/>
      <c r="M68" s="57">
        <f t="shared" si="6"/>
        <v>0</v>
      </c>
      <c r="N68" s="63"/>
      <c r="O68" s="58"/>
      <c r="P68" s="59"/>
    </row>
    <row r="69" spans="1:16" ht="45" customHeight="1" x14ac:dyDescent="0.25">
      <c r="A69" s="54"/>
      <c r="B69" s="55" t="str">
        <f t="shared" si="3"/>
        <v/>
      </c>
      <c r="C69" s="60"/>
      <c r="D69" s="56" t="str">
        <f t="shared" ref="D69:D100" si="7">IF(ISBLANK(A69),"",IF(C69="Yes",A69+B69-1,A69))</f>
        <v/>
      </c>
      <c r="E69" s="148"/>
      <c r="F69" s="145"/>
      <c r="G69" s="61"/>
      <c r="H69" s="62"/>
      <c r="I69" s="57">
        <f t="shared" ref="I69:I100" si="8">(G69*H69*Emission_Factor_FT*Efficiency_FT)/1000</f>
        <v>0</v>
      </c>
      <c r="J69" s="61"/>
      <c r="K69" s="62"/>
      <c r="L69" s="62"/>
      <c r="M69" s="57">
        <f t="shared" ref="M69:M100" si="9">J69*K69*L69*Efficiency_FT/1000</f>
        <v>0</v>
      </c>
      <c r="N69" s="63"/>
      <c r="O69" s="58"/>
      <c r="P69" s="59"/>
    </row>
    <row r="70" spans="1:16" ht="45" customHeight="1" x14ac:dyDescent="0.25">
      <c r="A70" s="54"/>
      <c r="B70" s="55" t="str">
        <f t="shared" ref="B70:B104" si="10">IF(ISBLANK(A70),"",10)</f>
        <v/>
      </c>
      <c r="C70" s="60"/>
      <c r="D70" s="56" t="str">
        <f t="shared" si="7"/>
        <v/>
      </c>
      <c r="E70" s="148"/>
      <c r="F70" s="145"/>
      <c r="G70" s="61"/>
      <c r="H70" s="62"/>
      <c r="I70" s="57">
        <f t="shared" si="8"/>
        <v>0</v>
      </c>
      <c r="J70" s="61"/>
      <c r="K70" s="62"/>
      <c r="L70" s="62"/>
      <c r="M70" s="57">
        <f t="shared" si="9"/>
        <v>0</v>
      </c>
      <c r="N70" s="63"/>
      <c r="O70" s="58"/>
      <c r="P70" s="59"/>
    </row>
    <row r="71" spans="1:16" ht="45" customHeight="1" x14ac:dyDescent="0.25">
      <c r="A71" s="54"/>
      <c r="B71" s="55" t="str">
        <f t="shared" si="10"/>
        <v/>
      </c>
      <c r="C71" s="60"/>
      <c r="D71" s="56" t="str">
        <f t="shared" si="7"/>
        <v/>
      </c>
      <c r="E71" s="148"/>
      <c r="F71" s="145"/>
      <c r="G71" s="61"/>
      <c r="H71" s="62"/>
      <c r="I71" s="57">
        <f t="shared" si="8"/>
        <v>0</v>
      </c>
      <c r="J71" s="61"/>
      <c r="K71" s="62"/>
      <c r="L71" s="62"/>
      <c r="M71" s="57">
        <f t="shared" si="9"/>
        <v>0</v>
      </c>
      <c r="N71" s="63"/>
      <c r="O71" s="58"/>
      <c r="P71" s="59"/>
    </row>
    <row r="72" spans="1:16" ht="45" customHeight="1" x14ac:dyDescent="0.25">
      <c r="A72" s="54"/>
      <c r="B72" s="55" t="str">
        <f t="shared" si="10"/>
        <v/>
      </c>
      <c r="C72" s="60"/>
      <c r="D72" s="56" t="str">
        <f t="shared" si="7"/>
        <v/>
      </c>
      <c r="E72" s="148"/>
      <c r="F72" s="145"/>
      <c r="G72" s="61"/>
      <c r="H72" s="62"/>
      <c r="I72" s="57">
        <f t="shared" si="8"/>
        <v>0</v>
      </c>
      <c r="J72" s="61"/>
      <c r="K72" s="62"/>
      <c r="L72" s="62"/>
      <c r="M72" s="57">
        <f t="shared" si="9"/>
        <v>0</v>
      </c>
      <c r="N72" s="63"/>
      <c r="O72" s="58"/>
      <c r="P72" s="59"/>
    </row>
    <row r="73" spans="1:16" ht="45" customHeight="1" x14ac:dyDescent="0.25">
      <c r="A73" s="54"/>
      <c r="B73" s="55" t="str">
        <f t="shared" si="10"/>
        <v/>
      </c>
      <c r="C73" s="60"/>
      <c r="D73" s="56" t="str">
        <f t="shared" si="7"/>
        <v/>
      </c>
      <c r="E73" s="148"/>
      <c r="F73" s="145"/>
      <c r="G73" s="61"/>
      <c r="H73" s="62"/>
      <c r="I73" s="57">
        <f t="shared" si="8"/>
        <v>0</v>
      </c>
      <c r="J73" s="61"/>
      <c r="K73" s="62"/>
      <c r="L73" s="62"/>
      <c r="M73" s="57">
        <f t="shared" si="9"/>
        <v>0</v>
      </c>
      <c r="N73" s="63"/>
      <c r="O73" s="58"/>
      <c r="P73" s="59"/>
    </row>
    <row r="74" spans="1:16" ht="45" customHeight="1" x14ac:dyDescent="0.25">
      <c r="A74" s="54"/>
      <c r="B74" s="55" t="str">
        <f t="shared" si="10"/>
        <v/>
      </c>
      <c r="C74" s="60"/>
      <c r="D74" s="56" t="str">
        <f t="shared" si="7"/>
        <v/>
      </c>
      <c r="E74" s="148"/>
      <c r="F74" s="145"/>
      <c r="G74" s="61"/>
      <c r="H74" s="62"/>
      <c r="I74" s="57">
        <f t="shared" si="8"/>
        <v>0</v>
      </c>
      <c r="J74" s="61"/>
      <c r="K74" s="62"/>
      <c r="L74" s="62"/>
      <c r="M74" s="57">
        <f t="shared" si="9"/>
        <v>0</v>
      </c>
      <c r="N74" s="63"/>
      <c r="O74" s="58"/>
      <c r="P74" s="59"/>
    </row>
    <row r="75" spans="1:16" ht="45" customHeight="1" x14ac:dyDescent="0.25">
      <c r="A75" s="54"/>
      <c r="B75" s="55" t="str">
        <f t="shared" si="10"/>
        <v/>
      </c>
      <c r="C75" s="60"/>
      <c r="D75" s="56" t="str">
        <f t="shared" si="7"/>
        <v/>
      </c>
      <c r="E75" s="148"/>
      <c r="F75" s="145"/>
      <c r="G75" s="61"/>
      <c r="H75" s="62"/>
      <c r="I75" s="57">
        <f t="shared" si="8"/>
        <v>0</v>
      </c>
      <c r="J75" s="61"/>
      <c r="K75" s="62"/>
      <c r="L75" s="62"/>
      <c r="M75" s="57">
        <f t="shared" si="9"/>
        <v>0</v>
      </c>
      <c r="N75" s="63"/>
      <c r="O75" s="58"/>
      <c r="P75" s="59"/>
    </row>
    <row r="76" spans="1:16" ht="45" customHeight="1" x14ac:dyDescent="0.25">
      <c r="A76" s="54"/>
      <c r="B76" s="55" t="str">
        <f t="shared" si="10"/>
        <v/>
      </c>
      <c r="C76" s="60"/>
      <c r="D76" s="56" t="str">
        <f t="shared" si="7"/>
        <v/>
      </c>
      <c r="E76" s="148"/>
      <c r="F76" s="145"/>
      <c r="G76" s="61"/>
      <c r="H76" s="62"/>
      <c r="I76" s="57">
        <f t="shared" si="8"/>
        <v>0</v>
      </c>
      <c r="J76" s="61"/>
      <c r="K76" s="62"/>
      <c r="L76" s="62"/>
      <c r="M76" s="57">
        <f t="shared" si="9"/>
        <v>0</v>
      </c>
      <c r="N76" s="63"/>
      <c r="O76" s="58"/>
      <c r="P76" s="59"/>
    </row>
    <row r="77" spans="1:16" ht="45" customHeight="1" x14ac:dyDescent="0.25">
      <c r="A77" s="54"/>
      <c r="B77" s="55" t="str">
        <f t="shared" si="10"/>
        <v/>
      </c>
      <c r="C77" s="60"/>
      <c r="D77" s="56" t="str">
        <f t="shared" si="7"/>
        <v/>
      </c>
      <c r="E77" s="148"/>
      <c r="F77" s="145"/>
      <c r="G77" s="61"/>
      <c r="H77" s="62"/>
      <c r="I77" s="57">
        <f t="shared" si="8"/>
        <v>0</v>
      </c>
      <c r="J77" s="61"/>
      <c r="K77" s="62"/>
      <c r="L77" s="62"/>
      <c r="M77" s="57">
        <f t="shared" si="9"/>
        <v>0</v>
      </c>
      <c r="N77" s="63"/>
      <c r="O77" s="58"/>
      <c r="P77" s="59"/>
    </row>
    <row r="78" spans="1:16" ht="45" customHeight="1" x14ac:dyDescent="0.25">
      <c r="A78" s="54"/>
      <c r="B78" s="55" t="str">
        <f t="shared" si="10"/>
        <v/>
      </c>
      <c r="C78" s="60"/>
      <c r="D78" s="56" t="str">
        <f t="shared" si="7"/>
        <v/>
      </c>
      <c r="E78" s="148"/>
      <c r="F78" s="145"/>
      <c r="G78" s="61"/>
      <c r="H78" s="62"/>
      <c r="I78" s="57">
        <f t="shared" si="8"/>
        <v>0</v>
      </c>
      <c r="J78" s="61"/>
      <c r="K78" s="62"/>
      <c r="L78" s="62"/>
      <c r="M78" s="57">
        <f t="shared" si="9"/>
        <v>0</v>
      </c>
      <c r="N78" s="63"/>
      <c r="O78" s="58"/>
      <c r="P78" s="59"/>
    </row>
    <row r="79" spans="1:16" ht="45" customHeight="1" x14ac:dyDescent="0.25">
      <c r="A79" s="54"/>
      <c r="B79" s="55" t="str">
        <f t="shared" si="10"/>
        <v/>
      </c>
      <c r="C79" s="60"/>
      <c r="D79" s="56" t="str">
        <f t="shared" si="7"/>
        <v/>
      </c>
      <c r="E79" s="148"/>
      <c r="F79" s="145"/>
      <c r="G79" s="61"/>
      <c r="H79" s="62"/>
      <c r="I79" s="57">
        <f t="shared" si="8"/>
        <v>0</v>
      </c>
      <c r="J79" s="61"/>
      <c r="K79" s="62"/>
      <c r="L79" s="62"/>
      <c r="M79" s="57">
        <f t="shared" si="9"/>
        <v>0</v>
      </c>
      <c r="N79" s="63"/>
      <c r="O79" s="58"/>
      <c r="P79" s="59"/>
    </row>
    <row r="80" spans="1:16" ht="45" customHeight="1" x14ac:dyDescent="0.25">
      <c r="A80" s="54"/>
      <c r="B80" s="55" t="str">
        <f t="shared" si="10"/>
        <v/>
      </c>
      <c r="C80" s="60"/>
      <c r="D80" s="56" t="str">
        <f t="shared" si="7"/>
        <v/>
      </c>
      <c r="E80" s="148"/>
      <c r="F80" s="145"/>
      <c r="G80" s="61"/>
      <c r="H80" s="62"/>
      <c r="I80" s="57">
        <f t="shared" si="8"/>
        <v>0</v>
      </c>
      <c r="J80" s="61"/>
      <c r="K80" s="62"/>
      <c r="L80" s="62"/>
      <c r="M80" s="57">
        <f t="shared" si="9"/>
        <v>0</v>
      </c>
      <c r="N80" s="63"/>
      <c r="O80" s="58"/>
      <c r="P80" s="59"/>
    </row>
    <row r="81" spans="1:16" ht="45" customHeight="1" x14ac:dyDescent="0.25">
      <c r="A81" s="54"/>
      <c r="B81" s="55" t="str">
        <f t="shared" si="10"/>
        <v/>
      </c>
      <c r="C81" s="60"/>
      <c r="D81" s="56" t="str">
        <f t="shared" si="7"/>
        <v/>
      </c>
      <c r="E81" s="148"/>
      <c r="F81" s="145"/>
      <c r="G81" s="61"/>
      <c r="H81" s="62"/>
      <c r="I81" s="57">
        <f t="shared" si="8"/>
        <v>0</v>
      </c>
      <c r="J81" s="61"/>
      <c r="K81" s="62"/>
      <c r="L81" s="62"/>
      <c r="M81" s="57">
        <f t="shared" si="9"/>
        <v>0</v>
      </c>
      <c r="N81" s="63"/>
      <c r="O81" s="58"/>
      <c r="P81" s="59"/>
    </row>
    <row r="82" spans="1:16" ht="45" customHeight="1" x14ac:dyDescent="0.25">
      <c r="A82" s="54"/>
      <c r="B82" s="55" t="str">
        <f t="shared" si="10"/>
        <v/>
      </c>
      <c r="C82" s="60"/>
      <c r="D82" s="56" t="str">
        <f t="shared" si="7"/>
        <v/>
      </c>
      <c r="E82" s="148"/>
      <c r="F82" s="145"/>
      <c r="G82" s="61"/>
      <c r="H82" s="62"/>
      <c r="I82" s="57">
        <f t="shared" si="8"/>
        <v>0</v>
      </c>
      <c r="J82" s="61"/>
      <c r="K82" s="62"/>
      <c r="L82" s="62"/>
      <c r="M82" s="57">
        <f t="shared" si="9"/>
        <v>0</v>
      </c>
      <c r="N82" s="63"/>
      <c r="O82" s="58"/>
      <c r="P82" s="59"/>
    </row>
    <row r="83" spans="1:16" ht="45" customHeight="1" x14ac:dyDescent="0.25">
      <c r="A83" s="54"/>
      <c r="B83" s="55" t="str">
        <f t="shared" si="10"/>
        <v/>
      </c>
      <c r="C83" s="60"/>
      <c r="D83" s="56" t="str">
        <f t="shared" si="7"/>
        <v/>
      </c>
      <c r="E83" s="148"/>
      <c r="F83" s="145"/>
      <c r="G83" s="61"/>
      <c r="H83" s="62"/>
      <c r="I83" s="57">
        <f t="shared" si="8"/>
        <v>0</v>
      </c>
      <c r="J83" s="61"/>
      <c r="K83" s="62"/>
      <c r="L83" s="62"/>
      <c r="M83" s="57">
        <f t="shared" si="9"/>
        <v>0</v>
      </c>
      <c r="N83" s="63"/>
      <c r="O83" s="58"/>
      <c r="P83" s="59"/>
    </row>
    <row r="84" spans="1:16" ht="45" customHeight="1" x14ac:dyDescent="0.25">
      <c r="A84" s="54"/>
      <c r="B84" s="55" t="str">
        <f t="shared" si="10"/>
        <v/>
      </c>
      <c r="C84" s="60"/>
      <c r="D84" s="56" t="str">
        <f t="shared" si="7"/>
        <v/>
      </c>
      <c r="E84" s="148"/>
      <c r="F84" s="145"/>
      <c r="G84" s="61"/>
      <c r="H84" s="62"/>
      <c r="I84" s="57">
        <f t="shared" si="8"/>
        <v>0</v>
      </c>
      <c r="J84" s="61"/>
      <c r="K84" s="62"/>
      <c r="L84" s="62"/>
      <c r="M84" s="57">
        <f t="shared" si="9"/>
        <v>0</v>
      </c>
      <c r="N84" s="63"/>
      <c r="O84" s="58"/>
      <c r="P84" s="59"/>
    </row>
    <row r="85" spans="1:16" ht="45" customHeight="1" x14ac:dyDescent="0.25">
      <c r="A85" s="54"/>
      <c r="B85" s="55" t="str">
        <f t="shared" si="10"/>
        <v/>
      </c>
      <c r="C85" s="60"/>
      <c r="D85" s="56" t="str">
        <f t="shared" si="7"/>
        <v/>
      </c>
      <c r="E85" s="148"/>
      <c r="F85" s="145"/>
      <c r="G85" s="61"/>
      <c r="H85" s="62"/>
      <c r="I85" s="57">
        <f t="shared" si="8"/>
        <v>0</v>
      </c>
      <c r="J85" s="61"/>
      <c r="K85" s="62"/>
      <c r="L85" s="62"/>
      <c r="M85" s="57">
        <f t="shared" si="9"/>
        <v>0</v>
      </c>
      <c r="N85" s="63"/>
      <c r="O85" s="58"/>
      <c r="P85" s="59"/>
    </row>
    <row r="86" spans="1:16" ht="45" customHeight="1" x14ac:dyDescent="0.25">
      <c r="A86" s="54"/>
      <c r="B86" s="55" t="str">
        <f t="shared" si="10"/>
        <v/>
      </c>
      <c r="C86" s="60"/>
      <c r="D86" s="56" t="str">
        <f t="shared" si="7"/>
        <v/>
      </c>
      <c r="E86" s="148"/>
      <c r="F86" s="145"/>
      <c r="G86" s="61"/>
      <c r="H86" s="62"/>
      <c r="I86" s="57">
        <f t="shared" si="8"/>
        <v>0</v>
      </c>
      <c r="J86" s="61"/>
      <c r="K86" s="62"/>
      <c r="L86" s="62"/>
      <c r="M86" s="57">
        <f t="shared" si="9"/>
        <v>0</v>
      </c>
      <c r="N86" s="63"/>
      <c r="O86" s="58"/>
      <c r="P86" s="59"/>
    </row>
    <row r="87" spans="1:16" ht="45" customHeight="1" x14ac:dyDescent="0.25">
      <c r="A87" s="54"/>
      <c r="B87" s="55" t="str">
        <f t="shared" si="10"/>
        <v/>
      </c>
      <c r="C87" s="60"/>
      <c r="D87" s="56" t="str">
        <f t="shared" si="7"/>
        <v/>
      </c>
      <c r="E87" s="148"/>
      <c r="F87" s="145"/>
      <c r="G87" s="61"/>
      <c r="H87" s="62"/>
      <c r="I87" s="57">
        <f t="shared" si="8"/>
        <v>0</v>
      </c>
      <c r="J87" s="61"/>
      <c r="K87" s="62"/>
      <c r="L87" s="62"/>
      <c r="M87" s="57">
        <f t="shared" si="9"/>
        <v>0</v>
      </c>
      <c r="N87" s="63"/>
      <c r="O87" s="58"/>
      <c r="P87" s="59"/>
    </row>
    <row r="88" spans="1:16" ht="45" customHeight="1" x14ac:dyDescent="0.25">
      <c r="A88" s="54"/>
      <c r="B88" s="55" t="str">
        <f t="shared" si="10"/>
        <v/>
      </c>
      <c r="C88" s="60"/>
      <c r="D88" s="56" t="str">
        <f t="shared" si="7"/>
        <v/>
      </c>
      <c r="E88" s="148"/>
      <c r="F88" s="145"/>
      <c r="G88" s="61"/>
      <c r="H88" s="62"/>
      <c r="I88" s="57">
        <f t="shared" si="8"/>
        <v>0</v>
      </c>
      <c r="J88" s="61"/>
      <c r="K88" s="62"/>
      <c r="L88" s="62"/>
      <c r="M88" s="57">
        <f t="shared" si="9"/>
        <v>0</v>
      </c>
      <c r="N88" s="63"/>
      <c r="O88" s="58"/>
      <c r="P88" s="59"/>
    </row>
    <row r="89" spans="1:16" ht="45" customHeight="1" x14ac:dyDescent="0.25">
      <c r="A89" s="54"/>
      <c r="B89" s="55" t="str">
        <f t="shared" si="10"/>
        <v/>
      </c>
      <c r="C89" s="60"/>
      <c r="D89" s="56" t="str">
        <f t="shared" si="7"/>
        <v/>
      </c>
      <c r="E89" s="148"/>
      <c r="F89" s="145"/>
      <c r="G89" s="61"/>
      <c r="H89" s="62"/>
      <c r="I89" s="57">
        <f t="shared" si="8"/>
        <v>0</v>
      </c>
      <c r="J89" s="61"/>
      <c r="K89" s="62"/>
      <c r="L89" s="62"/>
      <c r="M89" s="57">
        <f t="shared" si="9"/>
        <v>0</v>
      </c>
      <c r="N89" s="63"/>
      <c r="O89" s="58"/>
      <c r="P89" s="59"/>
    </row>
    <row r="90" spans="1:16" ht="45" customHeight="1" x14ac:dyDescent="0.25">
      <c r="A90" s="54"/>
      <c r="B90" s="55" t="str">
        <f t="shared" si="10"/>
        <v/>
      </c>
      <c r="C90" s="60"/>
      <c r="D90" s="56" t="str">
        <f t="shared" si="7"/>
        <v/>
      </c>
      <c r="E90" s="148"/>
      <c r="F90" s="145"/>
      <c r="G90" s="61"/>
      <c r="H90" s="62"/>
      <c r="I90" s="57">
        <f t="shared" si="8"/>
        <v>0</v>
      </c>
      <c r="J90" s="61"/>
      <c r="K90" s="62"/>
      <c r="L90" s="62"/>
      <c r="M90" s="57">
        <f t="shared" si="9"/>
        <v>0</v>
      </c>
      <c r="N90" s="63"/>
      <c r="O90" s="58"/>
      <c r="P90" s="59"/>
    </row>
    <row r="91" spans="1:16" ht="45" customHeight="1" x14ac:dyDescent="0.25">
      <c r="A91" s="54"/>
      <c r="B91" s="55" t="str">
        <f t="shared" si="10"/>
        <v/>
      </c>
      <c r="C91" s="60"/>
      <c r="D91" s="56" t="str">
        <f t="shared" si="7"/>
        <v/>
      </c>
      <c r="E91" s="148"/>
      <c r="F91" s="145"/>
      <c r="G91" s="61"/>
      <c r="H91" s="62"/>
      <c r="I91" s="57">
        <f t="shared" si="8"/>
        <v>0</v>
      </c>
      <c r="J91" s="61"/>
      <c r="K91" s="62"/>
      <c r="L91" s="62"/>
      <c r="M91" s="57">
        <f t="shared" si="9"/>
        <v>0</v>
      </c>
      <c r="N91" s="63"/>
      <c r="O91" s="58"/>
      <c r="P91" s="59"/>
    </row>
    <row r="92" spans="1:16" ht="45" customHeight="1" x14ac:dyDescent="0.25">
      <c r="A92" s="54"/>
      <c r="B92" s="55" t="str">
        <f t="shared" si="10"/>
        <v/>
      </c>
      <c r="C92" s="60"/>
      <c r="D92" s="56" t="str">
        <f t="shared" si="7"/>
        <v/>
      </c>
      <c r="E92" s="148"/>
      <c r="F92" s="145"/>
      <c r="G92" s="61"/>
      <c r="H92" s="62"/>
      <c r="I92" s="57">
        <f t="shared" si="8"/>
        <v>0</v>
      </c>
      <c r="J92" s="61"/>
      <c r="K92" s="62"/>
      <c r="L92" s="62"/>
      <c r="M92" s="57">
        <f t="shared" si="9"/>
        <v>0</v>
      </c>
      <c r="N92" s="63"/>
      <c r="O92" s="58"/>
      <c r="P92" s="59"/>
    </row>
    <row r="93" spans="1:16" ht="45" customHeight="1" x14ac:dyDescent="0.25">
      <c r="A93" s="54"/>
      <c r="B93" s="55" t="str">
        <f t="shared" si="10"/>
        <v/>
      </c>
      <c r="C93" s="60"/>
      <c r="D93" s="56" t="str">
        <f t="shared" si="7"/>
        <v/>
      </c>
      <c r="E93" s="148"/>
      <c r="F93" s="145"/>
      <c r="G93" s="61"/>
      <c r="H93" s="62"/>
      <c r="I93" s="57">
        <f t="shared" si="8"/>
        <v>0</v>
      </c>
      <c r="J93" s="61"/>
      <c r="K93" s="62"/>
      <c r="L93" s="62"/>
      <c r="M93" s="57">
        <f t="shared" si="9"/>
        <v>0</v>
      </c>
      <c r="N93" s="63"/>
      <c r="O93" s="58"/>
      <c r="P93" s="59"/>
    </row>
    <row r="94" spans="1:16" ht="45" customHeight="1" x14ac:dyDescent="0.25">
      <c r="A94" s="54"/>
      <c r="B94" s="55" t="str">
        <f t="shared" si="10"/>
        <v/>
      </c>
      <c r="C94" s="60"/>
      <c r="D94" s="56" t="str">
        <f t="shared" si="7"/>
        <v/>
      </c>
      <c r="E94" s="148"/>
      <c r="F94" s="145"/>
      <c r="G94" s="61"/>
      <c r="H94" s="62"/>
      <c r="I94" s="57">
        <f t="shared" si="8"/>
        <v>0</v>
      </c>
      <c r="J94" s="61"/>
      <c r="K94" s="62"/>
      <c r="L94" s="62"/>
      <c r="M94" s="57">
        <f t="shared" si="9"/>
        <v>0</v>
      </c>
      <c r="N94" s="63"/>
      <c r="O94" s="58"/>
      <c r="P94" s="59"/>
    </row>
    <row r="95" spans="1:16" ht="45" customHeight="1" x14ac:dyDescent="0.25">
      <c r="A95" s="54"/>
      <c r="B95" s="55" t="str">
        <f t="shared" si="10"/>
        <v/>
      </c>
      <c r="C95" s="60"/>
      <c r="D95" s="56" t="str">
        <f t="shared" si="7"/>
        <v/>
      </c>
      <c r="E95" s="148"/>
      <c r="F95" s="145"/>
      <c r="G95" s="61"/>
      <c r="H95" s="62"/>
      <c r="I95" s="57">
        <f t="shared" si="8"/>
        <v>0</v>
      </c>
      <c r="J95" s="61"/>
      <c r="K95" s="62"/>
      <c r="L95" s="62"/>
      <c r="M95" s="57">
        <f t="shared" si="9"/>
        <v>0</v>
      </c>
      <c r="N95" s="63"/>
      <c r="O95" s="58"/>
      <c r="P95" s="59"/>
    </row>
    <row r="96" spans="1:16" ht="45" customHeight="1" x14ac:dyDescent="0.25">
      <c r="A96" s="54"/>
      <c r="B96" s="55" t="str">
        <f t="shared" si="10"/>
        <v/>
      </c>
      <c r="C96" s="60"/>
      <c r="D96" s="56" t="str">
        <f t="shared" si="7"/>
        <v/>
      </c>
      <c r="E96" s="148"/>
      <c r="F96" s="145"/>
      <c r="G96" s="61"/>
      <c r="H96" s="62"/>
      <c r="I96" s="57">
        <f t="shared" si="8"/>
        <v>0</v>
      </c>
      <c r="J96" s="61"/>
      <c r="K96" s="62"/>
      <c r="L96" s="62"/>
      <c r="M96" s="57">
        <f t="shared" si="9"/>
        <v>0</v>
      </c>
      <c r="N96" s="63"/>
      <c r="O96" s="58"/>
      <c r="P96" s="59"/>
    </row>
    <row r="97" spans="1:16" ht="45" customHeight="1" x14ac:dyDescent="0.25">
      <c r="A97" s="54"/>
      <c r="B97" s="55" t="str">
        <f t="shared" si="10"/>
        <v/>
      </c>
      <c r="C97" s="60"/>
      <c r="D97" s="56" t="str">
        <f t="shared" si="7"/>
        <v/>
      </c>
      <c r="E97" s="148"/>
      <c r="F97" s="145"/>
      <c r="G97" s="61"/>
      <c r="H97" s="62"/>
      <c r="I97" s="57">
        <f t="shared" si="8"/>
        <v>0</v>
      </c>
      <c r="J97" s="61"/>
      <c r="K97" s="62"/>
      <c r="L97" s="62"/>
      <c r="M97" s="57">
        <f t="shared" si="9"/>
        <v>0</v>
      </c>
      <c r="N97" s="63"/>
      <c r="O97" s="58"/>
      <c r="P97" s="59"/>
    </row>
    <row r="98" spans="1:16" ht="45" customHeight="1" x14ac:dyDescent="0.25">
      <c r="A98" s="54"/>
      <c r="B98" s="55" t="str">
        <f t="shared" si="10"/>
        <v/>
      </c>
      <c r="C98" s="60"/>
      <c r="D98" s="56" t="str">
        <f t="shared" si="7"/>
        <v/>
      </c>
      <c r="E98" s="148"/>
      <c r="F98" s="145"/>
      <c r="G98" s="61"/>
      <c r="H98" s="62"/>
      <c r="I98" s="57">
        <f t="shared" si="8"/>
        <v>0</v>
      </c>
      <c r="J98" s="61"/>
      <c r="K98" s="62"/>
      <c r="L98" s="62"/>
      <c r="M98" s="57">
        <f t="shared" si="9"/>
        <v>0</v>
      </c>
      <c r="N98" s="63"/>
      <c r="O98" s="58"/>
      <c r="P98" s="59"/>
    </row>
    <row r="99" spans="1:16" ht="45" customHeight="1" x14ac:dyDescent="0.25">
      <c r="A99" s="54"/>
      <c r="B99" s="55" t="str">
        <f t="shared" si="10"/>
        <v/>
      </c>
      <c r="C99" s="60"/>
      <c r="D99" s="56" t="str">
        <f t="shared" si="7"/>
        <v/>
      </c>
      <c r="E99" s="148"/>
      <c r="F99" s="145"/>
      <c r="G99" s="61"/>
      <c r="H99" s="62"/>
      <c r="I99" s="57">
        <f t="shared" si="8"/>
        <v>0</v>
      </c>
      <c r="J99" s="61"/>
      <c r="K99" s="62"/>
      <c r="L99" s="62"/>
      <c r="M99" s="57">
        <f t="shared" si="9"/>
        <v>0</v>
      </c>
      <c r="N99" s="63"/>
      <c r="O99" s="58"/>
      <c r="P99" s="59"/>
    </row>
    <row r="100" spans="1:16" ht="45" customHeight="1" x14ac:dyDescent="0.25">
      <c r="A100" s="54"/>
      <c r="B100" s="55" t="str">
        <f t="shared" si="10"/>
        <v/>
      </c>
      <c r="C100" s="60"/>
      <c r="D100" s="56" t="str">
        <f t="shared" si="7"/>
        <v/>
      </c>
      <c r="E100" s="148"/>
      <c r="F100" s="145"/>
      <c r="G100" s="61"/>
      <c r="H100" s="62"/>
      <c r="I100" s="57">
        <f t="shared" si="8"/>
        <v>0</v>
      </c>
      <c r="J100" s="61"/>
      <c r="K100" s="62"/>
      <c r="L100" s="62"/>
      <c r="M100" s="57">
        <f t="shared" si="9"/>
        <v>0</v>
      </c>
      <c r="N100" s="63"/>
      <c r="O100" s="58"/>
      <c r="P100" s="59"/>
    </row>
    <row r="101" spans="1:16" ht="45" customHeight="1" x14ac:dyDescent="0.25">
      <c r="A101" s="54"/>
      <c r="B101" s="55" t="str">
        <f t="shared" si="10"/>
        <v/>
      </c>
      <c r="C101" s="60"/>
      <c r="D101" s="56" t="str">
        <f t="shared" ref="D101:D105" si="11">IF(ISBLANK(A101),"",IF(C101="Yes",A101+B101-1,A101))</f>
        <v/>
      </c>
      <c r="E101" s="148"/>
      <c r="F101" s="145"/>
      <c r="G101" s="61"/>
      <c r="H101" s="62"/>
      <c r="I101" s="57">
        <f t="shared" ref="I101:I104" si="12">(G101*H101*Emission_Factor_FT*Efficiency_FT)/1000</f>
        <v>0</v>
      </c>
      <c r="J101" s="61"/>
      <c r="K101" s="62"/>
      <c r="L101" s="62"/>
      <c r="M101" s="57">
        <f t="shared" ref="M101:M104" si="13">J101*K101*L101*Efficiency_FT/1000</f>
        <v>0</v>
      </c>
      <c r="N101" s="63"/>
      <c r="O101" s="58"/>
      <c r="P101" s="59"/>
    </row>
    <row r="102" spans="1:16" ht="45" customHeight="1" x14ac:dyDescent="0.25">
      <c r="A102" s="54"/>
      <c r="B102" s="55" t="str">
        <f t="shared" si="10"/>
        <v/>
      </c>
      <c r="C102" s="60"/>
      <c r="D102" s="56" t="str">
        <f t="shared" si="11"/>
        <v/>
      </c>
      <c r="E102" s="148"/>
      <c r="F102" s="145"/>
      <c r="G102" s="61"/>
      <c r="H102" s="62"/>
      <c r="I102" s="57">
        <f t="shared" si="12"/>
        <v>0</v>
      </c>
      <c r="J102" s="61"/>
      <c r="K102" s="62"/>
      <c r="L102" s="62"/>
      <c r="M102" s="57">
        <f t="shared" si="13"/>
        <v>0</v>
      </c>
      <c r="N102" s="63"/>
      <c r="O102" s="58"/>
      <c r="P102" s="59"/>
    </row>
    <row r="103" spans="1:16" ht="45" customHeight="1" x14ac:dyDescent="0.25">
      <c r="A103" s="54"/>
      <c r="B103" s="55" t="str">
        <f t="shared" si="10"/>
        <v/>
      </c>
      <c r="C103" s="60"/>
      <c r="D103" s="56" t="str">
        <f t="shared" si="11"/>
        <v/>
      </c>
      <c r="E103" s="148"/>
      <c r="F103" s="145"/>
      <c r="G103" s="61"/>
      <c r="H103" s="62"/>
      <c r="I103" s="57">
        <f t="shared" si="12"/>
        <v>0</v>
      </c>
      <c r="J103" s="61"/>
      <c r="K103" s="62"/>
      <c r="L103" s="62"/>
      <c r="M103" s="57">
        <f t="shared" si="13"/>
        <v>0</v>
      </c>
      <c r="N103" s="63"/>
      <c r="O103" s="58"/>
      <c r="P103" s="59"/>
    </row>
    <row r="104" spans="1:16" ht="45" customHeight="1" thickBot="1" x14ac:dyDescent="0.3">
      <c r="A104" s="64"/>
      <c r="B104" s="65" t="str">
        <f t="shared" si="10"/>
        <v/>
      </c>
      <c r="C104" s="66"/>
      <c r="D104" s="67" t="str">
        <f t="shared" si="11"/>
        <v/>
      </c>
      <c r="E104" s="149"/>
      <c r="F104" s="146"/>
      <c r="G104" s="68"/>
      <c r="H104" s="69"/>
      <c r="I104" s="70">
        <f t="shared" si="12"/>
        <v>0</v>
      </c>
      <c r="J104" s="68"/>
      <c r="K104" s="69"/>
      <c r="L104" s="69"/>
      <c r="M104" s="70">
        <f t="shared" si="13"/>
        <v>0</v>
      </c>
      <c r="N104" s="71"/>
      <c r="O104" s="72"/>
      <c r="P104" s="73"/>
    </row>
    <row r="105" spans="1:16" ht="14.95" hidden="1" x14ac:dyDescent="0.25">
      <c r="D105" s="75" t="str">
        <f t="shared" si="11"/>
        <v/>
      </c>
    </row>
  </sheetData>
  <sheetProtection selectLockedCells="1"/>
  <mergeCells count="10">
    <mergeCell ref="P3:P4"/>
    <mergeCell ref="F3:F4"/>
    <mergeCell ref="G3:I3"/>
    <mergeCell ref="J3:M3"/>
    <mergeCell ref="A3:A4"/>
    <mergeCell ref="B3:B4"/>
    <mergeCell ref="C3:C4"/>
    <mergeCell ref="D3:D4"/>
    <mergeCell ref="N3:O3"/>
    <mergeCell ref="E3:E4"/>
  </mergeCells>
  <conditionalFormatting sqref="G5:H104">
    <cfRule type="expression" dxfId="97" priority="6">
      <formula>$F5="Default"</formula>
    </cfRule>
  </conditionalFormatting>
  <conditionalFormatting sqref="I5:I104">
    <cfRule type="expression" dxfId="96" priority="5">
      <formula>$F5="Default"</formula>
    </cfRule>
  </conditionalFormatting>
  <conditionalFormatting sqref="J5:L104">
    <cfRule type="expression" dxfId="95" priority="4">
      <formula>$F5="Standard"</formula>
    </cfRule>
  </conditionalFormatting>
  <conditionalFormatting sqref="M5:M104">
    <cfRule type="expression" dxfId="94" priority="2">
      <formula>$F5="Standard"</formula>
    </cfRule>
  </conditionalFormatting>
  <conditionalFormatting sqref="N5:O104">
    <cfRule type="expression" dxfId="93" priority="1">
      <formula>$F5="Other"</formula>
    </cfRule>
  </conditionalFormatting>
  <dataValidations count="2">
    <dataValidation type="list" allowBlank="1" showInputMessage="1" showErrorMessage="1" sqref="F5:F104" xr:uid="{C3FE92BE-5664-447E-8EB3-67C3EC8C4269}">
      <formula1>"Default, Standard, Other"</formula1>
    </dataValidation>
    <dataValidation type="list" allowBlank="1" showInputMessage="1" showErrorMessage="1" sqref="E5:E104" xr:uid="{54C92D2A-ECC8-488F-B5A9-5BE38CB84722}">
      <formula1>"New, Ongoing"</formula1>
    </dataValidation>
  </dataValidations>
  <hyperlinks>
    <hyperlink ref="J1" location="'Partner Info and ToC'!A11" display="Return to Table of Contents" xr:uid="{97A63838-4DE1-4EEA-B5BD-F2DD8EC5E1E1}"/>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picklists!$E$2:$E$4</xm:f>
          </x14:formula1>
          <xm:sqref>C5:C104</xm:sqref>
        </x14:dataValidation>
        <x14:dataValidation type="list" allowBlank="1" showInputMessage="1" showErrorMessage="1" xr:uid="{00000000-0002-0000-0400-000000000000}">
          <x14:formula1>
            <xm:f>OFFSET(picklists!$A$2,0,0,COUNTA(picklists!$A:$A)-1)</xm:f>
          </x14:formula1>
          <xm:sqref>A5:A104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03"/>
  <sheetViews>
    <sheetView showGridLines="0" showZeros="0" zoomScaleNormal="100" workbookViewId="0">
      <pane xSplit="1" ySplit="3" topLeftCell="B4" activePane="bottomRight" state="frozen"/>
      <selection pane="topRight" activeCell="C1" sqref="C1"/>
      <selection pane="bottomLeft" activeCell="A2" sqref="A2"/>
      <selection pane="bottomRight" activeCell="A4" sqref="A4"/>
    </sheetView>
  </sheetViews>
  <sheetFormatPr defaultColWidth="0" defaultRowHeight="14.3" zeroHeight="1" x14ac:dyDescent="0.25"/>
  <cols>
    <col min="1" max="1" width="9.125" style="74" customWidth="1"/>
    <col min="2" max="2" width="11.125" style="53" customWidth="1"/>
    <col min="3" max="3" width="10.875" style="53" customWidth="1"/>
    <col min="4" max="4" width="10.125" style="53" customWidth="1"/>
    <col min="5" max="5" width="12" style="53" customWidth="1"/>
    <col min="6" max="6" width="22.25" style="53" customWidth="1"/>
    <col min="7" max="7" width="20.25" style="74" customWidth="1"/>
    <col min="8" max="8" width="39" style="53" customWidth="1"/>
    <col min="9" max="9" width="62.875" style="53" customWidth="1"/>
    <col min="10" max="10" width="12.875" style="53" hidden="1" customWidth="1"/>
    <col min="11" max="14" width="0" style="53" hidden="1" customWidth="1"/>
    <col min="15" max="16384" width="9.125" style="53" hidden="1"/>
  </cols>
  <sheetData>
    <row r="1" spans="1:14" s="32" customFormat="1" ht="18.7" x14ac:dyDescent="0.25">
      <c r="A1" s="31" t="s">
        <v>81</v>
      </c>
      <c r="G1" s="141" t="s">
        <v>96</v>
      </c>
      <c r="H1" s="33"/>
    </row>
    <row r="2" spans="1:14" s="32" customFormat="1" ht="15.8" thickBot="1" x14ac:dyDescent="0.3">
      <c r="A2" s="34" t="s">
        <v>90</v>
      </c>
      <c r="B2" s="35"/>
      <c r="C2" s="35"/>
      <c r="D2" s="35"/>
      <c r="L2" s="35"/>
      <c r="M2" s="35"/>
      <c r="N2" s="35"/>
    </row>
    <row r="3" spans="1:14" s="42" customFormat="1" ht="79.5" customHeight="1" thickBot="1" x14ac:dyDescent="0.3">
      <c r="A3" s="80" t="s">
        <v>69</v>
      </c>
      <c r="B3" s="81" t="s">
        <v>70</v>
      </c>
      <c r="C3" s="82" t="s">
        <v>71</v>
      </c>
      <c r="D3" s="82" t="s">
        <v>72</v>
      </c>
      <c r="E3" s="83" t="s">
        <v>73</v>
      </c>
      <c r="F3" s="80" t="s">
        <v>0</v>
      </c>
      <c r="G3" s="80" t="s">
        <v>112</v>
      </c>
      <c r="H3" s="41" t="s">
        <v>113</v>
      </c>
      <c r="I3" s="41" t="s">
        <v>114</v>
      </c>
    </row>
    <row r="4" spans="1:14" ht="45" customHeight="1" x14ac:dyDescent="0.25">
      <c r="A4" s="43"/>
      <c r="B4" s="84"/>
      <c r="C4" s="85"/>
      <c r="D4" s="85"/>
      <c r="E4" s="86"/>
      <c r="F4" s="87"/>
      <c r="G4" s="43"/>
      <c r="H4" s="52"/>
      <c r="I4" s="52"/>
    </row>
    <row r="5" spans="1:14" ht="45" customHeight="1" x14ac:dyDescent="0.25">
      <c r="A5" s="54"/>
      <c r="B5" s="88"/>
      <c r="C5" s="89"/>
      <c r="D5" s="89"/>
      <c r="E5" s="90"/>
      <c r="F5" s="91"/>
      <c r="G5" s="54"/>
      <c r="H5" s="59"/>
      <c r="I5" s="59"/>
    </row>
    <row r="6" spans="1:14" ht="45" customHeight="1" x14ac:dyDescent="0.25">
      <c r="A6" s="54"/>
      <c r="B6" s="88"/>
      <c r="C6" s="89"/>
      <c r="D6" s="89"/>
      <c r="E6" s="90"/>
      <c r="F6" s="91"/>
      <c r="G6" s="54"/>
      <c r="H6" s="59"/>
      <c r="I6" s="59"/>
    </row>
    <row r="7" spans="1:14" ht="45" customHeight="1" x14ac:dyDescent="0.25">
      <c r="A7" s="54"/>
      <c r="B7" s="88"/>
      <c r="C7" s="89"/>
      <c r="D7" s="89"/>
      <c r="E7" s="90"/>
      <c r="F7" s="91"/>
      <c r="G7" s="54"/>
      <c r="H7" s="59"/>
      <c r="I7" s="59"/>
    </row>
    <row r="8" spans="1:14" ht="45" customHeight="1" x14ac:dyDescent="0.25">
      <c r="A8" s="54"/>
      <c r="B8" s="88"/>
      <c r="C8" s="89"/>
      <c r="D8" s="89"/>
      <c r="E8" s="90"/>
      <c r="F8" s="91"/>
      <c r="G8" s="54"/>
      <c r="H8" s="59"/>
      <c r="I8" s="59"/>
    </row>
    <row r="9" spans="1:14" ht="45" customHeight="1" x14ac:dyDescent="0.25">
      <c r="A9" s="54"/>
      <c r="B9" s="88"/>
      <c r="C9" s="89"/>
      <c r="D9" s="89"/>
      <c r="E9" s="90"/>
      <c r="F9" s="91"/>
      <c r="G9" s="54"/>
      <c r="H9" s="59"/>
      <c r="I9" s="59"/>
    </row>
    <row r="10" spans="1:14" ht="45" customHeight="1" x14ac:dyDescent="0.25">
      <c r="A10" s="54"/>
      <c r="B10" s="88"/>
      <c r="C10" s="89"/>
      <c r="D10" s="89"/>
      <c r="E10" s="90"/>
      <c r="F10" s="91"/>
      <c r="G10" s="54"/>
      <c r="H10" s="59"/>
      <c r="I10" s="59"/>
    </row>
    <row r="11" spans="1:14" ht="45" customHeight="1" x14ac:dyDescent="0.25">
      <c r="A11" s="54"/>
      <c r="B11" s="88"/>
      <c r="C11" s="89"/>
      <c r="D11" s="89"/>
      <c r="E11" s="90"/>
      <c r="F11" s="91"/>
      <c r="G11" s="54"/>
      <c r="H11" s="59"/>
      <c r="I11" s="59"/>
    </row>
    <row r="12" spans="1:14" ht="45" customHeight="1" x14ac:dyDescent="0.25">
      <c r="A12" s="54"/>
      <c r="B12" s="88"/>
      <c r="C12" s="89"/>
      <c r="D12" s="89"/>
      <c r="E12" s="90"/>
      <c r="F12" s="91"/>
      <c r="G12" s="54"/>
      <c r="H12" s="59"/>
      <c r="I12" s="59"/>
    </row>
    <row r="13" spans="1:14" ht="45" customHeight="1" x14ac:dyDescent="0.25">
      <c r="A13" s="54"/>
      <c r="B13" s="88"/>
      <c r="C13" s="89"/>
      <c r="D13" s="89"/>
      <c r="E13" s="90"/>
      <c r="F13" s="91"/>
      <c r="G13" s="54"/>
      <c r="H13" s="59"/>
      <c r="I13" s="59"/>
    </row>
    <row r="14" spans="1:14" ht="45" customHeight="1" x14ac:dyDescent="0.25">
      <c r="A14" s="54"/>
      <c r="B14" s="88"/>
      <c r="C14" s="89"/>
      <c r="D14" s="89"/>
      <c r="E14" s="90"/>
      <c r="F14" s="91"/>
      <c r="G14" s="54"/>
      <c r="H14" s="59"/>
      <c r="I14" s="59"/>
    </row>
    <row r="15" spans="1:14" ht="45" customHeight="1" x14ac:dyDescent="0.25">
      <c r="A15" s="54"/>
      <c r="B15" s="88"/>
      <c r="C15" s="89"/>
      <c r="D15" s="89"/>
      <c r="E15" s="90"/>
      <c r="F15" s="91"/>
      <c r="G15" s="54"/>
      <c r="H15" s="59"/>
      <c r="I15" s="59"/>
    </row>
    <row r="16" spans="1:14" ht="45" customHeight="1" x14ac:dyDescent="0.25">
      <c r="A16" s="54"/>
      <c r="B16" s="88"/>
      <c r="C16" s="89"/>
      <c r="D16" s="89"/>
      <c r="E16" s="90"/>
      <c r="F16" s="91"/>
      <c r="G16" s="54"/>
      <c r="H16" s="59"/>
      <c r="I16" s="59"/>
    </row>
    <row r="17" spans="1:9" ht="45" customHeight="1" x14ac:dyDescent="0.25">
      <c r="A17" s="54"/>
      <c r="B17" s="88"/>
      <c r="C17" s="89"/>
      <c r="D17" s="89"/>
      <c r="E17" s="90"/>
      <c r="F17" s="91"/>
      <c r="G17" s="54"/>
      <c r="H17" s="59"/>
      <c r="I17" s="59"/>
    </row>
    <row r="18" spans="1:9" ht="45" customHeight="1" x14ac:dyDescent="0.25">
      <c r="A18" s="54"/>
      <c r="B18" s="88"/>
      <c r="C18" s="89"/>
      <c r="D18" s="89"/>
      <c r="E18" s="90"/>
      <c r="F18" s="91"/>
      <c r="G18" s="54"/>
      <c r="H18" s="59"/>
      <c r="I18" s="59"/>
    </row>
    <row r="19" spans="1:9" ht="45" customHeight="1" x14ac:dyDescent="0.25">
      <c r="A19" s="54"/>
      <c r="B19" s="88"/>
      <c r="C19" s="89"/>
      <c r="D19" s="89"/>
      <c r="E19" s="90"/>
      <c r="F19" s="91"/>
      <c r="G19" s="54"/>
      <c r="H19" s="59"/>
      <c r="I19" s="59"/>
    </row>
    <row r="20" spans="1:9" ht="45" customHeight="1" x14ac:dyDescent="0.25">
      <c r="A20" s="54"/>
      <c r="B20" s="88"/>
      <c r="C20" s="89"/>
      <c r="D20" s="89"/>
      <c r="E20" s="90"/>
      <c r="F20" s="91"/>
      <c r="G20" s="54"/>
      <c r="H20" s="59"/>
      <c r="I20" s="59"/>
    </row>
    <row r="21" spans="1:9" ht="45" customHeight="1" x14ac:dyDescent="0.25">
      <c r="A21" s="54"/>
      <c r="B21" s="88"/>
      <c r="C21" s="89"/>
      <c r="D21" s="89"/>
      <c r="E21" s="90"/>
      <c r="F21" s="91"/>
      <c r="G21" s="54"/>
      <c r="H21" s="59"/>
      <c r="I21" s="59"/>
    </row>
    <row r="22" spans="1:9" ht="45" customHeight="1" x14ac:dyDescent="0.25">
      <c r="A22" s="54"/>
      <c r="B22" s="88"/>
      <c r="C22" s="89"/>
      <c r="D22" s="89"/>
      <c r="E22" s="90"/>
      <c r="F22" s="91"/>
      <c r="G22" s="54"/>
      <c r="H22" s="59"/>
      <c r="I22" s="59"/>
    </row>
    <row r="23" spans="1:9" ht="45" customHeight="1" x14ac:dyDescent="0.25">
      <c r="A23" s="54"/>
      <c r="B23" s="88"/>
      <c r="C23" s="89"/>
      <c r="D23" s="89"/>
      <c r="E23" s="90"/>
      <c r="F23" s="91"/>
      <c r="G23" s="54"/>
      <c r="H23" s="59"/>
      <c r="I23" s="59"/>
    </row>
    <row r="24" spans="1:9" ht="45" customHeight="1" x14ac:dyDescent="0.25">
      <c r="A24" s="54"/>
      <c r="B24" s="88"/>
      <c r="C24" s="89"/>
      <c r="D24" s="89"/>
      <c r="E24" s="90"/>
      <c r="F24" s="91"/>
      <c r="G24" s="54"/>
      <c r="H24" s="59"/>
      <c r="I24" s="59"/>
    </row>
    <row r="25" spans="1:9" ht="45" customHeight="1" x14ac:dyDescent="0.25">
      <c r="A25" s="54"/>
      <c r="B25" s="88"/>
      <c r="C25" s="89"/>
      <c r="D25" s="89"/>
      <c r="E25" s="90"/>
      <c r="F25" s="91"/>
      <c r="G25" s="54"/>
      <c r="H25" s="59"/>
      <c r="I25" s="59"/>
    </row>
    <row r="26" spans="1:9" ht="45" customHeight="1" x14ac:dyDescent="0.25">
      <c r="A26" s="54"/>
      <c r="B26" s="88"/>
      <c r="C26" s="89"/>
      <c r="D26" s="89"/>
      <c r="E26" s="90"/>
      <c r="F26" s="91"/>
      <c r="G26" s="54"/>
      <c r="H26" s="59"/>
      <c r="I26" s="59"/>
    </row>
    <row r="27" spans="1:9" ht="45" customHeight="1" x14ac:dyDescent="0.25">
      <c r="A27" s="54"/>
      <c r="B27" s="88"/>
      <c r="C27" s="89"/>
      <c r="D27" s="89"/>
      <c r="E27" s="90"/>
      <c r="F27" s="91"/>
      <c r="G27" s="54"/>
      <c r="H27" s="59"/>
      <c r="I27" s="59"/>
    </row>
    <row r="28" spans="1:9" ht="45" customHeight="1" x14ac:dyDescent="0.25">
      <c r="A28" s="54"/>
      <c r="B28" s="88"/>
      <c r="C28" s="89"/>
      <c r="D28" s="89"/>
      <c r="E28" s="90"/>
      <c r="F28" s="91"/>
      <c r="G28" s="54"/>
      <c r="H28" s="59"/>
      <c r="I28" s="59"/>
    </row>
    <row r="29" spans="1:9" ht="45" customHeight="1" x14ac:dyDescent="0.25">
      <c r="A29" s="54"/>
      <c r="B29" s="88"/>
      <c r="C29" s="89"/>
      <c r="D29" s="89"/>
      <c r="E29" s="90"/>
      <c r="F29" s="91"/>
      <c r="G29" s="54"/>
      <c r="H29" s="59"/>
      <c r="I29" s="59"/>
    </row>
    <row r="30" spans="1:9" ht="45" customHeight="1" x14ac:dyDescent="0.25">
      <c r="A30" s="54"/>
      <c r="B30" s="88"/>
      <c r="C30" s="89"/>
      <c r="D30" s="89"/>
      <c r="E30" s="90"/>
      <c r="F30" s="91"/>
      <c r="G30" s="54"/>
      <c r="H30" s="59"/>
      <c r="I30" s="59"/>
    </row>
    <row r="31" spans="1:9" ht="45" customHeight="1" x14ac:dyDescent="0.25">
      <c r="A31" s="54"/>
      <c r="B31" s="88"/>
      <c r="C31" s="89"/>
      <c r="D31" s="89"/>
      <c r="E31" s="90"/>
      <c r="F31" s="91"/>
      <c r="G31" s="54"/>
      <c r="H31" s="59"/>
      <c r="I31" s="59"/>
    </row>
    <row r="32" spans="1:9" ht="45" customHeight="1" x14ac:dyDescent="0.25">
      <c r="A32" s="54"/>
      <c r="B32" s="88"/>
      <c r="C32" s="89"/>
      <c r="D32" s="89"/>
      <c r="E32" s="90"/>
      <c r="F32" s="91"/>
      <c r="G32" s="54"/>
      <c r="H32" s="59"/>
      <c r="I32" s="59"/>
    </row>
    <row r="33" spans="1:9" ht="45" customHeight="1" x14ac:dyDescent="0.25">
      <c r="A33" s="54"/>
      <c r="B33" s="88"/>
      <c r="C33" s="89"/>
      <c r="D33" s="89"/>
      <c r="E33" s="90"/>
      <c r="F33" s="91"/>
      <c r="G33" s="54"/>
      <c r="H33" s="59"/>
      <c r="I33" s="59"/>
    </row>
    <row r="34" spans="1:9" ht="45" customHeight="1" x14ac:dyDescent="0.25">
      <c r="A34" s="54"/>
      <c r="B34" s="88"/>
      <c r="C34" s="89"/>
      <c r="D34" s="89"/>
      <c r="E34" s="90"/>
      <c r="F34" s="91"/>
      <c r="G34" s="54"/>
      <c r="H34" s="59"/>
      <c r="I34" s="59"/>
    </row>
    <row r="35" spans="1:9" ht="45" customHeight="1" x14ac:dyDescent="0.25">
      <c r="A35" s="54"/>
      <c r="B35" s="88"/>
      <c r="C35" s="89"/>
      <c r="D35" s="89"/>
      <c r="E35" s="90"/>
      <c r="F35" s="91"/>
      <c r="G35" s="54"/>
      <c r="H35" s="59"/>
      <c r="I35" s="59"/>
    </row>
    <row r="36" spans="1:9" ht="45" customHeight="1" x14ac:dyDescent="0.25">
      <c r="A36" s="54"/>
      <c r="B36" s="88"/>
      <c r="C36" s="89"/>
      <c r="D36" s="89"/>
      <c r="E36" s="90"/>
      <c r="F36" s="91"/>
      <c r="G36" s="54"/>
      <c r="H36" s="59"/>
      <c r="I36" s="59"/>
    </row>
    <row r="37" spans="1:9" ht="45" customHeight="1" x14ac:dyDescent="0.25">
      <c r="A37" s="54"/>
      <c r="B37" s="88"/>
      <c r="C37" s="89"/>
      <c r="D37" s="89"/>
      <c r="E37" s="90"/>
      <c r="F37" s="91"/>
      <c r="G37" s="54"/>
      <c r="H37" s="59"/>
      <c r="I37" s="59"/>
    </row>
    <row r="38" spans="1:9" ht="45" customHeight="1" x14ac:dyDescent="0.25">
      <c r="A38" s="54"/>
      <c r="B38" s="88"/>
      <c r="C38" s="89"/>
      <c r="D38" s="89"/>
      <c r="E38" s="90"/>
      <c r="F38" s="91"/>
      <c r="G38" s="54"/>
      <c r="H38" s="59"/>
      <c r="I38" s="59"/>
    </row>
    <row r="39" spans="1:9" ht="45" customHeight="1" x14ac:dyDescent="0.25">
      <c r="A39" s="54"/>
      <c r="B39" s="88"/>
      <c r="C39" s="89"/>
      <c r="D39" s="89"/>
      <c r="E39" s="90"/>
      <c r="F39" s="91"/>
      <c r="G39" s="54"/>
      <c r="H39" s="59"/>
      <c r="I39" s="59"/>
    </row>
    <row r="40" spans="1:9" ht="45" customHeight="1" x14ac:dyDescent="0.25">
      <c r="A40" s="54"/>
      <c r="B40" s="88"/>
      <c r="C40" s="89"/>
      <c r="D40" s="89"/>
      <c r="E40" s="90"/>
      <c r="F40" s="91"/>
      <c r="G40" s="54"/>
      <c r="H40" s="59"/>
      <c r="I40" s="59"/>
    </row>
    <row r="41" spans="1:9" ht="45" customHeight="1" x14ac:dyDescent="0.25">
      <c r="A41" s="54"/>
      <c r="B41" s="88"/>
      <c r="C41" s="89"/>
      <c r="D41" s="89"/>
      <c r="E41" s="90"/>
      <c r="F41" s="91"/>
      <c r="G41" s="54"/>
      <c r="H41" s="59"/>
      <c r="I41" s="59"/>
    </row>
    <row r="42" spans="1:9" ht="45" customHeight="1" x14ac:dyDescent="0.25">
      <c r="A42" s="54"/>
      <c r="B42" s="88"/>
      <c r="C42" s="89"/>
      <c r="D42" s="89"/>
      <c r="E42" s="90"/>
      <c r="F42" s="91"/>
      <c r="G42" s="54"/>
      <c r="H42" s="59"/>
      <c r="I42" s="59"/>
    </row>
    <row r="43" spans="1:9" ht="45" customHeight="1" x14ac:dyDescent="0.25">
      <c r="A43" s="54"/>
      <c r="B43" s="88"/>
      <c r="C43" s="89"/>
      <c r="D43" s="89"/>
      <c r="E43" s="90"/>
      <c r="F43" s="91"/>
      <c r="G43" s="54"/>
      <c r="H43" s="59"/>
      <c r="I43" s="59"/>
    </row>
    <row r="44" spans="1:9" ht="45" customHeight="1" x14ac:dyDescent="0.25">
      <c r="A44" s="54"/>
      <c r="B44" s="88"/>
      <c r="C44" s="89"/>
      <c r="D44" s="89"/>
      <c r="E44" s="90"/>
      <c r="F44" s="91"/>
      <c r="G44" s="54"/>
      <c r="H44" s="59"/>
      <c r="I44" s="59"/>
    </row>
    <row r="45" spans="1:9" ht="45" customHeight="1" x14ac:dyDescent="0.25">
      <c r="A45" s="54"/>
      <c r="B45" s="88"/>
      <c r="C45" s="89"/>
      <c r="D45" s="89"/>
      <c r="E45" s="90"/>
      <c r="F45" s="91"/>
      <c r="G45" s="54"/>
      <c r="H45" s="59"/>
      <c r="I45" s="59"/>
    </row>
    <row r="46" spans="1:9" ht="45" customHeight="1" x14ac:dyDescent="0.25">
      <c r="A46" s="54"/>
      <c r="B46" s="88"/>
      <c r="C46" s="89"/>
      <c r="D46" s="89"/>
      <c r="E46" s="90"/>
      <c r="F46" s="91"/>
      <c r="G46" s="54"/>
      <c r="H46" s="59"/>
      <c r="I46" s="59"/>
    </row>
    <row r="47" spans="1:9" ht="45" customHeight="1" x14ac:dyDescent="0.25">
      <c r="A47" s="54"/>
      <c r="B47" s="88"/>
      <c r="C47" s="89"/>
      <c r="D47" s="89"/>
      <c r="E47" s="90"/>
      <c r="F47" s="91"/>
      <c r="G47" s="54"/>
      <c r="H47" s="59"/>
      <c r="I47" s="59"/>
    </row>
    <row r="48" spans="1:9" ht="45" customHeight="1" x14ac:dyDescent="0.25">
      <c r="A48" s="54"/>
      <c r="B48" s="88"/>
      <c r="C48" s="89"/>
      <c r="D48" s="89"/>
      <c r="E48" s="90"/>
      <c r="F48" s="91"/>
      <c r="G48" s="54"/>
      <c r="H48" s="59"/>
      <c r="I48" s="59"/>
    </row>
    <row r="49" spans="1:9" ht="45" customHeight="1" x14ac:dyDescent="0.25">
      <c r="A49" s="54"/>
      <c r="B49" s="88"/>
      <c r="C49" s="89"/>
      <c r="D49" s="89"/>
      <c r="E49" s="90"/>
      <c r="F49" s="91"/>
      <c r="G49" s="54"/>
      <c r="H49" s="59"/>
      <c r="I49" s="59"/>
    </row>
    <row r="50" spans="1:9" ht="45" customHeight="1" x14ac:dyDescent="0.25">
      <c r="A50" s="54"/>
      <c r="B50" s="88"/>
      <c r="C50" s="89"/>
      <c r="D50" s="89"/>
      <c r="E50" s="90"/>
      <c r="F50" s="91"/>
      <c r="G50" s="54"/>
      <c r="H50" s="59"/>
      <c r="I50" s="59"/>
    </row>
    <row r="51" spans="1:9" ht="45" customHeight="1" x14ac:dyDescent="0.25">
      <c r="A51" s="54"/>
      <c r="B51" s="88"/>
      <c r="C51" s="89"/>
      <c r="D51" s="89"/>
      <c r="E51" s="90"/>
      <c r="F51" s="91"/>
      <c r="G51" s="54"/>
      <c r="H51" s="59"/>
      <c r="I51" s="59"/>
    </row>
    <row r="52" spans="1:9" ht="45" customHeight="1" x14ac:dyDescent="0.25">
      <c r="A52" s="54"/>
      <c r="B52" s="88"/>
      <c r="C52" s="89"/>
      <c r="D52" s="89"/>
      <c r="E52" s="90"/>
      <c r="F52" s="91"/>
      <c r="G52" s="54"/>
      <c r="H52" s="59"/>
      <c r="I52" s="59"/>
    </row>
    <row r="53" spans="1:9" ht="45" customHeight="1" x14ac:dyDescent="0.25">
      <c r="A53" s="54"/>
      <c r="B53" s="88"/>
      <c r="C53" s="89"/>
      <c r="D53" s="89"/>
      <c r="E53" s="90"/>
      <c r="F53" s="91"/>
      <c r="G53" s="54"/>
      <c r="H53" s="59"/>
      <c r="I53" s="59"/>
    </row>
    <row r="54" spans="1:9" ht="45" customHeight="1" x14ac:dyDescent="0.25">
      <c r="A54" s="54"/>
      <c r="B54" s="88"/>
      <c r="C54" s="89"/>
      <c r="D54" s="89"/>
      <c r="E54" s="90"/>
      <c r="F54" s="91"/>
      <c r="G54" s="54"/>
      <c r="H54" s="59"/>
      <c r="I54" s="59"/>
    </row>
    <row r="55" spans="1:9" ht="45" customHeight="1" x14ac:dyDescent="0.25">
      <c r="A55" s="54"/>
      <c r="B55" s="88"/>
      <c r="C55" s="89"/>
      <c r="D55" s="89"/>
      <c r="E55" s="90"/>
      <c r="F55" s="91"/>
      <c r="G55" s="54"/>
      <c r="H55" s="59"/>
      <c r="I55" s="59"/>
    </row>
    <row r="56" spans="1:9" ht="45" customHeight="1" x14ac:dyDescent="0.25">
      <c r="A56" s="54"/>
      <c r="B56" s="88"/>
      <c r="C56" s="89"/>
      <c r="D56" s="89"/>
      <c r="E56" s="90"/>
      <c r="F56" s="91"/>
      <c r="G56" s="54"/>
      <c r="H56" s="59"/>
      <c r="I56" s="59"/>
    </row>
    <row r="57" spans="1:9" ht="45" customHeight="1" x14ac:dyDescent="0.25">
      <c r="A57" s="54"/>
      <c r="B57" s="88"/>
      <c r="C57" s="89"/>
      <c r="D57" s="89"/>
      <c r="E57" s="90"/>
      <c r="F57" s="91"/>
      <c r="G57" s="54"/>
      <c r="H57" s="59"/>
      <c r="I57" s="59"/>
    </row>
    <row r="58" spans="1:9" ht="45" customHeight="1" x14ac:dyDescent="0.25">
      <c r="A58" s="54"/>
      <c r="B58" s="88"/>
      <c r="C58" s="89"/>
      <c r="D58" s="89"/>
      <c r="E58" s="90"/>
      <c r="F58" s="91"/>
      <c r="G58" s="54"/>
      <c r="H58" s="59"/>
      <c r="I58" s="59"/>
    </row>
    <row r="59" spans="1:9" ht="45" customHeight="1" x14ac:dyDescent="0.25">
      <c r="A59" s="54"/>
      <c r="B59" s="88"/>
      <c r="C59" s="89"/>
      <c r="D59" s="89"/>
      <c r="E59" s="90"/>
      <c r="F59" s="91"/>
      <c r="G59" s="54"/>
      <c r="H59" s="59"/>
      <c r="I59" s="59"/>
    </row>
    <row r="60" spans="1:9" ht="45" customHeight="1" x14ac:dyDescent="0.25">
      <c r="A60" s="54"/>
      <c r="B60" s="88"/>
      <c r="C60" s="89"/>
      <c r="D60" s="89"/>
      <c r="E60" s="90"/>
      <c r="F60" s="91"/>
      <c r="G60" s="54"/>
      <c r="H60" s="59"/>
      <c r="I60" s="59"/>
    </row>
    <row r="61" spans="1:9" ht="45" customHeight="1" x14ac:dyDescent="0.25">
      <c r="A61" s="54"/>
      <c r="B61" s="88"/>
      <c r="C61" s="89"/>
      <c r="D61" s="89"/>
      <c r="E61" s="90"/>
      <c r="F61" s="91"/>
      <c r="G61" s="54"/>
      <c r="H61" s="59"/>
      <c r="I61" s="59"/>
    </row>
    <row r="62" spans="1:9" ht="45" customHeight="1" x14ac:dyDescent="0.25">
      <c r="A62" s="54"/>
      <c r="B62" s="88"/>
      <c r="C62" s="89"/>
      <c r="D62" s="89"/>
      <c r="E62" s="90"/>
      <c r="F62" s="91"/>
      <c r="G62" s="54"/>
      <c r="H62" s="59"/>
      <c r="I62" s="59"/>
    </row>
    <row r="63" spans="1:9" ht="45" customHeight="1" x14ac:dyDescent="0.25">
      <c r="A63" s="54"/>
      <c r="B63" s="88"/>
      <c r="C63" s="89"/>
      <c r="D63" s="89"/>
      <c r="E63" s="90"/>
      <c r="F63" s="91"/>
      <c r="G63" s="54"/>
      <c r="H63" s="59"/>
      <c r="I63" s="59"/>
    </row>
    <row r="64" spans="1:9" ht="45" customHeight="1" x14ac:dyDescent="0.25">
      <c r="A64" s="54"/>
      <c r="B64" s="88"/>
      <c r="C64" s="89"/>
      <c r="D64" s="89"/>
      <c r="E64" s="90"/>
      <c r="F64" s="91"/>
      <c r="G64" s="54"/>
      <c r="H64" s="59"/>
      <c r="I64" s="59"/>
    </row>
    <row r="65" spans="1:9" ht="45" customHeight="1" x14ac:dyDescent="0.25">
      <c r="A65" s="54"/>
      <c r="B65" s="88"/>
      <c r="C65" s="89"/>
      <c r="D65" s="89"/>
      <c r="E65" s="90"/>
      <c r="F65" s="91"/>
      <c r="G65" s="54"/>
      <c r="H65" s="59"/>
      <c r="I65" s="59"/>
    </row>
    <row r="66" spans="1:9" ht="45" customHeight="1" x14ac:dyDescent="0.25">
      <c r="A66" s="54"/>
      <c r="B66" s="88"/>
      <c r="C66" s="89"/>
      <c r="D66" s="89"/>
      <c r="E66" s="90"/>
      <c r="F66" s="91"/>
      <c r="G66" s="54"/>
      <c r="H66" s="59"/>
      <c r="I66" s="59"/>
    </row>
    <row r="67" spans="1:9" ht="45" customHeight="1" x14ac:dyDescent="0.25">
      <c r="A67" s="54"/>
      <c r="B67" s="88"/>
      <c r="C67" s="89"/>
      <c r="D67" s="89"/>
      <c r="E67" s="90"/>
      <c r="F67" s="91"/>
      <c r="G67" s="54"/>
      <c r="H67" s="59"/>
      <c r="I67" s="59"/>
    </row>
    <row r="68" spans="1:9" ht="45" customHeight="1" x14ac:dyDescent="0.25">
      <c r="A68" s="54"/>
      <c r="B68" s="88"/>
      <c r="C68" s="89"/>
      <c r="D68" s="89"/>
      <c r="E68" s="90"/>
      <c r="F68" s="91"/>
      <c r="G68" s="54"/>
      <c r="H68" s="59"/>
      <c r="I68" s="59"/>
    </row>
    <row r="69" spans="1:9" ht="45" customHeight="1" x14ac:dyDescent="0.25">
      <c r="A69" s="54"/>
      <c r="B69" s="88"/>
      <c r="C69" s="89"/>
      <c r="D69" s="89"/>
      <c r="E69" s="90"/>
      <c r="F69" s="91"/>
      <c r="G69" s="54"/>
      <c r="H69" s="59"/>
      <c r="I69" s="59"/>
    </row>
    <row r="70" spans="1:9" ht="45" customHeight="1" x14ac:dyDescent="0.25">
      <c r="A70" s="54"/>
      <c r="B70" s="88"/>
      <c r="C70" s="89"/>
      <c r="D70" s="89"/>
      <c r="E70" s="90"/>
      <c r="F70" s="91"/>
      <c r="G70" s="54"/>
      <c r="H70" s="59"/>
      <c r="I70" s="59"/>
    </row>
    <row r="71" spans="1:9" ht="45" customHeight="1" x14ac:dyDescent="0.25">
      <c r="A71" s="54"/>
      <c r="B71" s="88"/>
      <c r="C71" s="89"/>
      <c r="D71" s="89"/>
      <c r="E71" s="90"/>
      <c r="F71" s="91"/>
      <c r="G71" s="54"/>
      <c r="H71" s="59"/>
      <c r="I71" s="59"/>
    </row>
    <row r="72" spans="1:9" ht="45" customHeight="1" x14ac:dyDescent="0.25">
      <c r="A72" s="54"/>
      <c r="B72" s="88"/>
      <c r="C72" s="89"/>
      <c r="D72" s="89"/>
      <c r="E72" s="90"/>
      <c r="F72" s="91"/>
      <c r="G72" s="54"/>
      <c r="H72" s="59"/>
      <c r="I72" s="59"/>
    </row>
    <row r="73" spans="1:9" ht="45" customHeight="1" x14ac:dyDescent="0.25">
      <c r="A73" s="54"/>
      <c r="B73" s="88"/>
      <c r="C73" s="89"/>
      <c r="D73" s="89"/>
      <c r="E73" s="90"/>
      <c r="F73" s="91"/>
      <c r="G73" s="54"/>
      <c r="H73" s="59"/>
      <c r="I73" s="59"/>
    </row>
    <row r="74" spans="1:9" ht="45" customHeight="1" x14ac:dyDescent="0.25">
      <c r="A74" s="54"/>
      <c r="B74" s="88"/>
      <c r="C74" s="89"/>
      <c r="D74" s="89"/>
      <c r="E74" s="90"/>
      <c r="F74" s="91"/>
      <c r="G74" s="54"/>
      <c r="H74" s="59"/>
      <c r="I74" s="59"/>
    </row>
    <row r="75" spans="1:9" ht="45" customHeight="1" x14ac:dyDescent="0.25">
      <c r="A75" s="54"/>
      <c r="B75" s="88"/>
      <c r="C75" s="89"/>
      <c r="D75" s="89"/>
      <c r="E75" s="90"/>
      <c r="F75" s="91"/>
      <c r="G75" s="54"/>
      <c r="H75" s="59"/>
      <c r="I75" s="59"/>
    </row>
    <row r="76" spans="1:9" ht="45" customHeight="1" x14ac:dyDescent="0.25">
      <c r="A76" s="54"/>
      <c r="B76" s="88"/>
      <c r="C76" s="89"/>
      <c r="D76" s="89"/>
      <c r="E76" s="90"/>
      <c r="F76" s="91"/>
      <c r="G76" s="54"/>
      <c r="H76" s="59"/>
      <c r="I76" s="59"/>
    </row>
    <row r="77" spans="1:9" ht="45" customHeight="1" x14ac:dyDescent="0.25">
      <c r="A77" s="54"/>
      <c r="B77" s="88"/>
      <c r="C77" s="89"/>
      <c r="D77" s="89"/>
      <c r="E77" s="90"/>
      <c r="F77" s="91"/>
      <c r="G77" s="54"/>
      <c r="H77" s="59"/>
      <c r="I77" s="59"/>
    </row>
    <row r="78" spans="1:9" ht="45" customHeight="1" x14ac:dyDescent="0.25">
      <c r="A78" s="54"/>
      <c r="B78" s="88"/>
      <c r="C78" s="89"/>
      <c r="D78" s="89"/>
      <c r="E78" s="90"/>
      <c r="F78" s="91"/>
      <c r="G78" s="54"/>
      <c r="H78" s="59"/>
      <c r="I78" s="59"/>
    </row>
    <row r="79" spans="1:9" ht="45" customHeight="1" x14ac:dyDescent="0.25">
      <c r="A79" s="54"/>
      <c r="B79" s="88"/>
      <c r="C79" s="89"/>
      <c r="D79" s="89"/>
      <c r="E79" s="90"/>
      <c r="F79" s="91"/>
      <c r="G79" s="54"/>
      <c r="H79" s="59"/>
      <c r="I79" s="59"/>
    </row>
    <row r="80" spans="1:9" ht="45" customHeight="1" x14ac:dyDescent="0.25">
      <c r="A80" s="54"/>
      <c r="B80" s="88"/>
      <c r="C80" s="89"/>
      <c r="D80" s="89"/>
      <c r="E80" s="90"/>
      <c r="F80" s="91"/>
      <c r="G80" s="54"/>
      <c r="H80" s="59"/>
      <c r="I80" s="59"/>
    </row>
    <row r="81" spans="1:9" ht="45" customHeight="1" x14ac:dyDescent="0.25">
      <c r="A81" s="54"/>
      <c r="B81" s="88"/>
      <c r="C81" s="89"/>
      <c r="D81" s="89"/>
      <c r="E81" s="90"/>
      <c r="F81" s="91"/>
      <c r="G81" s="54"/>
      <c r="H81" s="59"/>
      <c r="I81" s="59"/>
    </row>
    <row r="82" spans="1:9" ht="45" customHeight="1" x14ac:dyDescent="0.25">
      <c r="A82" s="54"/>
      <c r="B82" s="88"/>
      <c r="C82" s="89"/>
      <c r="D82" s="89"/>
      <c r="E82" s="90"/>
      <c r="F82" s="91"/>
      <c r="G82" s="54"/>
      <c r="H82" s="59"/>
      <c r="I82" s="59"/>
    </row>
    <row r="83" spans="1:9" ht="45" customHeight="1" x14ac:dyDescent="0.25">
      <c r="A83" s="54"/>
      <c r="B83" s="88"/>
      <c r="C83" s="89"/>
      <c r="D83" s="89"/>
      <c r="E83" s="90"/>
      <c r="F83" s="91"/>
      <c r="G83" s="54"/>
      <c r="H83" s="59"/>
      <c r="I83" s="59"/>
    </row>
    <row r="84" spans="1:9" ht="45" customHeight="1" x14ac:dyDescent="0.25">
      <c r="A84" s="54"/>
      <c r="B84" s="88"/>
      <c r="C84" s="89"/>
      <c r="D84" s="89"/>
      <c r="E84" s="90"/>
      <c r="F84" s="91"/>
      <c r="G84" s="54"/>
      <c r="H84" s="59"/>
      <c r="I84" s="59"/>
    </row>
    <row r="85" spans="1:9" ht="45" customHeight="1" x14ac:dyDescent="0.25">
      <c r="A85" s="54"/>
      <c r="B85" s="88"/>
      <c r="C85" s="89"/>
      <c r="D85" s="89"/>
      <c r="E85" s="90"/>
      <c r="F85" s="91"/>
      <c r="G85" s="54"/>
      <c r="H85" s="59"/>
      <c r="I85" s="59"/>
    </row>
    <row r="86" spans="1:9" ht="45" customHeight="1" x14ac:dyDescent="0.25">
      <c r="A86" s="54"/>
      <c r="B86" s="88"/>
      <c r="C86" s="89"/>
      <c r="D86" s="89"/>
      <c r="E86" s="90"/>
      <c r="F86" s="91"/>
      <c r="G86" s="54"/>
      <c r="H86" s="59"/>
      <c r="I86" s="59"/>
    </row>
    <row r="87" spans="1:9" ht="45" customHeight="1" x14ac:dyDescent="0.25">
      <c r="A87" s="54"/>
      <c r="B87" s="88"/>
      <c r="C87" s="89"/>
      <c r="D87" s="89"/>
      <c r="E87" s="90"/>
      <c r="F87" s="91"/>
      <c r="G87" s="54"/>
      <c r="H87" s="59"/>
      <c r="I87" s="59"/>
    </row>
    <row r="88" spans="1:9" ht="45" customHeight="1" x14ac:dyDescent="0.25">
      <c r="A88" s="54"/>
      <c r="B88" s="88"/>
      <c r="C88" s="89"/>
      <c r="D88" s="89"/>
      <c r="E88" s="90"/>
      <c r="F88" s="91"/>
      <c r="G88" s="54"/>
      <c r="H88" s="59"/>
      <c r="I88" s="59"/>
    </row>
    <row r="89" spans="1:9" ht="45" customHeight="1" x14ac:dyDescent="0.25">
      <c r="A89" s="54"/>
      <c r="B89" s="88"/>
      <c r="C89" s="89"/>
      <c r="D89" s="89"/>
      <c r="E89" s="90"/>
      <c r="F89" s="91"/>
      <c r="G89" s="54"/>
      <c r="H89" s="59"/>
      <c r="I89" s="59"/>
    </row>
    <row r="90" spans="1:9" ht="45" customHeight="1" x14ac:dyDescent="0.25">
      <c r="A90" s="54"/>
      <c r="B90" s="88"/>
      <c r="C90" s="89"/>
      <c r="D90" s="89"/>
      <c r="E90" s="90"/>
      <c r="F90" s="91"/>
      <c r="G90" s="54"/>
      <c r="H90" s="59"/>
      <c r="I90" s="59"/>
    </row>
    <row r="91" spans="1:9" ht="45" customHeight="1" x14ac:dyDescent="0.25">
      <c r="A91" s="54"/>
      <c r="B91" s="88"/>
      <c r="C91" s="89"/>
      <c r="D91" s="89"/>
      <c r="E91" s="90"/>
      <c r="F91" s="91"/>
      <c r="G91" s="54"/>
      <c r="H91" s="59"/>
      <c r="I91" s="59"/>
    </row>
    <row r="92" spans="1:9" ht="45" customHeight="1" x14ac:dyDescent="0.25">
      <c r="A92" s="54"/>
      <c r="B92" s="88"/>
      <c r="C92" s="89"/>
      <c r="D92" s="89"/>
      <c r="E92" s="90"/>
      <c r="F92" s="91"/>
      <c r="G92" s="54"/>
      <c r="H92" s="59"/>
      <c r="I92" s="59"/>
    </row>
    <row r="93" spans="1:9" ht="45" customHeight="1" x14ac:dyDescent="0.25">
      <c r="A93" s="54"/>
      <c r="B93" s="88"/>
      <c r="C93" s="89"/>
      <c r="D93" s="89"/>
      <c r="E93" s="90"/>
      <c r="F93" s="91"/>
      <c r="G93" s="54"/>
      <c r="H93" s="59"/>
      <c r="I93" s="59"/>
    </row>
    <row r="94" spans="1:9" ht="45" customHeight="1" x14ac:dyDescent="0.25">
      <c r="A94" s="54"/>
      <c r="B94" s="88"/>
      <c r="C94" s="89"/>
      <c r="D94" s="89"/>
      <c r="E94" s="90"/>
      <c r="F94" s="91"/>
      <c r="G94" s="54"/>
      <c r="H94" s="59"/>
      <c r="I94" s="59"/>
    </row>
    <row r="95" spans="1:9" ht="45" customHeight="1" x14ac:dyDescent="0.25">
      <c r="A95" s="54"/>
      <c r="B95" s="88"/>
      <c r="C95" s="89"/>
      <c r="D95" s="89"/>
      <c r="E95" s="90"/>
      <c r="F95" s="91"/>
      <c r="G95" s="54"/>
      <c r="H95" s="59"/>
      <c r="I95" s="59"/>
    </row>
    <row r="96" spans="1:9" ht="45" customHeight="1" x14ac:dyDescent="0.25">
      <c r="A96" s="54"/>
      <c r="B96" s="88"/>
      <c r="C96" s="89"/>
      <c r="D96" s="89"/>
      <c r="E96" s="90"/>
      <c r="F96" s="91"/>
      <c r="G96" s="54"/>
      <c r="H96" s="59"/>
      <c r="I96" s="59"/>
    </row>
    <row r="97" spans="1:9" ht="45" customHeight="1" x14ac:dyDescent="0.25">
      <c r="A97" s="54"/>
      <c r="B97" s="88"/>
      <c r="C97" s="89"/>
      <c r="D97" s="89"/>
      <c r="E97" s="90"/>
      <c r="F97" s="91"/>
      <c r="G97" s="54"/>
      <c r="H97" s="59"/>
      <c r="I97" s="59"/>
    </row>
    <row r="98" spans="1:9" ht="45" customHeight="1" x14ac:dyDescent="0.25">
      <c r="A98" s="54"/>
      <c r="B98" s="88"/>
      <c r="C98" s="89"/>
      <c r="D98" s="89"/>
      <c r="E98" s="90"/>
      <c r="F98" s="91"/>
      <c r="G98" s="54"/>
      <c r="H98" s="59"/>
      <c r="I98" s="59"/>
    </row>
    <row r="99" spans="1:9" ht="45" customHeight="1" x14ac:dyDescent="0.25">
      <c r="A99" s="54"/>
      <c r="B99" s="88"/>
      <c r="C99" s="89"/>
      <c r="D99" s="89"/>
      <c r="E99" s="90"/>
      <c r="F99" s="91"/>
      <c r="G99" s="54"/>
      <c r="H99" s="59"/>
      <c r="I99" s="59"/>
    </row>
    <row r="100" spans="1:9" ht="45" customHeight="1" x14ac:dyDescent="0.25">
      <c r="A100" s="54"/>
      <c r="B100" s="88"/>
      <c r="C100" s="89"/>
      <c r="D100" s="89"/>
      <c r="E100" s="90"/>
      <c r="F100" s="91"/>
      <c r="G100" s="54"/>
      <c r="H100" s="59"/>
      <c r="I100" s="59"/>
    </row>
    <row r="101" spans="1:9" ht="45" customHeight="1" x14ac:dyDescent="0.25">
      <c r="A101" s="54"/>
      <c r="B101" s="88"/>
      <c r="C101" s="89"/>
      <c r="D101" s="89"/>
      <c r="E101" s="90"/>
      <c r="F101" s="91"/>
      <c r="G101" s="54"/>
      <c r="H101" s="59"/>
      <c r="I101" s="59"/>
    </row>
    <row r="102" spans="1:9" ht="45" customHeight="1" x14ac:dyDescent="0.25">
      <c r="A102" s="54"/>
      <c r="B102" s="88"/>
      <c r="C102" s="89"/>
      <c r="D102" s="89"/>
      <c r="E102" s="90"/>
      <c r="F102" s="91"/>
      <c r="G102" s="54"/>
      <c r="H102" s="59"/>
      <c r="I102" s="59"/>
    </row>
    <row r="103" spans="1:9" ht="45" customHeight="1" thickBot="1" x14ac:dyDescent="0.3">
      <c r="A103" s="64"/>
      <c r="B103" s="92"/>
      <c r="C103" s="93"/>
      <c r="D103" s="93"/>
      <c r="E103" s="94"/>
      <c r="F103" s="95"/>
      <c r="G103" s="64"/>
      <c r="H103" s="73"/>
      <c r="I103" s="73"/>
    </row>
  </sheetData>
  <sheetProtection algorithmName="SHA-512" hashValue="+2blGPERBPu94VDIv0gORH7aBzU7FVgnlwqrr4NyvgSGOe7RpNfeTa+tGlnWAjy9a43KiHjjvFMhK39RMbYHUg==" saltValue="XCIuYga5twqKSw0xla3auQ==" spinCount="100000" sheet="1" objects="1" scenarios="1" selectLockedCells="1"/>
  <dataValidations count="1">
    <dataValidation type="list" allowBlank="1" showInputMessage="1" showErrorMessage="1" sqref="F4:F103" xr:uid="{0B04683D-6568-4F91-8BB1-A3135F5605E0}">
      <formula1>equip_leaks_methods</formula1>
    </dataValidation>
  </dataValidations>
  <hyperlinks>
    <hyperlink ref="G1" location="'Partner Info and ToC'!A12" display="Return to Table of Contents" xr:uid="{681B3454-D478-4488-825D-C8D84F6B1FEE}"/>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OFFSET(picklists!$A$2,0,0,COUNTA(picklists!$A:$A)-1)</xm:f>
          </x14:formula1>
          <xm:sqref>A4:A103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D765-EF7D-4572-AB11-BB9A8B34F442}">
  <dimension ref="A1:L105"/>
  <sheetViews>
    <sheetView showGridLines="0" showZeros="0" zoomScaleNormal="100" workbookViewId="0">
      <pane xSplit="1" ySplit="4" topLeftCell="B96" activePane="bottomRight" state="frozen"/>
      <selection activeCell="A5" sqref="A5"/>
      <selection pane="topRight" activeCell="A5" sqref="A5"/>
      <selection pane="bottomLeft" activeCell="A5" sqref="A5"/>
      <selection pane="bottomRight" activeCell="B96" sqref="B96"/>
    </sheetView>
  </sheetViews>
  <sheetFormatPr defaultColWidth="0" defaultRowHeight="14.3" zeroHeight="1" x14ac:dyDescent="0.25"/>
  <cols>
    <col min="1" max="1" width="9.125" style="74" customWidth="1"/>
    <col min="2" max="2" width="14.125" style="113" customWidth="1"/>
    <col min="3" max="3" width="20.125" style="113" customWidth="1"/>
    <col min="4" max="6" width="15.75" style="115" customWidth="1"/>
    <col min="7" max="7" width="16.75" style="115" customWidth="1"/>
    <col min="8" max="8" width="15.75" style="115" customWidth="1"/>
    <col min="9" max="9" width="16.75" style="115" customWidth="1"/>
    <col min="10" max="10" width="15.75" style="115" customWidth="1"/>
    <col min="11" max="11" width="62.875" style="53" customWidth="1"/>
    <col min="12" max="12" width="12.875" style="53" hidden="1" customWidth="1"/>
    <col min="13" max="16384" width="9.125" style="53" hidden="1"/>
  </cols>
  <sheetData>
    <row r="1" spans="1:11" s="32" customFormat="1" ht="18.7" x14ac:dyDescent="0.25">
      <c r="A1" s="31" t="s">
        <v>136</v>
      </c>
      <c r="F1" s="141" t="s">
        <v>96</v>
      </c>
    </row>
    <row r="2" spans="1:11" s="32" customFormat="1" ht="15.8" thickBot="1" x14ac:dyDescent="0.3">
      <c r="A2" s="34" t="s">
        <v>91</v>
      </c>
      <c r="B2" s="35"/>
      <c r="C2" s="35"/>
      <c r="K2" s="35"/>
    </row>
    <row r="3" spans="1:11" s="32" customFormat="1" ht="31.95" customHeight="1" thickBot="1" x14ac:dyDescent="0.3">
      <c r="A3" s="35"/>
      <c r="B3" s="35"/>
      <c r="C3" s="35"/>
      <c r="D3" s="35"/>
      <c r="E3" s="178" t="s">
        <v>115</v>
      </c>
      <c r="F3" s="179"/>
      <c r="G3" s="180" t="s">
        <v>116</v>
      </c>
      <c r="H3" s="181"/>
      <c r="I3" s="180" t="s">
        <v>117</v>
      </c>
      <c r="J3" s="181"/>
      <c r="K3" s="35"/>
    </row>
    <row r="4" spans="1:11" s="36" customFormat="1" ht="73.55" customHeight="1" thickBot="1" x14ac:dyDescent="0.3">
      <c r="A4" s="96" t="s">
        <v>59</v>
      </c>
      <c r="B4" s="80" t="s">
        <v>118</v>
      </c>
      <c r="C4" s="97" t="str">
        <f>"Average Methane Content of Gas (enter as a decimal; leave blank to use default "&amp;ROUND(default_CH4_content*100,1)&amp;"% methane)"</f>
        <v>Average Methane Content of Gas (enter as a decimal; leave blank to use default 82.1% methane)</v>
      </c>
      <c r="D4" s="98" t="str">
        <f>"Average annual operating hours (leave blank to use default "&amp;default_hours&amp;" hours)"</f>
        <v>Average annual operating hours (leave blank to use default 8760 hours)</v>
      </c>
      <c r="E4" s="99" t="s">
        <v>119</v>
      </c>
      <c r="F4" s="80" t="s">
        <v>120</v>
      </c>
      <c r="G4" s="99" t="s">
        <v>121</v>
      </c>
      <c r="H4" s="80" t="s">
        <v>120</v>
      </c>
      <c r="I4" s="99" t="s">
        <v>121</v>
      </c>
      <c r="J4" s="80" t="s">
        <v>120</v>
      </c>
      <c r="K4" s="41" t="s">
        <v>114</v>
      </c>
    </row>
    <row r="5" spans="1:11" ht="45" customHeight="1" x14ac:dyDescent="0.25">
      <c r="A5" s="43"/>
      <c r="B5" s="100"/>
      <c r="C5" s="101"/>
      <c r="D5" s="102"/>
      <c r="E5" s="103"/>
      <c r="F5" s="104" t="str">
        <f t="shared" ref="F5:F36" si="0">IF(ISBLANK(E5),"",E5*((gb_pneumatic_highbleed_EF*(IF(ISBLANK(C5),default_CH4_content,C5)*(IF(ISBLANK(D5),default_hours,D5))))-(gb_pneumatic_lowbleed_EF*(IF(ISBLANK(C5),default_CH4_content,C5)*(IF(ISBLANK(D5),default_hours,D5)))))/1000)</f>
        <v/>
      </c>
      <c r="G5" s="103"/>
      <c r="H5" s="104" t="str">
        <f t="shared" ref="H5:H36" si="1">IF(ISBLANK(G5),"",G5*((gb_pneumatic_highbleed_EF*(IF(ISBLANK(C5),default_CH4_content,C5)*(IF(ISBLANK(D5),default_hours,D5)))))/1000)</f>
        <v/>
      </c>
      <c r="I5" s="103"/>
      <c r="J5" s="104" t="str">
        <f t="shared" ref="J5:J36" si="2">IF(ISBLANK(I5),"",I5*((gb_pneumatic_lowbleed_EF*(IF(ISBLANK(C5),default_CH4_content,C5)*(IF(ISBLANK(D5),default_hours,D5)))))/1000)</f>
        <v/>
      </c>
      <c r="K5" s="52"/>
    </row>
    <row r="6" spans="1:11" ht="45" customHeight="1" x14ac:dyDescent="0.25">
      <c r="A6" s="54"/>
      <c r="B6" s="105"/>
      <c r="C6" s="106"/>
      <c r="D6" s="102"/>
      <c r="E6" s="107"/>
      <c r="F6" s="104" t="str">
        <f t="shared" si="0"/>
        <v/>
      </c>
      <c r="G6" s="107"/>
      <c r="H6" s="104" t="str">
        <f t="shared" si="1"/>
        <v/>
      </c>
      <c r="I6" s="107"/>
      <c r="J6" s="104" t="str">
        <f t="shared" si="2"/>
        <v/>
      </c>
      <c r="K6" s="59"/>
    </row>
    <row r="7" spans="1:11" ht="45" customHeight="1" x14ac:dyDescent="0.25">
      <c r="A7" s="54"/>
      <c r="B7" s="105"/>
      <c r="C7" s="106"/>
      <c r="D7" s="102"/>
      <c r="E7" s="107"/>
      <c r="F7" s="104" t="str">
        <f t="shared" si="0"/>
        <v/>
      </c>
      <c r="G7" s="107"/>
      <c r="H7" s="104" t="str">
        <f t="shared" si="1"/>
        <v/>
      </c>
      <c r="I7" s="107"/>
      <c r="J7" s="104" t="str">
        <f t="shared" si="2"/>
        <v/>
      </c>
      <c r="K7" s="59"/>
    </row>
    <row r="8" spans="1:11" ht="45" customHeight="1" x14ac:dyDescent="0.25">
      <c r="A8" s="54"/>
      <c r="B8" s="105"/>
      <c r="C8" s="106"/>
      <c r="D8" s="102"/>
      <c r="E8" s="107"/>
      <c r="F8" s="104" t="str">
        <f t="shared" si="0"/>
        <v/>
      </c>
      <c r="G8" s="107"/>
      <c r="H8" s="104" t="str">
        <f t="shared" si="1"/>
        <v/>
      </c>
      <c r="I8" s="107"/>
      <c r="J8" s="104" t="str">
        <f t="shared" si="2"/>
        <v/>
      </c>
      <c r="K8" s="59"/>
    </row>
    <row r="9" spans="1:11" ht="45" customHeight="1" x14ac:dyDescent="0.25">
      <c r="A9" s="54"/>
      <c r="B9" s="105"/>
      <c r="C9" s="106"/>
      <c r="D9" s="102"/>
      <c r="E9" s="107"/>
      <c r="F9" s="104" t="str">
        <f t="shared" si="0"/>
        <v/>
      </c>
      <c r="G9" s="107"/>
      <c r="H9" s="104" t="str">
        <f t="shared" si="1"/>
        <v/>
      </c>
      <c r="I9" s="107"/>
      <c r="J9" s="104" t="str">
        <f t="shared" si="2"/>
        <v/>
      </c>
      <c r="K9" s="59"/>
    </row>
    <row r="10" spans="1:11" ht="45" customHeight="1" x14ac:dyDescent="0.25">
      <c r="A10" s="54"/>
      <c r="B10" s="105"/>
      <c r="C10" s="106"/>
      <c r="D10" s="102"/>
      <c r="E10" s="107"/>
      <c r="F10" s="104" t="str">
        <f t="shared" si="0"/>
        <v/>
      </c>
      <c r="G10" s="107"/>
      <c r="H10" s="104" t="str">
        <f t="shared" si="1"/>
        <v/>
      </c>
      <c r="I10" s="107"/>
      <c r="J10" s="104" t="str">
        <f t="shared" si="2"/>
        <v/>
      </c>
      <c r="K10" s="59"/>
    </row>
    <row r="11" spans="1:11" ht="45" customHeight="1" x14ac:dyDescent="0.25">
      <c r="A11" s="54"/>
      <c r="B11" s="105"/>
      <c r="C11" s="106"/>
      <c r="D11" s="102"/>
      <c r="E11" s="107"/>
      <c r="F11" s="104" t="str">
        <f t="shared" si="0"/>
        <v/>
      </c>
      <c r="G11" s="107"/>
      <c r="H11" s="104" t="str">
        <f t="shared" si="1"/>
        <v/>
      </c>
      <c r="I11" s="107"/>
      <c r="J11" s="104" t="str">
        <f t="shared" si="2"/>
        <v/>
      </c>
      <c r="K11" s="59"/>
    </row>
    <row r="12" spans="1:11" ht="45" customHeight="1" x14ac:dyDescent="0.25">
      <c r="A12" s="54"/>
      <c r="B12" s="105"/>
      <c r="C12" s="106"/>
      <c r="D12" s="108"/>
      <c r="E12" s="107"/>
      <c r="F12" s="104" t="str">
        <f t="shared" si="0"/>
        <v/>
      </c>
      <c r="G12" s="107"/>
      <c r="H12" s="104" t="str">
        <f t="shared" si="1"/>
        <v/>
      </c>
      <c r="I12" s="107"/>
      <c r="J12" s="104" t="str">
        <f t="shared" si="2"/>
        <v/>
      </c>
      <c r="K12" s="59"/>
    </row>
    <row r="13" spans="1:11" ht="45" customHeight="1" x14ac:dyDescent="0.25">
      <c r="A13" s="54"/>
      <c r="B13" s="105"/>
      <c r="C13" s="106"/>
      <c r="D13" s="108"/>
      <c r="E13" s="107"/>
      <c r="F13" s="104" t="str">
        <f t="shared" si="0"/>
        <v/>
      </c>
      <c r="G13" s="107"/>
      <c r="H13" s="104" t="str">
        <f t="shared" si="1"/>
        <v/>
      </c>
      <c r="I13" s="107"/>
      <c r="J13" s="104" t="str">
        <f t="shared" si="2"/>
        <v/>
      </c>
      <c r="K13" s="59"/>
    </row>
    <row r="14" spans="1:11" ht="45" customHeight="1" x14ac:dyDescent="0.25">
      <c r="A14" s="54"/>
      <c r="B14" s="105"/>
      <c r="C14" s="106"/>
      <c r="D14" s="108"/>
      <c r="E14" s="107"/>
      <c r="F14" s="104" t="str">
        <f t="shared" si="0"/>
        <v/>
      </c>
      <c r="G14" s="107"/>
      <c r="H14" s="104" t="str">
        <f t="shared" si="1"/>
        <v/>
      </c>
      <c r="I14" s="107"/>
      <c r="J14" s="104" t="str">
        <f t="shared" si="2"/>
        <v/>
      </c>
      <c r="K14" s="59"/>
    </row>
    <row r="15" spans="1:11" ht="45" customHeight="1" x14ac:dyDescent="0.25">
      <c r="A15" s="54"/>
      <c r="B15" s="105"/>
      <c r="C15" s="106"/>
      <c r="D15" s="108"/>
      <c r="E15" s="107"/>
      <c r="F15" s="104" t="str">
        <f t="shared" si="0"/>
        <v/>
      </c>
      <c r="G15" s="107"/>
      <c r="H15" s="104" t="str">
        <f t="shared" si="1"/>
        <v/>
      </c>
      <c r="I15" s="107"/>
      <c r="J15" s="104" t="str">
        <f t="shared" si="2"/>
        <v/>
      </c>
      <c r="K15" s="59"/>
    </row>
    <row r="16" spans="1:11" ht="45" customHeight="1" x14ac:dyDescent="0.25">
      <c r="A16" s="54"/>
      <c r="B16" s="105"/>
      <c r="C16" s="106"/>
      <c r="D16" s="108"/>
      <c r="E16" s="107"/>
      <c r="F16" s="104" t="str">
        <f t="shared" si="0"/>
        <v/>
      </c>
      <c r="G16" s="107"/>
      <c r="H16" s="104" t="str">
        <f t="shared" si="1"/>
        <v/>
      </c>
      <c r="I16" s="107"/>
      <c r="J16" s="104" t="str">
        <f t="shared" si="2"/>
        <v/>
      </c>
      <c r="K16" s="59"/>
    </row>
    <row r="17" spans="1:11" ht="45" customHeight="1" x14ac:dyDescent="0.25">
      <c r="A17" s="54"/>
      <c r="B17" s="105"/>
      <c r="C17" s="106"/>
      <c r="D17" s="108"/>
      <c r="E17" s="107"/>
      <c r="F17" s="104" t="str">
        <f t="shared" si="0"/>
        <v/>
      </c>
      <c r="G17" s="107"/>
      <c r="H17" s="104" t="str">
        <f t="shared" si="1"/>
        <v/>
      </c>
      <c r="I17" s="107"/>
      <c r="J17" s="104" t="str">
        <f t="shared" si="2"/>
        <v/>
      </c>
      <c r="K17" s="59"/>
    </row>
    <row r="18" spans="1:11" ht="45" customHeight="1" x14ac:dyDescent="0.25">
      <c r="A18" s="54"/>
      <c r="B18" s="105"/>
      <c r="C18" s="106"/>
      <c r="D18" s="108"/>
      <c r="E18" s="107"/>
      <c r="F18" s="104" t="str">
        <f t="shared" si="0"/>
        <v/>
      </c>
      <c r="G18" s="107"/>
      <c r="H18" s="104" t="str">
        <f t="shared" si="1"/>
        <v/>
      </c>
      <c r="I18" s="107"/>
      <c r="J18" s="104" t="str">
        <f t="shared" si="2"/>
        <v/>
      </c>
      <c r="K18" s="59"/>
    </row>
    <row r="19" spans="1:11" ht="45" customHeight="1" x14ac:dyDescent="0.25">
      <c r="A19" s="54"/>
      <c r="B19" s="105"/>
      <c r="C19" s="106"/>
      <c r="D19" s="108"/>
      <c r="E19" s="107"/>
      <c r="F19" s="104" t="str">
        <f t="shared" si="0"/>
        <v/>
      </c>
      <c r="G19" s="107"/>
      <c r="H19" s="104" t="str">
        <f t="shared" si="1"/>
        <v/>
      </c>
      <c r="I19" s="107"/>
      <c r="J19" s="104" t="str">
        <f t="shared" si="2"/>
        <v/>
      </c>
      <c r="K19" s="59"/>
    </row>
    <row r="20" spans="1:11" ht="45" customHeight="1" x14ac:dyDescent="0.25">
      <c r="A20" s="54"/>
      <c r="B20" s="105"/>
      <c r="C20" s="106"/>
      <c r="D20" s="108"/>
      <c r="E20" s="107"/>
      <c r="F20" s="104" t="str">
        <f t="shared" si="0"/>
        <v/>
      </c>
      <c r="G20" s="107"/>
      <c r="H20" s="104" t="str">
        <f t="shared" si="1"/>
        <v/>
      </c>
      <c r="I20" s="107"/>
      <c r="J20" s="104" t="str">
        <f t="shared" si="2"/>
        <v/>
      </c>
      <c r="K20" s="59"/>
    </row>
    <row r="21" spans="1:11" ht="45" customHeight="1" x14ac:dyDescent="0.25">
      <c r="A21" s="54"/>
      <c r="B21" s="105"/>
      <c r="C21" s="106"/>
      <c r="D21" s="108"/>
      <c r="E21" s="107"/>
      <c r="F21" s="104" t="str">
        <f t="shared" si="0"/>
        <v/>
      </c>
      <c r="G21" s="107"/>
      <c r="H21" s="104" t="str">
        <f t="shared" si="1"/>
        <v/>
      </c>
      <c r="I21" s="107"/>
      <c r="J21" s="104" t="str">
        <f t="shared" si="2"/>
        <v/>
      </c>
      <c r="K21" s="59"/>
    </row>
    <row r="22" spans="1:11" ht="45" customHeight="1" x14ac:dyDescent="0.25">
      <c r="A22" s="54"/>
      <c r="B22" s="105"/>
      <c r="C22" s="106"/>
      <c r="D22" s="108"/>
      <c r="E22" s="107"/>
      <c r="F22" s="104" t="str">
        <f t="shared" si="0"/>
        <v/>
      </c>
      <c r="G22" s="107"/>
      <c r="H22" s="104" t="str">
        <f t="shared" si="1"/>
        <v/>
      </c>
      <c r="I22" s="107"/>
      <c r="J22" s="104" t="str">
        <f t="shared" si="2"/>
        <v/>
      </c>
      <c r="K22" s="59"/>
    </row>
    <row r="23" spans="1:11" ht="45" customHeight="1" x14ac:dyDescent="0.25">
      <c r="A23" s="54"/>
      <c r="B23" s="105"/>
      <c r="C23" s="106"/>
      <c r="D23" s="108"/>
      <c r="E23" s="107"/>
      <c r="F23" s="104" t="str">
        <f t="shared" si="0"/>
        <v/>
      </c>
      <c r="G23" s="107"/>
      <c r="H23" s="104" t="str">
        <f t="shared" si="1"/>
        <v/>
      </c>
      <c r="I23" s="107"/>
      <c r="J23" s="104" t="str">
        <f t="shared" si="2"/>
        <v/>
      </c>
      <c r="K23" s="59"/>
    </row>
    <row r="24" spans="1:11" ht="45" customHeight="1" x14ac:dyDescent="0.25">
      <c r="A24" s="54"/>
      <c r="B24" s="105"/>
      <c r="C24" s="106"/>
      <c r="D24" s="108"/>
      <c r="E24" s="107"/>
      <c r="F24" s="104" t="str">
        <f t="shared" si="0"/>
        <v/>
      </c>
      <c r="G24" s="107"/>
      <c r="H24" s="104" t="str">
        <f t="shared" si="1"/>
        <v/>
      </c>
      <c r="I24" s="107"/>
      <c r="J24" s="104" t="str">
        <f t="shared" si="2"/>
        <v/>
      </c>
      <c r="K24" s="59"/>
    </row>
    <row r="25" spans="1:11" ht="45" customHeight="1" x14ac:dyDescent="0.25">
      <c r="A25" s="54"/>
      <c r="B25" s="105"/>
      <c r="C25" s="106"/>
      <c r="D25" s="108"/>
      <c r="E25" s="107"/>
      <c r="F25" s="104" t="str">
        <f t="shared" si="0"/>
        <v/>
      </c>
      <c r="G25" s="107"/>
      <c r="H25" s="104" t="str">
        <f t="shared" si="1"/>
        <v/>
      </c>
      <c r="I25" s="107"/>
      <c r="J25" s="104" t="str">
        <f t="shared" si="2"/>
        <v/>
      </c>
      <c r="K25" s="59"/>
    </row>
    <row r="26" spans="1:11" ht="45" customHeight="1" x14ac:dyDescent="0.25">
      <c r="A26" s="54"/>
      <c r="B26" s="105"/>
      <c r="C26" s="106"/>
      <c r="D26" s="108"/>
      <c r="E26" s="107"/>
      <c r="F26" s="104" t="str">
        <f t="shared" si="0"/>
        <v/>
      </c>
      <c r="G26" s="107"/>
      <c r="H26" s="104" t="str">
        <f t="shared" si="1"/>
        <v/>
      </c>
      <c r="I26" s="107"/>
      <c r="J26" s="104" t="str">
        <f t="shared" si="2"/>
        <v/>
      </c>
      <c r="K26" s="59"/>
    </row>
    <row r="27" spans="1:11" ht="45" customHeight="1" x14ac:dyDescent="0.25">
      <c r="A27" s="54"/>
      <c r="B27" s="105"/>
      <c r="C27" s="106"/>
      <c r="D27" s="108"/>
      <c r="E27" s="107"/>
      <c r="F27" s="104" t="str">
        <f t="shared" si="0"/>
        <v/>
      </c>
      <c r="G27" s="107"/>
      <c r="H27" s="104" t="str">
        <f t="shared" si="1"/>
        <v/>
      </c>
      <c r="I27" s="107"/>
      <c r="J27" s="104" t="str">
        <f t="shared" si="2"/>
        <v/>
      </c>
      <c r="K27" s="59"/>
    </row>
    <row r="28" spans="1:11" ht="45" customHeight="1" x14ac:dyDescent="0.25">
      <c r="A28" s="54"/>
      <c r="B28" s="105"/>
      <c r="C28" s="106"/>
      <c r="D28" s="108"/>
      <c r="E28" s="107"/>
      <c r="F28" s="104" t="str">
        <f t="shared" si="0"/>
        <v/>
      </c>
      <c r="G28" s="107"/>
      <c r="H28" s="104" t="str">
        <f t="shared" si="1"/>
        <v/>
      </c>
      <c r="I28" s="107"/>
      <c r="J28" s="104" t="str">
        <f t="shared" si="2"/>
        <v/>
      </c>
      <c r="K28" s="59"/>
    </row>
    <row r="29" spans="1:11" ht="45" customHeight="1" x14ac:dyDescent="0.25">
      <c r="A29" s="54"/>
      <c r="B29" s="105"/>
      <c r="C29" s="106"/>
      <c r="D29" s="108"/>
      <c r="E29" s="107"/>
      <c r="F29" s="104" t="str">
        <f t="shared" si="0"/>
        <v/>
      </c>
      <c r="G29" s="107"/>
      <c r="H29" s="104" t="str">
        <f t="shared" si="1"/>
        <v/>
      </c>
      <c r="I29" s="107"/>
      <c r="J29" s="104" t="str">
        <f t="shared" si="2"/>
        <v/>
      </c>
      <c r="K29" s="59"/>
    </row>
    <row r="30" spans="1:11" ht="45" customHeight="1" x14ac:dyDescent="0.25">
      <c r="A30" s="54"/>
      <c r="B30" s="105"/>
      <c r="C30" s="106"/>
      <c r="D30" s="108"/>
      <c r="E30" s="107"/>
      <c r="F30" s="104" t="str">
        <f t="shared" si="0"/>
        <v/>
      </c>
      <c r="G30" s="107"/>
      <c r="H30" s="104" t="str">
        <f t="shared" si="1"/>
        <v/>
      </c>
      <c r="I30" s="107"/>
      <c r="J30" s="104" t="str">
        <f t="shared" si="2"/>
        <v/>
      </c>
      <c r="K30" s="59"/>
    </row>
    <row r="31" spans="1:11" ht="45" customHeight="1" x14ac:dyDescent="0.25">
      <c r="A31" s="54"/>
      <c r="B31" s="105"/>
      <c r="C31" s="106"/>
      <c r="D31" s="108"/>
      <c r="E31" s="107"/>
      <c r="F31" s="104" t="str">
        <f t="shared" si="0"/>
        <v/>
      </c>
      <c r="G31" s="107"/>
      <c r="H31" s="104" t="str">
        <f t="shared" si="1"/>
        <v/>
      </c>
      <c r="I31" s="107"/>
      <c r="J31" s="104" t="str">
        <f t="shared" si="2"/>
        <v/>
      </c>
      <c r="K31" s="59"/>
    </row>
    <row r="32" spans="1:11" ht="45" customHeight="1" x14ac:dyDescent="0.25">
      <c r="A32" s="54"/>
      <c r="B32" s="105"/>
      <c r="C32" s="106"/>
      <c r="D32" s="108"/>
      <c r="E32" s="107"/>
      <c r="F32" s="104" t="str">
        <f t="shared" si="0"/>
        <v/>
      </c>
      <c r="G32" s="107"/>
      <c r="H32" s="104" t="str">
        <f t="shared" si="1"/>
        <v/>
      </c>
      <c r="I32" s="107"/>
      <c r="J32" s="104" t="str">
        <f t="shared" si="2"/>
        <v/>
      </c>
      <c r="K32" s="59"/>
    </row>
    <row r="33" spans="1:11" ht="45" customHeight="1" x14ac:dyDescent="0.25">
      <c r="A33" s="54"/>
      <c r="B33" s="105"/>
      <c r="C33" s="106"/>
      <c r="D33" s="108"/>
      <c r="E33" s="107"/>
      <c r="F33" s="104" t="str">
        <f t="shared" si="0"/>
        <v/>
      </c>
      <c r="G33" s="107"/>
      <c r="H33" s="104" t="str">
        <f t="shared" si="1"/>
        <v/>
      </c>
      <c r="I33" s="107"/>
      <c r="J33" s="104" t="str">
        <f t="shared" si="2"/>
        <v/>
      </c>
      <c r="K33" s="59"/>
    </row>
    <row r="34" spans="1:11" ht="45" customHeight="1" x14ac:dyDescent="0.25">
      <c r="A34" s="54"/>
      <c r="B34" s="105"/>
      <c r="C34" s="106"/>
      <c r="D34" s="108"/>
      <c r="E34" s="107"/>
      <c r="F34" s="104" t="str">
        <f t="shared" si="0"/>
        <v/>
      </c>
      <c r="G34" s="107"/>
      <c r="H34" s="104" t="str">
        <f t="shared" si="1"/>
        <v/>
      </c>
      <c r="I34" s="107"/>
      <c r="J34" s="104" t="str">
        <f t="shared" si="2"/>
        <v/>
      </c>
      <c r="K34" s="59"/>
    </row>
    <row r="35" spans="1:11" ht="45" customHeight="1" x14ac:dyDescent="0.25">
      <c r="A35" s="54"/>
      <c r="B35" s="105"/>
      <c r="C35" s="106"/>
      <c r="D35" s="108"/>
      <c r="E35" s="107"/>
      <c r="F35" s="104" t="str">
        <f t="shared" si="0"/>
        <v/>
      </c>
      <c r="G35" s="107"/>
      <c r="H35" s="104" t="str">
        <f t="shared" si="1"/>
        <v/>
      </c>
      <c r="I35" s="107"/>
      <c r="J35" s="104" t="str">
        <f t="shared" si="2"/>
        <v/>
      </c>
      <c r="K35" s="59"/>
    </row>
    <row r="36" spans="1:11" ht="45" customHeight="1" x14ac:dyDescent="0.25">
      <c r="A36" s="54"/>
      <c r="B36" s="105"/>
      <c r="C36" s="106"/>
      <c r="D36" s="108"/>
      <c r="E36" s="107"/>
      <c r="F36" s="104" t="str">
        <f t="shared" si="0"/>
        <v/>
      </c>
      <c r="G36" s="107"/>
      <c r="H36" s="104" t="str">
        <f t="shared" si="1"/>
        <v/>
      </c>
      <c r="I36" s="107"/>
      <c r="J36" s="104" t="str">
        <f t="shared" si="2"/>
        <v/>
      </c>
      <c r="K36" s="59"/>
    </row>
    <row r="37" spans="1:11" ht="45" customHeight="1" x14ac:dyDescent="0.25">
      <c r="A37" s="54"/>
      <c r="B37" s="105"/>
      <c r="C37" s="106"/>
      <c r="D37" s="108"/>
      <c r="E37" s="107"/>
      <c r="F37" s="104" t="str">
        <f t="shared" ref="F37:F68" si="3">IF(ISBLANK(E37),"",E37*((gb_pneumatic_highbleed_EF*(IF(ISBLANK(C37),default_CH4_content,C37)*(IF(ISBLANK(D37),default_hours,D37))))-(gb_pneumatic_lowbleed_EF*(IF(ISBLANK(C37),default_CH4_content,C37)*(IF(ISBLANK(D37),default_hours,D37)))))/1000)</f>
        <v/>
      </c>
      <c r="G37" s="107"/>
      <c r="H37" s="104" t="str">
        <f t="shared" ref="H37:H68" si="4">IF(ISBLANK(G37),"",G37*((gb_pneumatic_highbleed_EF*(IF(ISBLANK(C37),default_CH4_content,C37)*(IF(ISBLANK(D37),default_hours,D37)))))/1000)</f>
        <v/>
      </c>
      <c r="I37" s="107"/>
      <c r="J37" s="104" t="str">
        <f t="shared" ref="J37:J68" si="5">IF(ISBLANK(I37),"",I37*((gb_pneumatic_lowbleed_EF*(IF(ISBLANK(C37),default_CH4_content,C37)*(IF(ISBLANK(D37),default_hours,D37)))))/1000)</f>
        <v/>
      </c>
      <c r="K37" s="59"/>
    </row>
    <row r="38" spans="1:11" ht="45" customHeight="1" x14ac:dyDescent="0.25">
      <c r="A38" s="54"/>
      <c r="B38" s="105"/>
      <c r="C38" s="106"/>
      <c r="D38" s="108"/>
      <c r="E38" s="107"/>
      <c r="F38" s="104" t="str">
        <f t="shared" si="3"/>
        <v/>
      </c>
      <c r="G38" s="107"/>
      <c r="H38" s="104" t="str">
        <f t="shared" si="4"/>
        <v/>
      </c>
      <c r="I38" s="107"/>
      <c r="J38" s="104" t="str">
        <f t="shared" si="5"/>
        <v/>
      </c>
      <c r="K38" s="59"/>
    </row>
    <row r="39" spans="1:11" ht="45" customHeight="1" x14ac:dyDescent="0.25">
      <c r="A39" s="54"/>
      <c r="B39" s="105"/>
      <c r="C39" s="106"/>
      <c r="D39" s="108"/>
      <c r="E39" s="107"/>
      <c r="F39" s="104" t="str">
        <f t="shared" si="3"/>
        <v/>
      </c>
      <c r="G39" s="107"/>
      <c r="H39" s="104" t="str">
        <f t="shared" si="4"/>
        <v/>
      </c>
      <c r="I39" s="107"/>
      <c r="J39" s="104" t="str">
        <f t="shared" si="5"/>
        <v/>
      </c>
      <c r="K39" s="59"/>
    </row>
    <row r="40" spans="1:11" ht="45" customHeight="1" x14ac:dyDescent="0.25">
      <c r="A40" s="54"/>
      <c r="B40" s="105"/>
      <c r="C40" s="106"/>
      <c r="D40" s="108"/>
      <c r="E40" s="107"/>
      <c r="F40" s="104" t="str">
        <f t="shared" si="3"/>
        <v/>
      </c>
      <c r="G40" s="107"/>
      <c r="H40" s="104" t="str">
        <f t="shared" si="4"/>
        <v/>
      </c>
      <c r="I40" s="107"/>
      <c r="J40" s="104" t="str">
        <f t="shared" si="5"/>
        <v/>
      </c>
      <c r="K40" s="59"/>
    </row>
    <row r="41" spans="1:11" ht="45" customHeight="1" x14ac:dyDescent="0.25">
      <c r="A41" s="54"/>
      <c r="B41" s="105"/>
      <c r="C41" s="106"/>
      <c r="D41" s="108"/>
      <c r="E41" s="107"/>
      <c r="F41" s="104" t="str">
        <f t="shared" si="3"/>
        <v/>
      </c>
      <c r="G41" s="107"/>
      <c r="H41" s="104" t="str">
        <f t="shared" si="4"/>
        <v/>
      </c>
      <c r="I41" s="107"/>
      <c r="J41" s="104" t="str">
        <f t="shared" si="5"/>
        <v/>
      </c>
      <c r="K41" s="59"/>
    </row>
    <row r="42" spans="1:11" ht="45" customHeight="1" x14ac:dyDescent="0.25">
      <c r="A42" s="54"/>
      <c r="B42" s="105"/>
      <c r="C42" s="106"/>
      <c r="D42" s="108"/>
      <c r="E42" s="107"/>
      <c r="F42" s="104" t="str">
        <f t="shared" si="3"/>
        <v/>
      </c>
      <c r="G42" s="107"/>
      <c r="H42" s="104" t="str">
        <f t="shared" si="4"/>
        <v/>
      </c>
      <c r="I42" s="107"/>
      <c r="J42" s="104" t="str">
        <f t="shared" si="5"/>
        <v/>
      </c>
      <c r="K42" s="59"/>
    </row>
    <row r="43" spans="1:11" ht="45" customHeight="1" x14ac:dyDescent="0.25">
      <c r="A43" s="54"/>
      <c r="B43" s="105"/>
      <c r="C43" s="106"/>
      <c r="D43" s="108"/>
      <c r="E43" s="107"/>
      <c r="F43" s="104" t="str">
        <f t="shared" si="3"/>
        <v/>
      </c>
      <c r="G43" s="107"/>
      <c r="H43" s="104" t="str">
        <f t="shared" si="4"/>
        <v/>
      </c>
      <c r="I43" s="107"/>
      <c r="J43" s="104" t="str">
        <f t="shared" si="5"/>
        <v/>
      </c>
      <c r="K43" s="59"/>
    </row>
    <row r="44" spans="1:11" ht="45" customHeight="1" x14ac:dyDescent="0.25">
      <c r="A44" s="54"/>
      <c r="B44" s="105"/>
      <c r="C44" s="106"/>
      <c r="D44" s="108"/>
      <c r="E44" s="107"/>
      <c r="F44" s="104" t="str">
        <f t="shared" si="3"/>
        <v/>
      </c>
      <c r="G44" s="107"/>
      <c r="H44" s="104" t="str">
        <f t="shared" si="4"/>
        <v/>
      </c>
      <c r="I44" s="107"/>
      <c r="J44" s="104" t="str">
        <f t="shared" si="5"/>
        <v/>
      </c>
      <c r="K44" s="59"/>
    </row>
    <row r="45" spans="1:11" ht="45" customHeight="1" x14ac:dyDescent="0.25">
      <c r="A45" s="54"/>
      <c r="B45" s="105"/>
      <c r="C45" s="106"/>
      <c r="D45" s="108"/>
      <c r="E45" s="107"/>
      <c r="F45" s="104" t="str">
        <f t="shared" si="3"/>
        <v/>
      </c>
      <c r="G45" s="107"/>
      <c r="H45" s="104" t="str">
        <f t="shared" si="4"/>
        <v/>
      </c>
      <c r="I45" s="107"/>
      <c r="J45" s="104" t="str">
        <f t="shared" si="5"/>
        <v/>
      </c>
      <c r="K45" s="59"/>
    </row>
    <row r="46" spans="1:11" ht="45" customHeight="1" x14ac:dyDescent="0.25">
      <c r="A46" s="54"/>
      <c r="B46" s="105"/>
      <c r="C46" s="106"/>
      <c r="D46" s="108"/>
      <c r="E46" s="107"/>
      <c r="F46" s="104" t="str">
        <f t="shared" si="3"/>
        <v/>
      </c>
      <c r="G46" s="107"/>
      <c r="H46" s="104" t="str">
        <f t="shared" si="4"/>
        <v/>
      </c>
      <c r="I46" s="107"/>
      <c r="J46" s="104" t="str">
        <f t="shared" si="5"/>
        <v/>
      </c>
      <c r="K46" s="59"/>
    </row>
    <row r="47" spans="1:11" ht="45" customHeight="1" x14ac:dyDescent="0.25">
      <c r="A47" s="54"/>
      <c r="B47" s="105"/>
      <c r="C47" s="106"/>
      <c r="D47" s="108"/>
      <c r="E47" s="107"/>
      <c r="F47" s="104" t="str">
        <f t="shared" si="3"/>
        <v/>
      </c>
      <c r="G47" s="107"/>
      <c r="H47" s="104" t="str">
        <f t="shared" si="4"/>
        <v/>
      </c>
      <c r="I47" s="107"/>
      <c r="J47" s="104" t="str">
        <f t="shared" si="5"/>
        <v/>
      </c>
      <c r="K47" s="59"/>
    </row>
    <row r="48" spans="1:11" ht="45" customHeight="1" x14ac:dyDescent="0.25">
      <c r="A48" s="54"/>
      <c r="B48" s="105"/>
      <c r="C48" s="106"/>
      <c r="D48" s="108"/>
      <c r="E48" s="107"/>
      <c r="F48" s="104" t="str">
        <f t="shared" si="3"/>
        <v/>
      </c>
      <c r="G48" s="107"/>
      <c r="H48" s="104" t="str">
        <f t="shared" si="4"/>
        <v/>
      </c>
      <c r="I48" s="107"/>
      <c r="J48" s="104" t="str">
        <f t="shared" si="5"/>
        <v/>
      </c>
      <c r="K48" s="59"/>
    </row>
    <row r="49" spans="1:11" ht="45" customHeight="1" x14ac:dyDescent="0.25">
      <c r="A49" s="54"/>
      <c r="B49" s="105"/>
      <c r="C49" s="106"/>
      <c r="D49" s="108"/>
      <c r="E49" s="107"/>
      <c r="F49" s="104" t="str">
        <f t="shared" si="3"/>
        <v/>
      </c>
      <c r="G49" s="107"/>
      <c r="H49" s="104" t="str">
        <f t="shared" si="4"/>
        <v/>
      </c>
      <c r="I49" s="107"/>
      <c r="J49" s="104" t="str">
        <f t="shared" si="5"/>
        <v/>
      </c>
      <c r="K49" s="59"/>
    </row>
    <row r="50" spans="1:11" ht="45" customHeight="1" x14ac:dyDescent="0.25">
      <c r="A50" s="54"/>
      <c r="B50" s="105"/>
      <c r="C50" s="106"/>
      <c r="D50" s="108"/>
      <c r="E50" s="107"/>
      <c r="F50" s="104" t="str">
        <f t="shared" si="3"/>
        <v/>
      </c>
      <c r="G50" s="107"/>
      <c r="H50" s="104" t="str">
        <f t="shared" si="4"/>
        <v/>
      </c>
      <c r="I50" s="107"/>
      <c r="J50" s="104" t="str">
        <f t="shared" si="5"/>
        <v/>
      </c>
      <c r="K50" s="59"/>
    </row>
    <row r="51" spans="1:11" ht="45" customHeight="1" x14ac:dyDescent="0.25">
      <c r="A51" s="54"/>
      <c r="B51" s="105"/>
      <c r="C51" s="106"/>
      <c r="D51" s="108"/>
      <c r="E51" s="107"/>
      <c r="F51" s="104" t="str">
        <f t="shared" si="3"/>
        <v/>
      </c>
      <c r="G51" s="107"/>
      <c r="H51" s="104" t="str">
        <f t="shared" si="4"/>
        <v/>
      </c>
      <c r="I51" s="107"/>
      <c r="J51" s="104" t="str">
        <f t="shared" si="5"/>
        <v/>
      </c>
      <c r="K51" s="59"/>
    </row>
    <row r="52" spans="1:11" ht="45" customHeight="1" x14ac:dyDescent="0.25">
      <c r="A52" s="54"/>
      <c r="B52" s="105"/>
      <c r="C52" s="106"/>
      <c r="D52" s="108"/>
      <c r="E52" s="107"/>
      <c r="F52" s="104" t="str">
        <f t="shared" si="3"/>
        <v/>
      </c>
      <c r="G52" s="107"/>
      <c r="H52" s="104" t="str">
        <f t="shared" si="4"/>
        <v/>
      </c>
      <c r="I52" s="107"/>
      <c r="J52" s="104" t="str">
        <f t="shared" si="5"/>
        <v/>
      </c>
      <c r="K52" s="59"/>
    </row>
    <row r="53" spans="1:11" ht="45" customHeight="1" x14ac:dyDescent="0.25">
      <c r="A53" s="54"/>
      <c r="B53" s="105"/>
      <c r="C53" s="106"/>
      <c r="D53" s="108"/>
      <c r="E53" s="107"/>
      <c r="F53" s="104" t="str">
        <f t="shared" si="3"/>
        <v/>
      </c>
      <c r="G53" s="107"/>
      <c r="H53" s="104" t="str">
        <f t="shared" si="4"/>
        <v/>
      </c>
      <c r="I53" s="107"/>
      <c r="J53" s="104" t="str">
        <f t="shared" si="5"/>
        <v/>
      </c>
      <c r="K53" s="59"/>
    </row>
    <row r="54" spans="1:11" ht="45" customHeight="1" x14ac:dyDescent="0.25">
      <c r="A54" s="54"/>
      <c r="B54" s="105"/>
      <c r="C54" s="106"/>
      <c r="D54" s="108"/>
      <c r="E54" s="107"/>
      <c r="F54" s="104" t="str">
        <f t="shared" si="3"/>
        <v/>
      </c>
      <c r="G54" s="107"/>
      <c r="H54" s="104" t="str">
        <f t="shared" si="4"/>
        <v/>
      </c>
      <c r="I54" s="107"/>
      <c r="J54" s="104" t="str">
        <f t="shared" si="5"/>
        <v/>
      </c>
      <c r="K54" s="59"/>
    </row>
    <row r="55" spans="1:11" ht="45" customHeight="1" x14ac:dyDescent="0.25">
      <c r="A55" s="54"/>
      <c r="B55" s="105"/>
      <c r="C55" s="106"/>
      <c r="D55" s="108"/>
      <c r="E55" s="107"/>
      <c r="F55" s="104" t="str">
        <f t="shared" si="3"/>
        <v/>
      </c>
      <c r="G55" s="107"/>
      <c r="H55" s="104" t="str">
        <f t="shared" si="4"/>
        <v/>
      </c>
      <c r="I55" s="107"/>
      <c r="J55" s="104" t="str">
        <f t="shared" si="5"/>
        <v/>
      </c>
      <c r="K55" s="59"/>
    </row>
    <row r="56" spans="1:11" ht="45" customHeight="1" x14ac:dyDescent="0.25">
      <c r="A56" s="54"/>
      <c r="B56" s="105"/>
      <c r="C56" s="106"/>
      <c r="D56" s="108"/>
      <c r="E56" s="107"/>
      <c r="F56" s="104" t="str">
        <f t="shared" si="3"/>
        <v/>
      </c>
      <c r="G56" s="107"/>
      <c r="H56" s="104" t="str">
        <f t="shared" si="4"/>
        <v/>
      </c>
      <c r="I56" s="107"/>
      <c r="J56" s="104" t="str">
        <f t="shared" si="5"/>
        <v/>
      </c>
      <c r="K56" s="59"/>
    </row>
    <row r="57" spans="1:11" ht="45" customHeight="1" x14ac:dyDescent="0.25">
      <c r="A57" s="54"/>
      <c r="B57" s="105"/>
      <c r="C57" s="106"/>
      <c r="D57" s="108"/>
      <c r="E57" s="107"/>
      <c r="F57" s="104" t="str">
        <f t="shared" si="3"/>
        <v/>
      </c>
      <c r="G57" s="107"/>
      <c r="H57" s="104" t="str">
        <f t="shared" si="4"/>
        <v/>
      </c>
      <c r="I57" s="107"/>
      <c r="J57" s="104" t="str">
        <f t="shared" si="5"/>
        <v/>
      </c>
      <c r="K57" s="59"/>
    </row>
    <row r="58" spans="1:11" ht="45" customHeight="1" x14ac:dyDescent="0.25">
      <c r="A58" s="54"/>
      <c r="B58" s="105"/>
      <c r="C58" s="106"/>
      <c r="D58" s="108"/>
      <c r="E58" s="107"/>
      <c r="F58" s="104" t="str">
        <f t="shared" si="3"/>
        <v/>
      </c>
      <c r="G58" s="107"/>
      <c r="H58" s="104" t="str">
        <f t="shared" si="4"/>
        <v/>
      </c>
      <c r="I58" s="107"/>
      <c r="J58" s="104" t="str">
        <f t="shared" si="5"/>
        <v/>
      </c>
      <c r="K58" s="59"/>
    </row>
    <row r="59" spans="1:11" ht="45" customHeight="1" x14ac:dyDescent="0.25">
      <c r="A59" s="54"/>
      <c r="B59" s="105"/>
      <c r="C59" s="106"/>
      <c r="D59" s="108"/>
      <c r="E59" s="107"/>
      <c r="F59" s="104" t="str">
        <f t="shared" si="3"/>
        <v/>
      </c>
      <c r="G59" s="107"/>
      <c r="H59" s="104" t="str">
        <f t="shared" si="4"/>
        <v/>
      </c>
      <c r="I59" s="107"/>
      <c r="J59" s="104" t="str">
        <f t="shared" si="5"/>
        <v/>
      </c>
      <c r="K59" s="59"/>
    </row>
    <row r="60" spans="1:11" ht="45" customHeight="1" x14ac:dyDescent="0.25">
      <c r="A60" s="54"/>
      <c r="B60" s="105"/>
      <c r="C60" s="106"/>
      <c r="D60" s="108"/>
      <c r="E60" s="107"/>
      <c r="F60" s="104" t="str">
        <f t="shared" si="3"/>
        <v/>
      </c>
      <c r="G60" s="107"/>
      <c r="H60" s="104" t="str">
        <f t="shared" si="4"/>
        <v/>
      </c>
      <c r="I60" s="107"/>
      <c r="J60" s="104" t="str">
        <f t="shared" si="5"/>
        <v/>
      </c>
      <c r="K60" s="59"/>
    </row>
    <row r="61" spans="1:11" ht="45" customHeight="1" x14ac:dyDescent="0.25">
      <c r="A61" s="54"/>
      <c r="B61" s="105"/>
      <c r="C61" s="106"/>
      <c r="D61" s="108"/>
      <c r="E61" s="107"/>
      <c r="F61" s="104" t="str">
        <f t="shared" si="3"/>
        <v/>
      </c>
      <c r="G61" s="107"/>
      <c r="H61" s="104" t="str">
        <f t="shared" si="4"/>
        <v/>
      </c>
      <c r="I61" s="107"/>
      <c r="J61" s="104" t="str">
        <f t="shared" si="5"/>
        <v/>
      </c>
      <c r="K61" s="59"/>
    </row>
    <row r="62" spans="1:11" ht="45" customHeight="1" x14ac:dyDescent="0.25">
      <c r="A62" s="54"/>
      <c r="B62" s="105"/>
      <c r="C62" s="106"/>
      <c r="D62" s="108"/>
      <c r="E62" s="107"/>
      <c r="F62" s="104" t="str">
        <f t="shared" si="3"/>
        <v/>
      </c>
      <c r="G62" s="107"/>
      <c r="H62" s="104" t="str">
        <f t="shared" si="4"/>
        <v/>
      </c>
      <c r="I62" s="107"/>
      <c r="J62" s="104" t="str">
        <f t="shared" si="5"/>
        <v/>
      </c>
      <c r="K62" s="59"/>
    </row>
    <row r="63" spans="1:11" ht="45" customHeight="1" x14ac:dyDescent="0.25">
      <c r="A63" s="54"/>
      <c r="B63" s="105"/>
      <c r="C63" s="106"/>
      <c r="D63" s="108"/>
      <c r="E63" s="107"/>
      <c r="F63" s="104" t="str">
        <f t="shared" si="3"/>
        <v/>
      </c>
      <c r="G63" s="107"/>
      <c r="H63" s="104" t="str">
        <f t="shared" si="4"/>
        <v/>
      </c>
      <c r="I63" s="107"/>
      <c r="J63" s="104" t="str">
        <f t="shared" si="5"/>
        <v/>
      </c>
      <c r="K63" s="59"/>
    </row>
    <row r="64" spans="1:11" ht="45" customHeight="1" x14ac:dyDescent="0.25">
      <c r="A64" s="54"/>
      <c r="B64" s="105"/>
      <c r="C64" s="106"/>
      <c r="D64" s="108"/>
      <c r="E64" s="107"/>
      <c r="F64" s="104" t="str">
        <f t="shared" si="3"/>
        <v/>
      </c>
      <c r="G64" s="107"/>
      <c r="H64" s="104" t="str">
        <f t="shared" si="4"/>
        <v/>
      </c>
      <c r="I64" s="107"/>
      <c r="J64" s="104" t="str">
        <f t="shared" si="5"/>
        <v/>
      </c>
      <c r="K64" s="59"/>
    </row>
    <row r="65" spans="1:11" ht="45" customHeight="1" x14ac:dyDescent="0.25">
      <c r="A65" s="54"/>
      <c r="B65" s="105"/>
      <c r="C65" s="106"/>
      <c r="D65" s="108"/>
      <c r="E65" s="107"/>
      <c r="F65" s="104" t="str">
        <f t="shared" si="3"/>
        <v/>
      </c>
      <c r="G65" s="107"/>
      <c r="H65" s="104" t="str">
        <f t="shared" si="4"/>
        <v/>
      </c>
      <c r="I65" s="107"/>
      <c r="J65" s="104" t="str">
        <f t="shared" si="5"/>
        <v/>
      </c>
      <c r="K65" s="59"/>
    </row>
    <row r="66" spans="1:11" ht="45" customHeight="1" x14ac:dyDescent="0.25">
      <c r="A66" s="54"/>
      <c r="B66" s="105"/>
      <c r="C66" s="106"/>
      <c r="D66" s="108"/>
      <c r="E66" s="107"/>
      <c r="F66" s="104" t="str">
        <f t="shared" si="3"/>
        <v/>
      </c>
      <c r="G66" s="107"/>
      <c r="H66" s="104" t="str">
        <f t="shared" si="4"/>
        <v/>
      </c>
      <c r="I66" s="107"/>
      <c r="J66" s="104" t="str">
        <f t="shared" si="5"/>
        <v/>
      </c>
      <c r="K66" s="59"/>
    </row>
    <row r="67" spans="1:11" ht="45" customHeight="1" x14ac:dyDescent="0.25">
      <c r="A67" s="54"/>
      <c r="B67" s="105"/>
      <c r="C67" s="106"/>
      <c r="D67" s="108"/>
      <c r="E67" s="107"/>
      <c r="F67" s="104" t="str">
        <f t="shared" si="3"/>
        <v/>
      </c>
      <c r="G67" s="107"/>
      <c r="H67" s="104" t="str">
        <f t="shared" si="4"/>
        <v/>
      </c>
      <c r="I67" s="107"/>
      <c r="J67" s="104" t="str">
        <f t="shared" si="5"/>
        <v/>
      </c>
      <c r="K67" s="59"/>
    </row>
    <row r="68" spans="1:11" ht="45" customHeight="1" x14ac:dyDescent="0.25">
      <c r="A68" s="54"/>
      <c r="B68" s="105"/>
      <c r="C68" s="106"/>
      <c r="D68" s="108"/>
      <c r="E68" s="107"/>
      <c r="F68" s="104" t="str">
        <f t="shared" si="3"/>
        <v/>
      </c>
      <c r="G68" s="107"/>
      <c r="H68" s="104" t="str">
        <f t="shared" si="4"/>
        <v/>
      </c>
      <c r="I68" s="107"/>
      <c r="J68" s="104" t="str">
        <f t="shared" si="5"/>
        <v/>
      </c>
      <c r="K68" s="59"/>
    </row>
    <row r="69" spans="1:11" ht="45" customHeight="1" x14ac:dyDescent="0.25">
      <c r="A69" s="54"/>
      <c r="B69" s="105"/>
      <c r="C69" s="106"/>
      <c r="D69" s="108"/>
      <c r="E69" s="107"/>
      <c r="F69" s="104" t="str">
        <f t="shared" ref="F69:F100" si="6">IF(ISBLANK(E69),"",E69*((gb_pneumatic_highbleed_EF*(IF(ISBLANK(C69),default_CH4_content,C69)*(IF(ISBLANK(D69),default_hours,D69))))-(gb_pneumatic_lowbleed_EF*(IF(ISBLANK(C69),default_CH4_content,C69)*(IF(ISBLANK(D69),default_hours,D69)))))/1000)</f>
        <v/>
      </c>
      <c r="G69" s="107"/>
      <c r="H69" s="104" t="str">
        <f t="shared" ref="H69:H100" si="7">IF(ISBLANK(G69),"",G69*((gb_pneumatic_highbleed_EF*(IF(ISBLANK(C69),default_CH4_content,C69)*(IF(ISBLANK(D69),default_hours,D69)))))/1000)</f>
        <v/>
      </c>
      <c r="I69" s="107"/>
      <c r="J69" s="104" t="str">
        <f t="shared" ref="J69:J100" si="8">IF(ISBLANK(I69),"",I69*((gb_pneumatic_lowbleed_EF*(IF(ISBLANK(C69),default_CH4_content,C69)*(IF(ISBLANK(D69),default_hours,D69)))))/1000)</f>
        <v/>
      </c>
      <c r="K69" s="59"/>
    </row>
    <row r="70" spans="1:11" ht="45" customHeight="1" x14ac:dyDescent="0.25">
      <c r="A70" s="54"/>
      <c r="B70" s="105"/>
      <c r="C70" s="106"/>
      <c r="D70" s="108"/>
      <c r="E70" s="107"/>
      <c r="F70" s="104" t="str">
        <f t="shared" si="6"/>
        <v/>
      </c>
      <c r="G70" s="107"/>
      <c r="H70" s="104" t="str">
        <f t="shared" si="7"/>
        <v/>
      </c>
      <c r="I70" s="107"/>
      <c r="J70" s="104" t="str">
        <f t="shared" si="8"/>
        <v/>
      </c>
      <c r="K70" s="59"/>
    </row>
    <row r="71" spans="1:11" ht="45" customHeight="1" x14ac:dyDescent="0.25">
      <c r="A71" s="54"/>
      <c r="B71" s="105"/>
      <c r="C71" s="106"/>
      <c r="D71" s="108"/>
      <c r="E71" s="107"/>
      <c r="F71" s="104" t="str">
        <f t="shared" si="6"/>
        <v/>
      </c>
      <c r="G71" s="107"/>
      <c r="H71" s="104" t="str">
        <f t="shared" si="7"/>
        <v/>
      </c>
      <c r="I71" s="107"/>
      <c r="J71" s="104" t="str">
        <f t="shared" si="8"/>
        <v/>
      </c>
      <c r="K71" s="59"/>
    </row>
    <row r="72" spans="1:11" ht="45" customHeight="1" x14ac:dyDescent="0.25">
      <c r="A72" s="54"/>
      <c r="B72" s="105"/>
      <c r="C72" s="106"/>
      <c r="D72" s="108"/>
      <c r="E72" s="107"/>
      <c r="F72" s="104" t="str">
        <f t="shared" si="6"/>
        <v/>
      </c>
      <c r="G72" s="107"/>
      <c r="H72" s="104" t="str">
        <f t="shared" si="7"/>
        <v/>
      </c>
      <c r="I72" s="107"/>
      <c r="J72" s="104" t="str">
        <f t="shared" si="8"/>
        <v/>
      </c>
      <c r="K72" s="59"/>
    </row>
    <row r="73" spans="1:11" ht="45" customHeight="1" x14ac:dyDescent="0.25">
      <c r="A73" s="54"/>
      <c r="B73" s="105"/>
      <c r="C73" s="106"/>
      <c r="D73" s="108"/>
      <c r="E73" s="107"/>
      <c r="F73" s="104" t="str">
        <f t="shared" si="6"/>
        <v/>
      </c>
      <c r="G73" s="107"/>
      <c r="H73" s="104" t="str">
        <f t="shared" si="7"/>
        <v/>
      </c>
      <c r="I73" s="107"/>
      <c r="J73" s="104" t="str">
        <f t="shared" si="8"/>
        <v/>
      </c>
      <c r="K73" s="59"/>
    </row>
    <row r="74" spans="1:11" ht="45" customHeight="1" x14ac:dyDescent="0.25">
      <c r="A74" s="54"/>
      <c r="B74" s="105"/>
      <c r="C74" s="106"/>
      <c r="D74" s="108"/>
      <c r="E74" s="107"/>
      <c r="F74" s="104" t="str">
        <f t="shared" si="6"/>
        <v/>
      </c>
      <c r="G74" s="107"/>
      <c r="H74" s="104" t="str">
        <f t="shared" si="7"/>
        <v/>
      </c>
      <c r="I74" s="107"/>
      <c r="J74" s="104" t="str">
        <f t="shared" si="8"/>
        <v/>
      </c>
      <c r="K74" s="59"/>
    </row>
    <row r="75" spans="1:11" ht="45" customHeight="1" x14ac:dyDescent="0.25">
      <c r="A75" s="54"/>
      <c r="B75" s="105"/>
      <c r="C75" s="106"/>
      <c r="D75" s="108"/>
      <c r="E75" s="107"/>
      <c r="F75" s="104" t="str">
        <f t="shared" si="6"/>
        <v/>
      </c>
      <c r="G75" s="107"/>
      <c r="H75" s="104" t="str">
        <f t="shared" si="7"/>
        <v/>
      </c>
      <c r="I75" s="107"/>
      <c r="J75" s="104" t="str">
        <f t="shared" si="8"/>
        <v/>
      </c>
      <c r="K75" s="59"/>
    </row>
    <row r="76" spans="1:11" ht="45" customHeight="1" x14ac:dyDescent="0.25">
      <c r="A76" s="54"/>
      <c r="B76" s="105"/>
      <c r="C76" s="106"/>
      <c r="D76" s="108"/>
      <c r="E76" s="107"/>
      <c r="F76" s="104" t="str">
        <f t="shared" si="6"/>
        <v/>
      </c>
      <c r="G76" s="107"/>
      <c r="H76" s="104" t="str">
        <f t="shared" si="7"/>
        <v/>
      </c>
      <c r="I76" s="107"/>
      <c r="J76" s="104" t="str">
        <f t="shared" si="8"/>
        <v/>
      </c>
      <c r="K76" s="59"/>
    </row>
    <row r="77" spans="1:11" ht="45" customHeight="1" x14ac:dyDescent="0.25">
      <c r="A77" s="54"/>
      <c r="B77" s="105"/>
      <c r="C77" s="106"/>
      <c r="D77" s="108"/>
      <c r="E77" s="107"/>
      <c r="F77" s="104" t="str">
        <f t="shared" si="6"/>
        <v/>
      </c>
      <c r="G77" s="107"/>
      <c r="H77" s="104" t="str">
        <f t="shared" si="7"/>
        <v/>
      </c>
      <c r="I77" s="107"/>
      <c r="J77" s="104" t="str">
        <f t="shared" si="8"/>
        <v/>
      </c>
      <c r="K77" s="59"/>
    </row>
    <row r="78" spans="1:11" ht="45" customHeight="1" x14ac:dyDescent="0.25">
      <c r="A78" s="54"/>
      <c r="B78" s="105"/>
      <c r="C78" s="106"/>
      <c r="D78" s="108"/>
      <c r="E78" s="107"/>
      <c r="F78" s="104" t="str">
        <f t="shared" si="6"/>
        <v/>
      </c>
      <c r="G78" s="107"/>
      <c r="H78" s="104" t="str">
        <f t="shared" si="7"/>
        <v/>
      </c>
      <c r="I78" s="107"/>
      <c r="J78" s="104" t="str">
        <f t="shared" si="8"/>
        <v/>
      </c>
      <c r="K78" s="59"/>
    </row>
    <row r="79" spans="1:11" ht="45" customHeight="1" x14ac:dyDescent="0.25">
      <c r="A79" s="54"/>
      <c r="B79" s="105"/>
      <c r="C79" s="106"/>
      <c r="D79" s="108"/>
      <c r="E79" s="107"/>
      <c r="F79" s="104" t="str">
        <f t="shared" si="6"/>
        <v/>
      </c>
      <c r="G79" s="107"/>
      <c r="H79" s="104" t="str">
        <f t="shared" si="7"/>
        <v/>
      </c>
      <c r="I79" s="107"/>
      <c r="J79" s="104" t="str">
        <f t="shared" si="8"/>
        <v/>
      </c>
      <c r="K79" s="59"/>
    </row>
    <row r="80" spans="1:11" ht="45" customHeight="1" x14ac:dyDescent="0.25">
      <c r="A80" s="54"/>
      <c r="B80" s="105"/>
      <c r="C80" s="106"/>
      <c r="D80" s="108"/>
      <c r="E80" s="107"/>
      <c r="F80" s="104" t="str">
        <f t="shared" si="6"/>
        <v/>
      </c>
      <c r="G80" s="107"/>
      <c r="H80" s="104" t="str">
        <f t="shared" si="7"/>
        <v/>
      </c>
      <c r="I80" s="107"/>
      <c r="J80" s="104" t="str">
        <f t="shared" si="8"/>
        <v/>
      </c>
      <c r="K80" s="59"/>
    </row>
    <row r="81" spans="1:11" ht="45" customHeight="1" x14ac:dyDescent="0.25">
      <c r="A81" s="54"/>
      <c r="B81" s="105"/>
      <c r="C81" s="106"/>
      <c r="D81" s="108"/>
      <c r="E81" s="107"/>
      <c r="F81" s="104" t="str">
        <f t="shared" si="6"/>
        <v/>
      </c>
      <c r="G81" s="107"/>
      <c r="H81" s="104" t="str">
        <f t="shared" si="7"/>
        <v/>
      </c>
      <c r="I81" s="107"/>
      <c r="J81" s="104" t="str">
        <f t="shared" si="8"/>
        <v/>
      </c>
      <c r="K81" s="59"/>
    </row>
    <row r="82" spans="1:11" ht="45" customHeight="1" x14ac:dyDescent="0.25">
      <c r="A82" s="54"/>
      <c r="B82" s="105"/>
      <c r="C82" s="106"/>
      <c r="D82" s="108"/>
      <c r="E82" s="107"/>
      <c r="F82" s="104" t="str">
        <f t="shared" si="6"/>
        <v/>
      </c>
      <c r="G82" s="107"/>
      <c r="H82" s="104" t="str">
        <f t="shared" si="7"/>
        <v/>
      </c>
      <c r="I82" s="107"/>
      <c r="J82" s="104" t="str">
        <f t="shared" si="8"/>
        <v/>
      </c>
      <c r="K82" s="59"/>
    </row>
    <row r="83" spans="1:11" ht="45" customHeight="1" x14ac:dyDescent="0.25">
      <c r="A83" s="54"/>
      <c r="B83" s="105"/>
      <c r="C83" s="106"/>
      <c r="D83" s="108"/>
      <c r="E83" s="107"/>
      <c r="F83" s="104" t="str">
        <f t="shared" si="6"/>
        <v/>
      </c>
      <c r="G83" s="107"/>
      <c r="H83" s="104" t="str">
        <f t="shared" si="7"/>
        <v/>
      </c>
      <c r="I83" s="107"/>
      <c r="J83" s="104" t="str">
        <f t="shared" si="8"/>
        <v/>
      </c>
      <c r="K83" s="59"/>
    </row>
    <row r="84" spans="1:11" ht="45" customHeight="1" x14ac:dyDescent="0.25">
      <c r="A84" s="54"/>
      <c r="B84" s="105"/>
      <c r="C84" s="106"/>
      <c r="D84" s="108"/>
      <c r="E84" s="107"/>
      <c r="F84" s="104" t="str">
        <f t="shared" si="6"/>
        <v/>
      </c>
      <c r="G84" s="107"/>
      <c r="H84" s="104" t="str">
        <f t="shared" si="7"/>
        <v/>
      </c>
      <c r="I84" s="107"/>
      <c r="J84" s="104" t="str">
        <f t="shared" si="8"/>
        <v/>
      </c>
      <c r="K84" s="59"/>
    </row>
    <row r="85" spans="1:11" ht="45" customHeight="1" x14ac:dyDescent="0.25">
      <c r="A85" s="54"/>
      <c r="B85" s="105"/>
      <c r="C85" s="106"/>
      <c r="D85" s="108"/>
      <c r="E85" s="107"/>
      <c r="F85" s="104" t="str">
        <f t="shared" si="6"/>
        <v/>
      </c>
      <c r="G85" s="107"/>
      <c r="H85" s="104" t="str">
        <f t="shared" si="7"/>
        <v/>
      </c>
      <c r="I85" s="107"/>
      <c r="J85" s="104" t="str">
        <f t="shared" si="8"/>
        <v/>
      </c>
      <c r="K85" s="59"/>
    </row>
    <row r="86" spans="1:11" ht="45" customHeight="1" x14ac:dyDescent="0.25">
      <c r="A86" s="54"/>
      <c r="B86" s="105"/>
      <c r="C86" s="106"/>
      <c r="D86" s="108"/>
      <c r="E86" s="107"/>
      <c r="F86" s="104" t="str">
        <f t="shared" si="6"/>
        <v/>
      </c>
      <c r="G86" s="107"/>
      <c r="H86" s="104" t="str">
        <f t="shared" si="7"/>
        <v/>
      </c>
      <c r="I86" s="107"/>
      <c r="J86" s="104" t="str">
        <f t="shared" si="8"/>
        <v/>
      </c>
      <c r="K86" s="59"/>
    </row>
    <row r="87" spans="1:11" ht="45" customHeight="1" x14ac:dyDescent="0.25">
      <c r="A87" s="54"/>
      <c r="B87" s="105"/>
      <c r="C87" s="106"/>
      <c r="D87" s="108"/>
      <c r="E87" s="107"/>
      <c r="F87" s="104" t="str">
        <f t="shared" si="6"/>
        <v/>
      </c>
      <c r="G87" s="107"/>
      <c r="H87" s="104" t="str">
        <f t="shared" si="7"/>
        <v/>
      </c>
      <c r="I87" s="107"/>
      <c r="J87" s="104" t="str">
        <f t="shared" si="8"/>
        <v/>
      </c>
      <c r="K87" s="59"/>
    </row>
    <row r="88" spans="1:11" ht="45" customHeight="1" x14ac:dyDescent="0.25">
      <c r="A88" s="54"/>
      <c r="B88" s="105"/>
      <c r="C88" s="106"/>
      <c r="D88" s="108"/>
      <c r="E88" s="107"/>
      <c r="F88" s="104" t="str">
        <f t="shared" si="6"/>
        <v/>
      </c>
      <c r="G88" s="107"/>
      <c r="H88" s="104" t="str">
        <f t="shared" si="7"/>
        <v/>
      </c>
      <c r="I88" s="107"/>
      <c r="J88" s="104" t="str">
        <f t="shared" si="8"/>
        <v/>
      </c>
      <c r="K88" s="59"/>
    </row>
    <row r="89" spans="1:11" ht="45" customHeight="1" x14ac:dyDescent="0.25">
      <c r="A89" s="54"/>
      <c r="B89" s="105"/>
      <c r="C89" s="106"/>
      <c r="D89" s="108"/>
      <c r="E89" s="107"/>
      <c r="F89" s="104" t="str">
        <f t="shared" si="6"/>
        <v/>
      </c>
      <c r="G89" s="107"/>
      <c r="H89" s="104" t="str">
        <f t="shared" si="7"/>
        <v/>
      </c>
      <c r="I89" s="107"/>
      <c r="J89" s="104" t="str">
        <f t="shared" si="8"/>
        <v/>
      </c>
      <c r="K89" s="59"/>
    </row>
    <row r="90" spans="1:11" ht="45" customHeight="1" x14ac:dyDescent="0.25">
      <c r="A90" s="54"/>
      <c r="B90" s="105"/>
      <c r="C90" s="106"/>
      <c r="D90" s="108"/>
      <c r="E90" s="107"/>
      <c r="F90" s="104" t="str">
        <f t="shared" si="6"/>
        <v/>
      </c>
      <c r="G90" s="107"/>
      <c r="H90" s="104" t="str">
        <f t="shared" si="7"/>
        <v/>
      </c>
      <c r="I90" s="107"/>
      <c r="J90" s="104" t="str">
        <f t="shared" si="8"/>
        <v/>
      </c>
      <c r="K90" s="59"/>
    </row>
    <row r="91" spans="1:11" ht="45" customHeight="1" x14ac:dyDescent="0.25">
      <c r="A91" s="54"/>
      <c r="B91" s="105"/>
      <c r="C91" s="106"/>
      <c r="D91" s="108"/>
      <c r="E91" s="107"/>
      <c r="F91" s="104" t="str">
        <f t="shared" si="6"/>
        <v/>
      </c>
      <c r="G91" s="107"/>
      <c r="H91" s="104" t="str">
        <f t="shared" si="7"/>
        <v/>
      </c>
      <c r="I91" s="107"/>
      <c r="J91" s="104" t="str">
        <f t="shared" si="8"/>
        <v/>
      </c>
      <c r="K91" s="59"/>
    </row>
    <row r="92" spans="1:11" ht="45" customHeight="1" x14ac:dyDescent="0.25">
      <c r="A92" s="54"/>
      <c r="B92" s="105"/>
      <c r="C92" s="106"/>
      <c r="D92" s="108"/>
      <c r="E92" s="107"/>
      <c r="F92" s="104" t="str">
        <f t="shared" si="6"/>
        <v/>
      </c>
      <c r="G92" s="107"/>
      <c r="H92" s="104" t="str">
        <f t="shared" si="7"/>
        <v/>
      </c>
      <c r="I92" s="107"/>
      <c r="J92" s="104" t="str">
        <f t="shared" si="8"/>
        <v/>
      </c>
      <c r="K92" s="59"/>
    </row>
    <row r="93" spans="1:11" ht="45" customHeight="1" x14ac:dyDescent="0.25">
      <c r="A93" s="54"/>
      <c r="B93" s="105"/>
      <c r="C93" s="106"/>
      <c r="D93" s="108"/>
      <c r="E93" s="107"/>
      <c r="F93" s="104" t="str">
        <f t="shared" si="6"/>
        <v/>
      </c>
      <c r="G93" s="107"/>
      <c r="H93" s="104" t="str">
        <f t="shared" si="7"/>
        <v/>
      </c>
      <c r="I93" s="107"/>
      <c r="J93" s="104" t="str">
        <f t="shared" si="8"/>
        <v/>
      </c>
      <c r="K93" s="59"/>
    </row>
    <row r="94" spans="1:11" ht="45" customHeight="1" x14ac:dyDescent="0.25">
      <c r="A94" s="54"/>
      <c r="B94" s="105"/>
      <c r="C94" s="106"/>
      <c r="D94" s="108"/>
      <c r="E94" s="107"/>
      <c r="F94" s="104" t="str">
        <f t="shared" si="6"/>
        <v/>
      </c>
      <c r="G94" s="107"/>
      <c r="H94" s="104" t="str">
        <f t="shared" si="7"/>
        <v/>
      </c>
      <c r="I94" s="107"/>
      <c r="J94" s="104" t="str">
        <f t="shared" si="8"/>
        <v/>
      </c>
      <c r="K94" s="59"/>
    </row>
    <row r="95" spans="1:11" ht="45" customHeight="1" x14ac:dyDescent="0.25">
      <c r="A95" s="54"/>
      <c r="B95" s="105"/>
      <c r="C95" s="106"/>
      <c r="D95" s="108"/>
      <c r="E95" s="107"/>
      <c r="F95" s="104" t="str">
        <f t="shared" si="6"/>
        <v/>
      </c>
      <c r="G95" s="107"/>
      <c r="H95" s="104" t="str">
        <f t="shared" si="7"/>
        <v/>
      </c>
      <c r="I95" s="107"/>
      <c r="J95" s="104" t="str">
        <f t="shared" si="8"/>
        <v/>
      </c>
      <c r="K95" s="59"/>
    </row>
    <row r="96" spans="1:11" ht="45" customHeight="1" x14ac:dyDescent="0.25">
      <c r="A96" s="54"/>
      <c r="B96" s="105"/>
      <c r="C96" s="106"/>
      <c r="D96" s="108"/>
      <c r="E96" s="107"/>
      <c r="F96" s="104" t="str">
        <f t="shared" si="6"/>
        <v/>
      </c>
      <c r="G96" s="107"/>
      <c r="H96" s="104" t="str">
        <f t="shared" si="7"/>
        <v/>
      </c>
      <c r="I96" s="107"/>
      <c r="J96" s="104" t="str">
        <f t="shared" si="8"/>
        <v/>
      </c>
      <c r="K96" s="59"/>
    </row>
    <row r="97" spans="1:11" ht="45" customHeight="1" x14ac:dyDescent="0.25">
      <c r="A97" s="54"/>
      <c r="B97" s="105"/>
      <c r="C97" s="106"/>
      <c r="D97" s="108"/>
      <c r="E97" s="107"/>
      <c r="F97" s="104" t="str">
        <f t="shared" si="6"/>
        <v/>
      </c>
      <c r="G97" s="107"/>
      <c r="H97" s="104" t="str">
        <f t="shared" si="7"/>
        <v/>
      </c>
      <c r="I97" s="107"/>
      <c r="J97" s="104" t="str">
        <f t="shared" si="8"/>
        <v/>
      </c>
      <c r="K97" s="59"/>
    </row>
    <row r="98" spans="1:11" ht="45" customHeight="1" x14ac:dyDescent="0.25">
      <c r="A98" s="54"/>
      <c r="B98" s="105"/>
      <c r="C98" s="106"/>
      <c r="D98" s="108"/>
      <c r="E98" s="107"/>
      <c r="F98" s="104" t="str">
        <f t="shared" si="6"/>
        <v/>
      </c>
      <c r="G98" s="107"/>
      <c r="H98" s="104" t="str">
        <f t="shared" si="7"/>
        <v/>
      </c>
      <c r="I98" s="107"/>
      <c r="J98" s="104" t="str">
        <f t="shared" si="8"/>
        <v/>
      </c>
      <c r="K98" s="59"/>
    </row>
    <row r="99" spans="1:11" ht="45" customHeight="1" x14ac:dyDescent="0.25">
      <c r="A99" s="54"/>
      <c r="B99" s="105"/>
      <c r="C99" s="106"/>
      <c r="D99" s="108"/>
      <c r="E99" s="107"/>
      <c r="F99" s="104" t="str">
        <f t="shared" si="6"/>
        <v/>
      </c>
      <c r="G99" s="107"/>
      <c r="H99" s="104" t="str">
        <f t="shared" si="7"/>
        <v/>
      </c>
      <c r="I99" s="107"/>
      <c r="J99" s="104" t="str">
        <f t="shared" si="8"/>
        <v/>
      </c>
      <c r="K99" s="59"/>
    </row>
    <row r="100" spans="1:11" ht="45" customHeight="1" x14ac:dyDescent="0.25">
      <c r="A100" s="54"/>
      <c r="B100" s="105"/>
      <c r="C100" s="106"/>
      <c r="D100" s="108"/>
      <c r="E100" s="107"/>
      <c r="F100" s="104" t="str">
        <f t="shared" si="6"/>
        <v/>
      </c>
      <c r="G100" s="107"/>
      <c r="H100" s="104" t="str">
        <f t="shared" si="7"/>
        <v/>
      </c>
      <c r="I100" s="107"/>
      <c r="J100" s="104" t="str">
        <f t="shared" si="8"/>
        <v/>
      </c>
      <c r="K100" s="59"/>
    </row>
    <row r="101" spans="1:11" ht="45" customHeight="1" x14ac:dyDescent="0.25">
      <c r="A101" s="54"/>
      <c r="B101" s="105"/>
      <c r="C101" s="106"/>
      <c r="D101" s="108"/>
      <c r="E101" s="107"/>
      <c r="F101" s="104" t="str">
        <f t="shared" ref="F101:F104" si="9">IF(ISBLANK(E101),"",E101*((gb_pneumatic_highbleed_EF*(IF(ISBLANK(C101),default_CH4_content,C101)*(IF(ISBLANK(D101),default_hours,D101))))-(gb_pneumatic_lowbleed_EF*(IF(ISBLANK(C101),default_CH4_content,C101)*(IF(ISBLANK(D101),default_hours,D101)))))/1000)</f>
        <v/>
      </c>
      <c r="G101" s="107"/>
      <c r="H101" s="104" t="str">
        <f t="shared" ref="H101:H104" si="10">IF(ISBLANK(G101),"",G101*((gb_pneumatic_highbleed_EF*(IF(ISBLANK(C101),default_CH4_content,C101)*(IF(ISBLANK(D101),default_hours,D101)))))/1000)</f>
        <v/>
      </c>
      <c r="I101" s="107"/>
      <c r="J101" s="104" t="str">
        <f t="shared" ref="J101:J104" si="11">IF(ISBLANK(I101),"",I101*((gb_pneumatic_lowbleed_EF*(IF(ISBLANK(C101),default_CH4_content,C101)*(IF(ISBLANK(D101),default_hours,D101)))))/1000)</f>
        <v/>
      </c>
      <c r="K101" s="59"/>
    </row>
    <row r="102" spans="1:11" ht="45" customHeight="1" x14ac:dyDescent="0.25">
      <c r="A102" s="54"/>
      <c r="B102" s="105"/>
      <c r="C102" s="106"/>
      <c r="D102" s="108"/>
      <c r="E102" s="107"/>
      <c r="F102" s="104" t="str">
        <f t="shared" si="9"/>
        <v/>
      </c>
      <c r="G102" s="107"/>
      <c r="H102" s="104" t="str">
        <f t="shared" si="10"/>
        <v/>
      </c>
      <c r="I102" s="107"/>
      <c r="J102" s="104" t="str">
        <f t="shared" si="11"/>
        <v/>
      </c>
      <c r="K102" s="59"/>
    </row>
    <row r="103" spans="1:11" ht="45" customHeight="1" x14ac:dyDescent="0.25">
      <c r="A103" s="54"/>
      <c r="B103" s="105"/>
      <c r="C103" s="106"/>
      <c r="D103" s="108"/>
      <c r="E103" s="107"/>
      <c r="F103" s="104" t="str">
        <f t="shared" si="9"/>
        <v/>
      </c>
      <c r="G103" s="107"/>
      <c r="H103" s="104" t="str">
        <f t="shared" si="10"/>
        <v/>
      </c>
      <c r="I103" s="107"/>
      <c r="J103" s="104" t="str">
        <f t="shared" si="11"/>
        <v/>
      </c>
      <c r="K103" s="59"/>
    </row>
    <row r="104" spans="1:11" ht="45" customHeight="1" thickBot="1" x14ac:dyDescent="0.3">
      <c r="A104" s="64"/>
      <c r="B104" s="109"/>
      <c r="C104" s="110"/>
      <c r="D104" s="111"/>
      <c r="E104" s="112"/>
      <c r="F104" s="104" t="str">
        <f t="shared" si="9"/>
        <v/>
      </c>
      <c r="G104" s="112"/>
      <c r="H104" s="104" t="str">
        <f t="shared" si="10"/>
        <v/>
      </c>
      <c r="I104" s="112"/>
      <c r="J104" s="104" t="str">
        <f t="shared" si="11"/>
        <v/>
      </c>
      <c r="K104" s="73"/>
    </row>
    <row r="105" spans="1:11" ht="14.95" hidden="1" x14ac:dyDescent="0.25">
      <c r="D105" s="114"/>
      <c r="E105" s="114"/>
      <c r="F105" s="114"/>
      <c r="G105" s="114"/>
      <c r="H105" s="114"/>
      <c r="I105" s="114"/>
    </row>
  </sheetData>
  <sheetProtection selectLockedCells="1"/>
  <mergeCells count="3">
    <mergeCell ref="E3:F3"/>
    <mergeCell ref="G3:H3"/>
    <mergeCell ref="I3:J3"/>
  </mergeCells>
  <dataValidations count="2">
    <dataValidation type="list" allowBlank="1" showInputMessage="1" showErrorMessage="1" sqref="B5:B104" xr:uid="{8DDE9C46-EFAD-4393-B6FE-58353883C4D6}">
      <formula1>"New, Ongoing"</formula1>
    </dataValidation>
    <dataValidation type="decimal" operator="lessThanOrEqual" allowBlank="1" showInputMessage="1" showErrorMessage="1" sqref="C5:C104" xr:uid="{F3787B2E-BA68-41A4-BD7F-15AAFF146860}">
      <formula1>1</formula1>
    </dataValidation>
  </dataValidations>
  <hyperlinks>
    <hyperlink ref="F1" location="'Partner Info and ToC'!A13" display="Return to Table of Contents" xr:uid="{81AE2175-9178-4AF0-8EB3-949ADAF62C9B}"/>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1B11D70-63EF-4D25-AB46-761C43CE751C}">
          <x14:formula1>
            <xm:f>OFFSET(picklists!$A$2,0,0,COUNTA(picklists!$A:$A)-1)</xm:f>
          </x14:formula1>
          <xm:sqref>A5:A104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A4534-B3BD-4AAF-A20B-67A9F6422AB4}">
  <dimension ref="A1:L105"/>
  <sheetViews>
    <sheetView showGridLines="0" showZeros="0" zoomScaleNormal="100" workbookViewId="0">
      <pane xSplit="1" ySplit="4" topLeftCell="B5" activePane="bottomRight" state="frozen"/>
      <selection activeCell="A5" sqref="A5"/>
      <selection pane="topRight" activeCell="A5" sqref="A5"/>
      <selection pane="bottomLeft" activeCell="A5" sqref="A5"/>
      <selection pane="bottomRight" activeCell="B5" sqref="B5"/>
    </sheetView>
  </sheetViews>
  <sheetFormatPr defaultColWidth="0" defaultRowHeight="14.3" zeroHeight="1" x14ac:dyDescent="0.25"/>
  <cols>
    <col min="1" max="1" width="9.125" style="74" customWidth="1"/>
    <col min="2" max="2" width="14.125" style="113" customWidth="1"/>
    <col min="3" max="3" width="19.875" style="113" customWidth="1"/>
    <col min="4" max="6" width="15.75" style="115" customWidth="1"/>
    <col min="7" max="7" width="16.75" style="115" customWidth="1"/>
    <col min="8" max="8" width="15.75" style="115" customWidth="1"/>
    <col min="9" max="9" width="16.75" style="115" customWidth="1"/>
    <col min="10" max="10" width="15.75" style="115" customWidth="1"/>
    <col min="11" max="11" width="62.875" style="53" customWidth="1"/>
    <col min="12" max="12" width="12.875" style="53" hidden="1" customWidth="1"/>
    <col min="13" max="16384" width="9.125" style="53" hidden="1"/>
  </cols>
  <sheetData>
    <row r="1" spans="1:11" s="32" customFormat="1" ht="18.7" x14ac:dyDescent="0.25">
      <c r="A1" s="31" t="s">
        <v>134</v>
      </c>
      <c r="F1" s="141" t="s">
        <v>96</v>
      </c>
    </row>
    <row r="2" spans="1:11" s="32" customFormat="1" ht="15.8" thickBot="1" x14ac:dyDescent="0.3">
      <c r="A2" s="34" t="s">
        <v>91</v>
      </c>
      <c r="B2" s="35"/>
      <c r="C2" s="35"/>
      <c r="K2" s="35"/>
    </row>
    <row r="3" spans="1:11" s="32" customFormat="1" ht="31.95" customHeight="1" thickBot="1" x14ac:dyDescent="0.3">
      <c r="A3" s="35"/>
      <c r="B3" s="35"/>
      <c r="C3" s="35"/>
      <c r="D3" s="35"/>
      <c r="E3" s="178" t="s">
        <v>115</v>
      </c>
      <c r="F3" s="179"/>
      <c r="G3" s="180" t="s">
        <v>116</v>
      </c>
      <c r="H3" s="181"/>
      <c r="I3" s="180" t="s">
        <v>117</v>
      </c>
      <c r="J3" s="181"/>
      <c r="K3" s="35"/>
    </row>
    <row r="4" spans="1:11" s="36" customFormat="1" ht="74.05" customHeight="1" thickBot="1" x14ac:dyDescent="0.3">
      <c r="A4" s="96" t="s">
        <v>59</v>
      </c>
      <c r="B4" s="80" t="s">
        <v>118</v>
      </c>
      <c r="C4" s="97" t="str">
        <f>"Average Methane Content of Gas (enter as a decimal; leave blank to use default "&amp;ROUND(default_CH4_content*100,1)&amp;"% methane)"</f>
        <v>Average Methane Content of Gas (enter as a decimal; leave blank to use default 82.1% methane)</v>
      </c>
      <c r="D4" s="98" t="str">
        <f>"Average annual operating hours (leave blank to use default "&amp;default_hours&amp;" hours)"</f>
        <v>Average annual operating hours (leave blank to use default 8760 hours)</v>
      </c>
      <c r="E4" s="99" t="s">
        <v>119</v>
      </c>
      <c r="F4" s="80" t="s">
        <v>120</v>
      </c>
      <c r="G4" s="99" t="s">
        <v>121</v>
      </c>
      <c r="H4" s="80" t="s">
        <v>120</v>
      </c>
      <c r="I4" s="99" t="s">
        <v>121</v>
      </c>
      <c r="J4" s="80" t="s">
        <v>120</v>
      </c>
      <c r="K4" s="41" t="s">
        <v>114</v>
      </c>
    </row>
    <row r="5" spans="1:11" ht="45" customHeight="1" x14ac:dyDescent="0.25">
      <c r="A5" s="43"/>
      <c r="B5" s="100"/>
      <c r="C5" s="101"/>
      <c r="D5" s="102"/>
      <c r="E5" s="103"/>
      <c r="F5" s="104" t="str">
        <f t="shared" ref="F5:F36" si="0">IF(ISBLANK(E5),"",E5*((pr_pneumatic_highbleed_EF*(IF(ISBLANK(C5),default_CH4_content,C5)*(IF(ISBLANK(D5),default_hours,D5))))-(pr_pneumatic_lowbleed_EF*(IF(ISBLANK(C5),default_CH4_content,C5)*(IF(ISBLANK(D5),default_hours,D5)))))/1000)</f>
        <v/>
      </c>
      <c r="G5" s="103"/>
      <c r="H5" s="104" t="str">
        <f t="shared" ref="H5:H36" si="1">IF(ISBLANK(G5),"",G5*((pr_pneumatic_highbleed_EF*(IF(ISBLANK(C5),default_CH4_content,C5)*(IF(ISBLANK(D5),default_hours,D5)))))/1000)</f>
        <v/>
      </c>
      <c r="I5" s="103"/>
      <c r="J5" s="104" t="str">
        <f t="shared" ref="J5:J36" si="2">IF(ISBLANK(I5),"",I5*((pr_pneumatic_lowbleed_EF*(IF(ISBLANK(C5),default_CH4_content,C5)*(IF(ISBLANK(D5),default_hours,D5)))))/1000)</f>
        <v/>
      </c>
      <c r="K5" s="52"/>
    </row>
    <row r="6" spans="1:11" ht="45" customHeight="1" x14ac:dyDescent="0.25">
      <c r="A6" s="54"/>
      <c r="B6" s="105"/>
      <c r="C6" s="106"/>
      <c r="D6" s="108"/>
      <c r="E6" s="107"/>
      <c r="F6" s="104" t="str">
        <f t="shared" si="0"/>
        <v/>
      </c>
      <c r="G6" s="107"/>
      <c r="H6" s="104" t="str">
        <f t="shared" si="1"/>
        <v/>
      </c>
      <c r="I6" s="107"/>
      <c r="J6" s="104" t="str">
        <f t="shared" si="2"/>
        <v/>
      </c>
      <c r="K6" s="59"/>
    </row>
    <row r="7" spans="1:11" ht="45" customHeight="1" x14ac:dyDescent="0.25">
      <c r="A7" s="54"/>
      <c r="B7" s="105"/>
      <c r="C7" s="106"/>
      <c r="D7" s="108"/>
      <c r="E7" s="107"/>
      <c r="F7" s="104" t="str">
        <f t="shared" si="0"/>
        <v/>
      </c>
      <c r="G7" s="107"/>
      <c r="H7" s="104" t="str">
        <f t="shared" si="1"/>
        <v/>
      </c>
      <c r="I7" s="107"/>
      <c r="J7" s="104" t="str">
        <f t="shared" si="2"/>
        <v/>
      </c>
      <c r="K7" s="59"/>
    </row>
    <row r="8" spans="1:11" ht="45" customHeight="1" x14ac:dyDescent="0.25">
      <c r="A8" s="54"/>
      <c r="B8" s="105"/>
      <c r="C8" s="106"/>
      <c r="D8" s="108"/>
      <c r="E8" s="107"/>
      <c r="F8" s="104" t="str">
        <f t="shared" si="0"/>
        <v/>
      </c>
      <c r="G8" s="107"/>
      <c r="H8" s="104" t="str">
        <f t="shared" si="1"/>
        <v/>
      </c>
      <c r="I8" s="107"/>
      <c r="J8" s="104" t="str">
        <f t="shared" si="2"/>
        <v/>
      </c>
      <c r="K8" s="59"/>
    </row>
    <row r="9" spans="1:11" ht="45" customHeight="1" x14ac:dyDescent="0.25">
      <c r="A9" s="54"/>
      <c r="B9" s="105"/>
      <c r="C9" s="106"/>
      <c r="D9" s="108"/>
      <c r="E9" s="107"/>
      <c r="F9" s="104" t="str">
        <f t="shared" si="0"/>
        <v/>
      </c>
      <c r="G9" s="107"/>
      <c r="H9" s="104" t="str">
        <f t="shared" si="1"/>
        <v/>
      </c>
      <c r="I9" s="107"/>
      <c r="J9" s="104" t="str">
        <f t="shared" si="2"/>
        <v/>
      </c>
      <c r="K9" s="59"/>
    </row>
    <row r="10" spans="1:11" ht="45" customHeight="1" x14ac:dyDescent="0.25">
      <c r="A10" s="54"/>
      <c r="B10" s="105"/>
      <c r="C10" s="106"/>
      <c r="D10" s="108"/>
      <c r="E10" s="107"/>
      <c r="F10" s="104" t="str">
        <f t="shared" si="0"/>
        <v/>
      </c>
      <c r="G10" s="107"/>
      <c r="H10" s="104" t="str">
        <f t="shared" si="1"/>
        <v/>
      </c>
      <c r="I10" s="107"/>
      <c r="J10" s="104" t="str">
        <f t="shared" si="2"/>
        <v/>
      </c>
      <c r="K10" s="59"/>
    </row>
    <row r="11" spans="1:11" ht="45" customHeight="1" x14ac:dyDescent="0.25">
      <c r="A11" s="54"/>
      <c r="B11" s="105"/>
      <c r="C11" s="106"/>
      <c r="D11" s="108"/>
      <c r="E11" s="107"/>
      <c r="F11" s="104" t="str">
        <f t="shared" si="0"/>
        <v/>
      </c>
      <c r="G11" s="107"/>
      <c r="H11" s="104" t="str">
        <f t="shared" si="1"/>
        <v/>
      </c>
      <c r="I11" s="107"/>
      <c r="J11" s="104" t="str">
        <f t="shared" si="2"/>
        <v/>
      </c>
      <c r="K11" s="59"/>
    </row>
    <row r="12" spans="1:11" ht="45" customHeight="1" x14ac:dyDescent="0.25">
      <c r="A12" s="54"/>
      <c r="B12" s="105"/>
      <c r="C12" s="106"/>
      <c r="D12" s="108"/>
      <c r="E12" s="107"/>
      <c r="F12" s="104" t="str">
        <f t="shared" si="0"/>
        <v/>
      </c>
      <c r="G12" s="107"/>
      <c r="H12" s="104" t="str">
        <f t="shared" si="1"/>
        <v/>
      </c>
      <c r="I12" s="107"/>
      <c r="J12" s="104" t="str">
        <f t="shared" si="2"/>
        <v/>
      </c>
      <c r="K12" s="59"/>
    </row>
    <row r="13" spans="1:11" ht="45" customHeight="1" x14ac:dyDescent="0.25">
      <c r="A13" s="54"/>
      <c r="B13" s="105"/>
      <c r="C13" s="106"/>
      <c r="D13" s="108"/>
      <c r="E13" s="107"/>
      <c r="F13" s="104" t="str">
        <f t="shared" si="0"/>
        <v/>
      </c>
      <c r="G13" s="107"/>
      <c r="H13" s="104" t="str">
        <f t="shared" si="1"/>
        <v/>
      </c>
      <c r="I13" s="107"/>
      <c r="J13" s="104" t="str">
        <f t="shared" si="2"/>
        <v/>
      </c>
      <c r="K13" s="59"/>
    </row>
    <row r="14" spans="1:11" ht="45" customHeight="1" x14ac:dyDescent="0.25">
      <c r="A14" s="54"/>
      <c r="B14" s="105"/>
      <c r="C14" s="106"/>
      <c r="D14" s="108"/>
      <c r="E14" s="107"/>
      <c r="F14" s="104" t="str">
        <f t="shared" si="0"/>
        <v/>
      </c>
      <c r="G14" s="107"/>
      <c r="H14" s="104" t="str">
        <f t="shared" si="1"/>
        <v/>
      </c>
      <c r="I14" s="107"/>
      <c r="J14" s="104" t="str">
        <f t="shared" si="2"/>
        <v/>
      </c>
      <c r="K14" s="59"/>
    </row>
    <row r="15" spans="1:11" ht="45" customHeight="1" x14ac:dyDescent="0.25">
      <c r="A15" s="54"/>
      <c r="B15" s="105"/>
      <c r="C15" s="106"/>
      <c r="D15" s="108"/>
      <c r="E15" s="107"/>
      <c r="F15" s="104" t="str">
        <f t="shared" si="0"/>
        <v/>
      </c>
      <c r="G15" s="107"/>
      <c r="H15" s="104" t="str">
        <f t="shared" si="1"/>
        <v/>
      </c>
      <c r="I15" s="107"/>
      <c r="J15" s="104" t="str">
        <f t="shared" si="2"/>
        <v/>
      </c>
      <c r="K15" s="59"/>
    </row>
    <row r="16" spans="1:11" ht="45" customHeight="1" x14ac:dyDescent="0.25">
      <c r="A16" s="54"/>
      <c r="B16" s="105"/>
      <c r="C16" s="106"/>
      <c r="D16" s="108"/>
      <c r="E16" s="107"/>
      <c r="F16" s="104" t="str">
        <f t="shared" si="0"/>
        <v/>
      </c>
      <c r="G16" s="107"/>
      <c r="H16" s="104" t="str">
        <f t="shared" si="1"/>
        <v/>
      </c>
      <c r="I16" s="107"/>
      <c r="J16" s="104" t="str">
        <f t="shared" si="2"/>
        <v/>
      </c>
      <c r="K16" s="59"/>
    </row>
    <row r="17" spans="1:11" ht="45" customHeight="1" x14ac:dyDescent="0.25">
      <c r="A17" s="54"/>
      <c r="B17" s="105"/>
      <c r="C17" s="106"/>
      <c r="D17" s="108"/>
      <c r="E17" s="107"/>
      <c r="F17" s="104" t="str">
        <f t="shared" si="0"/>
        <v/>
      </c>
      <c r="G17" s="107"/>
      <c r="H17" s="104" t="str">
        <f t="shared" si="1"/>
        <v/>
      </c>
      <c r="I17" s="107"/>
      <c r="J17" s="104" t="str">
        <f t="shared" si="2"/>
        <v/>
      </c>
      <c r="K17" s="59"/>
    </row>
    <row r="18" spans="1:11" ht="45" customHeight="1" x14ac:dyDescent="0.25">
      <c r="A18" s="54"/>
      <c r="B18" s="105"/>
      <c r="C18" s="106"/>
      <c r="D18" s="108"/>
      <c r="E18" s="107"/>
      <c r="F18" s="104" t="str">
        <f t="shared" si="0"/>
        <v/>
      </c>
      <c r="G18" s="107"/>
      <c r="H18" s="104" t="str">
        <f t="shared" si="1"/>
        <v/>
      </c>
      <c r="I18" s="107"/>
      <c r="J18" s="104" t="str">
        <f t="shared" si="2"/>
        <v/>
      </c>
      <c r="K18" s="59"/>
    </row>
    <row r="19" spans="1:11" ht="45" customHeight="1" x14ac:dyDescent="0.25">
      <c r="A19" s="54"/>
      <c r="B19" s="105"/>
      <c r="C19" s="106"/>
      <c r="D19" s="108"/>
      <c r="E19" s="107"/>
      <c r="F19" s="104" t="str">
        <f t="shared" si="0"/>
        <v/>
      </c>
      <c r="G19" s="107"/>
      <c r="H19" s="104" t="str">
        <f t="shared" si="1"/>
        <v/>
      </c>
      <c r="I19" s="107"/>
      <c r="J19" s="104" t="str">
        <f t="shared" si="2"/>
        <v/>
      </c>
      <c r="K19" s="59"/>
    </row>
    <row r="20" spans="1:11" ht="45" customHeight="1" x14ac:dyDescent="0.25">
      <c r="A20" s="54"/>
      <c r="B20" s="105"/>
      <c r="C20" s="106"/>
      <c r="D20" s="108"/>
      <c r="E20" s="107"/>
      <c r="F20" s="104" t="str">
        <f t="shared" si="0"/>
        <v/>
      </c>
      <c r="G20" s="107"/>
      <c r="H20" s="104" t="str">
        <f t="shared" si="1"/>
        <v/>
      </c>
      <c r="I20" s="107"/>
      <c r="J20" s="104" t="str">
        <f t="shared" si="2"/>
        <v/>
      </c>
      <c r="K20" s="59"/>
    </row>
    <row r="21" spans="1:11" ht="45" customHeight="1" x14ac:dyDescent="0.25">
      <c r="A21" s="54"/>
      <c r="B21" s="105"/>
      <c r="C21" s="106"/>
      <c r="D21" s="108"/>
      <c r="E21" s="107"/>
      <c r="F21" s="104" t="str">
        <f t="shared" si="0"/>
        <v/>
      </c>
      <c r="G21" s="107"/>
      <c r="H21" s="104" t="str">
        <f t="shared" si="1"/>
        <v/>
      </c>
      <c r="I21" s="107"/>
      <c r="J21" s="104" t="str">
        <f t="shared" si="2"/>
        <v/>
      </c>
      <c r="K21" s="59"/>
    </row>
    <row r="22" spans="1:11" ht="45" customHeight="1" x14ac:dyDescent="0.25">
      <c r="A22" s="54"/>
      <c r="B22" s="105"/>
      <c r="C22" s="106"/>
      <c r="D22" s="108"/>
      <c r="E22" s="107"/>
      <c r="F22" s="104" t="str">
        <f t="shared" si="0"/>
        <v/>
      </c>
      <c r="G22" s="107"/>
      <c r="H22" s="104" t="str">
        <f t="shared" si="1"/>
        <v/>
      </c>
      <c r="I22" s="107"/>
      <c r="J22" s="104" t="str">
        <f t="shared" si="2"/>
        <v/>
      </c>
      <c r="K22" s="59"/>
    </row>
    <row r="23" spans="1:11" ht="45" customHeight="1" x14ac:dyDescent="0.25">
      <c r="A23" s="54"/>
      <c r="B23" s="105"/>
      <c r="C23" s="106"/>
      <c r="D23" s="108"/>
      <c r="E23" s="107"/>
      <c r="F23" s="104" t="str">
        <f t="shared" si="0"/>
        <v/>
      </c>
      <c r="G23" s="107"/>
      <c r="H23" s="104" t="str">
        <f t="shared" si="1"/>
        <v/>
      </c>
      <c r="I23" s="107"/>
      <c r="J23" s="104" t="str">
        <f t="shared" si="2"/>
        <v/>
      </c>
      <c r="K23" s="59"/>
    </row>
    <row r="24" spans="1:11" ht="45" customHeight="1" x14ac:dyDescent="0.25">
      <c r="A24" s="54"/>
      <c r="B24" s="105"/>
      <c r="C24" s="106"/>
      <c r="D24" s="108"/>
      <c r="E24" s="107"/>
      <c r="F24" s="104" t="str">
        <f t="shared" si="0"/>
        <v/>
      </c>
      <c r="G24" s="107"/>
      <c r="H24" s="104" t="str">
        <f t="shared" si="1"/>
        <v/>
      </c>
      <c r="I24" s="107"/>
      <c r="J24" s="104" t="str">
        <f t="shared" si="2"/>
        <v/>
      </c>
      <c r="K24" s="59"/>
    </row>
    <row r="25" spans="1:11" ht="45" customHeight="1" x14ac:dyDescent="0.25">
      <c r="A25" s="54"/>
      <c r="B25" s="105"/>
      <c r="C25" s="106"/>
      <c r="D25" s="108"/>
      <c r="E25" s="107"/>
      <c r="F25" s="104" t="str">
        <f t="shared" si="0"/>
        <v/>
      </c>
      <c r="G25" s="107"/>
      <c r="H25" s="104" t="str">
        <f t="shared" si="1"/>
        <v/>
      </c>
      <c r="I25" s="107"/>
      <c r="J25" s="104" t="str">
        <f t="shared" si="2"/>
        <v/>
      </c>
      <c r="K25" s="59"/>
    </row>
    <row r="26" spans="1:11" ht="45" customHeight="1" x14ac:dyDescent="0.25">
      <c r="A26" s="54"/>
      <c r="B26" s="105"/>
      <c r="C26" s="106"/>
      <c r="D26" s="108"/>
      <c r="E26" s="107"/>
      <c r="F26" s="104" t="str">
        <f t="shared" si="0"/>
        <v/>
      </c>
      <c r="G26" s="107"/>
      <c r="H26" s="104" t="str">
        <f t="shared" si="1"/>
        <v/>
      </c>
      <c r="I26" s="107"/>
      <c r="J26" s="104" t="str">
        <f t="shared" si="2"/>
        <v/>
      </c>
      <c r="K26" s="59"/>
    </row>
    <row r="27" spans="1:11" ht="45" customHeight="1" x14ac:dyDescent="0.25">
      <c r="A27" s="54"/>
      <c r="B27" s="105"/>
      <c r="C27" s="106"/>
      <c r="D27" s="108"/>
      <c r="E27" s="107"/>
      <c r="F27" s="104" t="str">
        <f t="shared" si="0"/>
        <v/>
      </c>
      <c r="G27" s="107"/>
      <c r="H27" s="104" t="str">
        <f t="shared" si="1"/>
        <v/>
      </c>
      <c r="I27" s="107"/>
      <c r="J27" s="104" t="str">
        <f t="shared" si="2"/>
        <v/>
      </c>
      <c r="K27" s="59"/>
    </row>
    <row r="28" spans="1:11" ht="45" customHeight="1" x14ac:dyDescent="0.25">
      <c r="A28" s="54"/>
      <c r="B28" s="105"/>
      <c r="C28" s="106"/>
      <c r="D28" s="108"/>
      <c r="E28" s="107"/>
      <c r="F28" s="104" t="str">
        <f t="shared" si="0"/>
        <v/>
      </c>
      <c r="G28" s="107"/>
      <c r="H28" s="104" t="str">
        <f t="shared" si="1"/>
        <v/>
      </c>
      <c r="I28" s="107"/>
      <c r="J28" s="104" t="str">
        <f t="shared" si="2"/>
        <v/>
      </c>
      <c r="K28" s="59"/>
    </row>
    <row r="29" spans="1:11" ht="45" customHeight="1" x14ac:dyDescent="0.25">
      <c r="A29" s="54"/>
      <c r="B29" s="105"/>
      <c r="C29" s="106"/>
      <c r="D29" s="108"/>
      <c r="E29" s="107"/>
      <c r="F29" s="104" t="str">
        <f t="shared" si="0"/>
        <v/>
      </c>
      <c r="G29" s="107"/>
      <c r="H29" s="104" t="str">
        <f t="shared" si="1"/>
        <v/>
      </c>
      <c r="I29" s="107"/>
      <c r="J29" s="104" t="str">
        <f t="shared" si="2"/>
        <v/>
      </c>
      <c r="K29" s="59"/>
    </row>
    <row r="30" spans="1:11" ht="45" customHeight="1" x14ac:dyDescent="0.25">
      <c r="A30" s="54"/>
      <c r="B30" s="105"/>
      <c r="C30" s="106"/>
      <c r="D30" s="108"/>
      <c r="E30" s="107"/>
      <c r="F30" s="104" t="str">
        <f t="shared" si="0"/>
        <v/>
      </c>
      <c r="G30" s="107"/>
      <c r="H30" s="104" t="str">
        <f t="shared" si="1"/>
        <v/>
      </c>
      <c r="I30" s="107"/>
      <c r="J30" s="104" t="str">
        <f t="shared" si="2"/>
        <v/>
      </c>
      <c r="K30" s="59"/>
    </row>
    <row r="31" spans="1:11" ht="45" customHeight="1" x14ac:dyDescent="0.25">
      <c r="A31" s="54"/>
      <c r="B31" s="105"/>
      <c r="C31" s="106"/>
      <c r="D31" s="108"/>
      <c r="E31" s="107"/>
      <c r="F31" s="104" t="str">
        <f t="shared" si="0"/>
        <v/>
      </c>
      <c r="G31" s="107"/>
      <c r="H31" s="104" t="str">
        <f t="shared" si="1"/>
        <v/>
      </c>
      <c r="I31" s="107"/>
      <c r="J31" s="104" t="str">
        <f t="shared" si="2"/>
        <v/>
      </c>
      <c r="K31" s="59"/>
    </row>
    <row r="32" spans="1:11" ht="45" customHeight="1" x14ac:dyDescent="0.25">
      <c r="A32" s="54"/>
      <c r="B32" s="105"/>
      <c r="C32" s="106"/>
      <c r="D32" s="108"/>
      <c r="E32" s="107"/>
      <c r="F32" s="104" t="str">
        <f t="shared" si="0"/>
        <v/>
      </c>
      <c r="G32" s="107"/>
      <c r="H32" s="104" t="str">
        <f t="shared" si="1"/>
        <v/>
      </c>
      <c r="I32" s="107"/>
      <c r="J32" s="104" t="str">
        <f t="shared" si="2"/>
        <v/>
      </c>
      <c r="K32" s="59"/>
    </row>
    <row r="33" spans="1:11" ht="45" customHeight="1" x14ac:dyDescent="0.25">
      <c r="A33" s="54"/>
      <c r="B33" s="105"/>
      <c r="C33" s="106"/>
      <c r="D33" s="108"/>
      <c r="E33" s="107"/>
      <c r="F33" s="104" t="str">
        <f t="shared" si="0"/>
        <v/>
      </c>
      <c r="G33" s="107"/>
      <c r="H33" s="104" t="str">
        <f t="shared" si="1"/>
        <v/>
      </c>
      <c r="I33" s="107"/>
      <c r="J33" s="104" t="str">
        <f t="shared" si="2"/>
        <v/>
      </c>
      <c r="K33" s="59"/>
    </row>
    <row r="34" spans="1:11" ht="45" customHeight="1" x14ac:dyDescent="0.25">
      <c r="A34" s="54"/>
      <c r="B34" s="105"/>
      <c r="C34" s="106"/>
      <c r="D34" s="108"/>
      <c r="E34" s="107"/>
      <c r="F34" s="104" t="str">
        <f t="shared" si="0"/>
        <v/>
      </c>
      <c r="G34" s="107"/>
      <c r="H34" s="104" t="str">
        <f t="shared" si="1"/>
        <v/>
      </c>
      <c r="I34" s="107"/>
      <c r="J34" s="104" t="str">
        <f t="shared" si="2"/>
        <v/>
      </c>
      <c r="K34" s="59"/>
    </row>
    <row r="35" spans="1:11" ht="45" customHeight="1" x14ac:dyDescent="0.25">
      <c r="A35" s="54"/>
      <c r="B35" s="105"/>
      <c r="C35" s="106"/>
      <c r="D35" s="108"/>
      <c r="E35" s="107"/>
      <c r="F35" s="104" t="str">
        <f t="shared" si="0"/>
        <v/>
      </c>
      <c r="G35" s="107"/>
      <c r="H35" s="104" t="str">
        <f t="shared" si="1"/>
        <v/>
      </c>
      <c r="I35" s="107"/>
      <c r="J35" s="104" t="str">
        <f t="shared" si="2"/>
        <v/>
      </c>
      <c r="K35" s="59"/>
    </row>
    <row r="36" spans="1:11" ht="45" customHeight="1" x14ac:dyDescent="0.25">
      <c r="A36" s="54"/>
      <c r="B36" s="105"/>
      <c r="C36" s="106"/>
      <c r="D36" s="108"/>
      <c r="E36" s="107"/>
      <c r="F36" s="104" t="str">
        <f t="shared" si="0"/>
        <v/>
      </c>
      <c r="G36" s="107"/>
      <c r="H36" s="104" t="str">
        <f t="shared" si="1"/>
        <v/>
      </c>
      <c r="I36" s="107"/>
      <c r="J36" s="104" t="str">
        <f t="shared" si="2"/>
        <v/>
      </c>
      <c r="K36" s="59"/>
    </row>
    <row r="37" spans="1:11" ht="45" customHeight="1" x14ac:dyDescent="0.25">
      <c r="A37" s="54"/>
      <c r="B37" s="105"/>
      <c r="C37" s="106"/>
      <c r="D37" s="108"/>
      <c r="E37" s="107"/>
      <c r="F37" s="104" t="str">
        <f t="shared" ref="F37:F68" si="3">IF(ISBLANK(E37),"",E37*((pr_pneumatic_highbleed_EF*(IF(ISBLANK(C37),default_CH4_content,C37)*(IF(ISBLANK(D37),default_hours,D37))))-(pr_pneumatic_lowbleed_EF*(IF(ISBLANK(C37),default_CH4_content,C37)*(IF(ISBLANK(D37),default_hours,D37)))))/1000)</f>
        <v/>
      </c>
      <c r="G37" s="107"/>
      <c r="H37" s="104" t="str">
        <f t="shared" ref="H37:H68" si="4">IF(ISBLANK(G37),"",G37*((pr_pneumatic_highbleed_EF*(IF(ISBLANK(C37),default_CH4_content,C37)*(IF(ISBLANK(D37),default_hours,D37)))))/1000)</f>
        <v/>
      </c>
      <c r="I37" s="107"/>
      <c r="J37" s="104" t="str">
        <f t="shared" ref="J37:J68" si="5">IF(ISBLANK(I37),"",I37*((pr_pneumatic_lowbleed_EF*(IF(ISBLANK(C37),default_CH4_content,C37)*(IF(ISBLANK(D37),default_hours,D37)))))/1000)</f>
        <v/>
      </c>
      <c r="K37" s="59"/>
    </row>
    <row r="38" spans="1:11" ht="45" customHeight="1" x14ac:dyDescent="0.25">
      <c r="A38" s="54"/>
      <c r="B38" s="105"/>
      <c r="C38" s="106"/>
      <c r="D38" s="108"/>
      <c r="E38" s="107"/>
      <c r="F38" s="104" t="str">
        <f t="shared" si="3"/>
        <v/>
      </c>
      <c r="G38" s="107"/>
      <c r="H38" s="104" t="str">
        <f t="shared" si="4"/>
        <v/>
      </c>
      <c r="I38" s="107"/>
      <c r="J38" s="104" t="str">
        <f t="shared" si="5"/>
        <v/>
      </c>
      <c r="K38" s="59"/>
    </row>
    <row r="39" spans="1:11" ht="45" customHeight="1" x14ac:dyDescent="0.25">
      <c r="A39" s="54"/>
      <c r="B39" s="105"/>
      <c r="C39" s="106"/>
      <c r="D39" s="108"/>
      <c r="E39" s="107"/>
      <c r="F39" s="104" t="str">
        <f t="shared" si="3"/>
        <v/>
      </c>
      <c r="G39" s="107"/>
      <c r="H39" s="104" t="str">
        <f t="shared" si="4"/>
        <v/>
      </c>
      <c r="I39" s="107"/>
      <c r="J39" s="104" t="str">
        <f t="shared" si="5"/>
        <v/>
      </c>
      <c r="K39" s="59"/>
    </row>
    <row r="40" spans="1:11" ht="45" customHeight="1" x14ac:dyDescent="0.25">
      <c r="A40" s="54"/>
      <c r="B40" s="105"/>
      <c r="C40" s="106"/>
      <c r="D40" s="108"/>
      <c r="E40" s="107"/>
      <c r="F40" s="104" t="str">
        <f t="shared" si="3"/>
        <v/>
      </c>
      <c r="G40" s="107"/>
      <c r="H40" s="104" t="str">
        <f t="shared" si="4"/>
        <v/>
      </c>
      <c r="I40" s="107"/>
      <c r="J40" s="104" t="str">
        <f t="shared" si="5"/>
        <v/>
      </c>
      <c r="K40" s="59"/>
    </row>
    <row r="41" spans="1:11" ht="45" customHeight="1" x14ac:dyDescent="0.25">
      <c r="A41" s="54"/>
      <c r="B41" s="105"/>
      <c r="C41" s="106"/>
      <c r="D41" s="108"/>
      <c r="E41" s="107"/>
      <c r="F41" s="104" t="str">
        <f t="shared" si="3"/>
        <v/>
      </c>
      <c r="G41" s="107"/>
      <c r="H41" s="104" t="str">
        <f t="shared" si="4"/>
        <v/>
      </c>
      <c r="I41" s="107"/>
      <c r="J41" s="104" t="str">
        <f t="shared" si="5"/>
        <v/>
      </c>
      <c r="K41" s="59"/>
    </row>
    <row r="42" spans="1:11" ht="45" customHeight="1" x14ac:dyDescent="0.25">
      <c r="A42" s="54"/>
      <c r="B42" s="105"/>
      <c r="C42" s="106"/>
      <c r="D42" s="108"/>
      <c r="E42" s="107"/>
      <c r="F42" s="104" t="str">
        <f t="shared" si="3"/>
        <v/>
      </c>
      <c r="G42" s="107"/>
      <c r="H42" s="104" t="str">
        <f t="shared" si="4"/>
        <v/>
      </c>
      <c r="I42" s="107"/>
      <c r="J42" s="104" t="str">
        <f t="shared" si="5"/>
        <v/>
      </c>
      <c r="K42" s="59"/>
    </row>
    <row r="43" spans="1:11" ht="45" customHeight="1" x14ac:dyDescent="0.25">
      <c r="A43" s="54"/>
      <c r="B43" s="105"/>
      <c r="C43" s="106"/>
      <c r="D43" s="108"/>
      <c r="E43" s="107"/>
      <c r="F43" s="104" t="str">
        <f t="shared" si="3"/>
        <v/>
      </c>
      <c r="G43" s="107"/>
      <c r="H43" s="104" t="str">
        <f t="shared" si="4"/>
        <v/>
      </c>
      <c r="I43" s="107"/>
      <c r="J43" s="104" t="str">
        <f t="shared" si="5"/>
        <v/>
      </c>
      <c r="K43" s="59"/>
    </row>
    <row r="44" spans="1:11" ht="45" customHeight="1" x14ac:dyDescent="0.25">
      <c r="A44" s="54"/>
      <c r="B44" s="105"/>
      <c r="C44" s="106"/>
      <c r="D44" s="108"/>
      <c r="E44" s="107"/>
      <c r="F44" s="104" t="str">
        <f t="shared" si="3"/>
        <v/>
      </c>
      <c r="G44" s="107"/>
      <c r="H44" s="104" t="str">
        <f t="shared" si="4"/>
        <v/>
      </c>
      <c r="I44" s="107"/>
      <c r="J44" s="104" t="str">
        <f t="shared" si="5"/>
        <v/>
      </c>
      <c r="K44" s="59"/>
    </row>
    <row r="45" spans="1:11" ht="45" customHeight="1" x14ac:dyDescent="0.25">
      <c r="A45" s="54"/>
      <c r="B45" s="105"/>
      <c r="C45" s="106"/>
      <c r="D45" s="108"/>
      <c r="E45" s="107"/>
      <c r="F45" s="104" t="str">
        <f t="shared" si="3"/>
        <v/>
      </c>
      <c r="G45" s="107"/>
      <c r="H45" s="104" t="str">
        <f t="shared" si="4"/>
        <v/>
      </c>
      <c r="I45" s="107"/>
      <c r="J45" s="104" t="str">
        <f t="shared" si="5"/>
        <v/>
      </c>
      <c r="K45" s="59"/>
    </row>
    <row r="46" spans="1:11" ht="45" customHeight="1" x14ac:dyDescent="0.25">
      <c r="A46" s="54"/>
      <c r="B46" s="105"/>
      <c r="C46" s="106"/>
      <c r="D46" s="108"/>
      <c r="E46" s="107"/>
      <c r="F46" s="104" t="str">
        <f t="shared" si="3"/>
        <v/>
      </c>
      <c r="G46" s="107"/>
      <c r="H46" s="104" t="str">
        <f t="shared" si="4"/>
        <v/>
      </c>
      <c r="I46" s="107"/>
      <c r="J46" s="104" t="str">
        <f t="shared" si="5"/>
        <v/>
      </c>
      <c r="K46" s="59"/>
    </row>
    <row r="47" spans="1:11" ht="45" customHeight="1" x14ac:dyDescent="0.25">
      <c r="A47" s="54"/>
      <c r="B47" s="105"/>
      <c r="C47" s="106"/>
      <c r="D47" s="108"/>
      <c r="E47" s="107"/>
      <c r="F47" s="104" t="str">
        <f t="shared" si="3"/>
        <v/>
      </c>
      <c r="G47" s="107"/>
      <c r="H47" s="104" t="str">
        <f t="shared" si="4"/>
        <v/>
      </c>
      <c r="I47" s="107"/>
      <c r="J47" s="104" t="str">
        <f t="shared" si="5"/>
        <v/>
      </c>
      <c r="K47" s="59"/>
    </row>
    <row r="48" spans="1:11" ht="45" customHeight="1" x14ac:dyDescent="0.25">
      <c r="A48" s="54"/>
      <c r="B48" s="105"/>
      <c r="C48" s="106"/>
      <c r="D48" s="108"/>
      <c r="E48" s="107"/>
      <c r="F48" s="104" t="str">
        <f t="shared" si="3"/>
        <v/>
      </c>
      <c r="G48" s="107"/>
      <c r="H48" s="104" t="str">
        <f t="shared" si="4"/>
        <v/>
      </c>
      <c r="I48" s="107"/>
      <c r="J48" s="104" t="str">
        <f t="shared" si="5"/>
        <v/>
      </c>
      <c r="K48" s="59"/>
    </row>
    <row r="49" spans="1:11" ht="45" customHeight="1" x14ac:dyDescent="0.25">
      <c r="A49" s="54"/>
      <c r="B49" s="105"/>
      <c r="C49" s="106"/>
      <c r="D49" s="108"/>
      <c r="E49" s="107"/>
      <c r="F49" s="104" t="str">
        <f t="shared" si="3"/>
        <v/>
      </c>
      <c r="G49" s="107"/>
      <c r="H49" s="104" t="str">
        <f t="shared" si="4"/>
        <v/>
      </c>
      <c r="I49" s="107"/>
      <c r="J49" s="104" t="str">
        <f t="shared" si="5"/>
        <v/>
      </c>
      <c r="K49" s="59"/>
    </row>
    <row r="50" spans="1:11" ht="45" customHeight="1" x14ac:dyDescent="0.25">
      <c r="A50" s="54"/>
      <c r="B50" s="105"/>
      <c r="C50" s="106"/>
      <c r="D50" s="108"/>
      <c r="E50" s="107"/>
      <c r="F50" s="104" t="str">
        <f t="shared" si="3"/>
        <v/>
      </c>
      <c r="G50" s="107"/>
      <c r="H50" s="104" t="str">
        <f t="shared" si="4"/>
        <v/>
      </c>
      <c r="I50" s="107"/>
      <c r="J50" s="104" t="str">
        <f t="shared" si="5"/>
        <v/>
      </c>
      <c r="K50" s="59"/>
    </row>
    <row r="51" spans="1:11" ht="45" customHeight="1" x14ac:dyDescent="0.25">
      <c r="A51" s="54"/>
      <c r="B51" s="105"/>
      <c r="C51" s="106"/>
      <c r="D51" s="108"/>
      <c r="E51" s="107"/>
      <c r="F51" s="104" t="str">
        <f t="shared" si="3"/>
        <v/>
      </c>
      <c r="G51" s="107"/>
      <c r="H51" s="104" t="str">
        <f t="shared" si="4"/>
        <v/>
      </c>
      <c r="I51" s="107"/>
      <c r="J51" s="104" t="str">
        <f t="shared" si="5"/>
        <v/>
      </c>
      <c r="K51" s="59"/>
    </row>
    <row r="52" spans="1:11" ht="45" customHeight="1" x14ac:dyDescent="0.25">
      <c r="A52" s="54"/>
      <c r="B52" s="105"/>
      <c r="C52" s="106"/>
      <c r="D52" s="108"/>
      <c r="E52" s="107"/>
      <c r="F52" s="104" t="str">
        <f t="shared" si="3"/>
        <v/>
      </c>
      <c r="G52" s="107"/>
      <c r="H52" s="104" t="str">
        <f t="shared" si="4"/>
        <v/>
      </c>
      <c r="I52" s="107"/>
      <c r="J52" s="104" t="str">
        <f t="shared" si="5"/>
        <v/>
      </c>
      <c r="K52" s="59"/>
    </row>
    <row r="53" spans="1:11" ht="45" customHeight="1" x14ac:dyDescent="0.25">
      <c r="A53" s="54"/>
      <c r="B53" s="105"/>
      <c r="C53" s="106"/>
      <c r="D53" s="108"/>
      <c r="E53" s="107"/>
      <c r="F53" s="104" t="str">
        <f t="shared" si="3"/>
        <v/>
      </c>
      <c r="G53" s="107"/>
      <c r="H53" s="104" t="str">
        <f t="shared" si="4"/>
        <v/>
      </c>
      <c r="I53" s="107"/>
      <c r="J53" s="104" t="str">
        <f t="shared" si="5"/>
        <v/>
      </c>
      <c r="K53" s="59"/>
    </row>
    <row r="54" spans="1:11" ht="45" customHeight="1" x14ac:dyDescent="0.25">
      <c r="A54" s="54"/>
      <c r="B54" s="105"/>
      <c r="C54" s="106"/>
      <c r="D54" s="108"/>
      <c r="E54" s="107"/>
      <c r="F54" s="104" t="str">
        <f t="shared" si="3"/>
        <v/>
      </c>
      <c r="G54" s="107"/>
      <c r="H54" s="104" t="str">
        <f t="shared" si="4"/>
        <v/>
      </c>
      <c r="I54" s="107"/>
      <c r="J54" s="104" t="str">
        <f t="shared" si="5"/>
        <v/>
      </c>
      <c r="K54" s="59"/>
    </row>
    <row r="55" spans="1:11" ht="45" customHeight="1" x14ac:dyDescent="0.25">
      <c r="A55" s="54"/>
      <c r="B55" s="105"/>
      <c r="C55" s="106"/>
      <c r="D55" s="108"/>
      <c r="E55" s="107"/>
      <c r="F55" s="104" t="str">
        <f t="shared" si="3"/>
        <v/>
      </c>
      <c r="G55" s="107"/>
      <c r="H55" s="104" t="str">
        <f t="shared" si="4"/>
        <v/>
      </c>
      <c r="I55" s="107"/>
      <c r="J55" s="104" t="str">
        <f t="shared" si="5"/>
        <v/>
      </c>
      <c r="K55" s="59"/>
    </row>
    <row r="56" spans="1:11" ht="45" customHeight="1" x14ac:dyDescent="0.25">
      <c r="A56" s="54"/>
      <c r="B56" s="105"/>
      <c r="C56" s="106"/>
      <c r="D56" s="108"/>
      <c r="E56" s="107"/>
      <c r="F56" s="104" t="str">
        <f t="shared" si="3"/>
        <v/>
      </c>
      <c r="G56" s="107"/>
      <c r="H56" s="104" t="str">
        <f t="shared" si="4"/>
        <v/>
      </c>
      <c r="I56" s="107"/>
      <c r="J56" s="104" t="str">
        <f t="shared" si="5"/>
        <v/>
      </c>
      <c r="K56" s="59"/>
    </row>
    <row r="57" spans="1:11" ht="45" customHeight="1" x14ac:dyDescent="0.25">
      <c r="A57" s="54"/>
      <c r="B57" s="105"/>
      <c r="C57" s="106"/>
      <c r="D57" s="108"/>
      <c r="E57" s="107"/>
      <c r="F57" s="104" t="str">
        <f t="shared" si="3"/>
        <v/>
      </c>
      <c r="G57" s="107"/>
      <c r="H57" s="104" t="str">
        <f t="shared" si="4"/>
        <v/>
      </c>
      <c r="I57" s="107"/>
      <c r="J57" s="104" t="str">
        <f t="shared" si="5"/>
        <v/>
      </c>
      <c r="K57" s="59"/>
    </row>
    <row r="58" spans="1:11" ht="45" customHeight="1" x14ac:dyDescent="0.25">
      <c r="A58" s="54"/>
      <c r="B58" s="105"/>
      <c r="C58" s="106"/>
      <c r="D58" s="108"/>
      <c r="E58" s="107"/>
      <c r="F58" s="104" t="str">
        <f t="shared" si="3"/>
        <v/>
      </c>
      <c r="G58" s="107"/>
      <c r="H58" s="104" t="str">
        <f t="shared" si="4"/>
        <v/>
      </c>
      <c r="I58" s="107"/>
      <c r="J58" s="104" t="str">
        <f t="shared" si="5"/>
        <v/>
      </c>
      <c r="K58" s="59"/>
    </row>
    <row r="59" spans="1:11" ht="45" customHeight="1" x14ac:dyDescent="0.25">
      <c r="A59" s="54"/>
      <c r="B59" s="105"/>
      <c r="C59" s="106"/>
      <c r="D59" s="108"/>
      <c r="E59" s="107"/>
      <c r="F59" s="104" t="str">
        <f t="shared" si="3"/>
        <v/>
      </c>
      <c r="G59" s="107"/>
      <c r="H59" s="104" t="str">
        <f t="shared" si="4"/>
        <v/>
      </c>
      <c r="I59" s="107"/>
      <c r="J59" s="104" t="str">
        <f t="shared" si="5"/>
        <v/>
      </c>
      <c r="K59" s="59"/>
    </row>
    <row r="60" spans="1:11" ht="45" customHeight="1" x14ac:dyDescent="0.25">
      <c r="A60" s="54"/>
      <c r="B60" s="105"/>
      <c r="C60" s="106"/>
      <c r="D60" s="108"/>
      <c r="E60" s="107"/>
      <c r="F60" s="104" t="str">
        <f t="shared" si="3"/>
        <v/>
      </c>
      <c r="G60" s="107"/>
      <c r="H60" s="104" t="str">
        <f t="shared" si="4"/>
        <v/>
      </c>
      <c r="I60" s="107"/>
      <c r="J60" s="104" t="str">
        <f t="shared" si="5"/>
        <v/>
      </c>
      <c r="K60" s="59"/>
    </row>
    <row r="61" spans="1:11" ht="45" customHeight="1" x14ac:dyDescent="0.25">
      <c r="A61" s="54"/>
      <c r="B61" s="105"/>
      <c r="C61" s="106"/>
      <c r="D61" s="108"/>
      <c r="E61" s="107"/>
      <c r="F61" s="104" t="str">
        <f t="shared" si="3"/>
        <v/>
      </c>
      <c r="G61" s="107"/>
      <c r="H61" s="104" t="str">
        <f t="shared" si="4"/>
        <v/>
      </c>
      <c r="I61" s="107"/>
      <c r="J61" s="104" t="str">
        <f t="shared" si="5"/>
        <v/>
      </c>
      <c r="K61" s="59"/>
    </row>
    <row r="62" spans="1:11" ht="45" customHeight="1" x14ac:dyDescent="0.25">
      <c r="A62" s="54"/>
      <c r="B62" s="105"/>
      <c r="C62" s="106"/>
      <c r="D62" s="108"/>
      <c r="E62" s="107"/>
      <c r="F62" s="104" t="str">
        <f t="shared" si="3"/>
        <v/>
      </c>
      <c r="G62" s="107"/>
      <c r="H62" s="104" t="str">
        <f t="shared" si="4"/>
        <v/>
      </c>
      <c r="I62" s="107"/>
      <c r="J62" s="104" t="str">
        <f t="shared" si="5"/>
        <v/>
      </c>
      <c r="K62" s="59"/>
    </row>
    <row r="63" spans="1:11" ht="45" customHeight="1" x14ac:dyDescent="0.25">
      <c r="A63" s="54"/>
      <c r="B63" s="105"/>
      <c r="C63" s="106"/>
      <c r="D63" s="108"/>
      <c r="E63" s="107"/>
      <c r="F63" s="104" t="str">
        <f t="shared" si="3"/>
        <v/>
      </c>
      <c r="G63" s="107"/>
      <c r="H63" s="104" t="str">
        <f t="shared" si="4"/>
        <v/>
      </c>
      <c r="I63" s="107"/>
      <c r="J63" s="104" t="str">
        <f t="shared" si="5"/>
        <v/>
      </c>
      <c r="K63" s="59"/>
    </row>
    <row r="64" spans="1:11" ht="45" customHeight="1" x14ac:dyDescent="0.25">
      <c r="A64" s="54"/>
      <c r="B64" s="105"/>
      <c r="C64" s="106"/>
      <c r="D64" s="108"/>
      <c r="E64" s="107"/>
      <c r="F64" s="104" t="str">
        <f t="shared" si="3"/>
        <v/>
      </c>
      <c r="G64" s="107"/>
      <c r="H64" s="104" t="str">
        <f t="shared" si="4"/>
        <v/>
      </c>
      <c r="I64" s="107"/>
      <c r="J64" s="104" t="str">
        <f t="shared" si="5"/>
        <v/>
      </c>
      <c r="K64" s="59"/>
    </row>
    <row r="65" spans="1:11" ht="45" customHeight="1" x14ac:dyDescent="0.25">
      <c r="A65" s="54"/>
      <c r="B65" s="105"/>
      <c r="C65" s="106"/>
      <c r="D65" s="108"/>
      <c r="E65" s="107"/>
      <c r="F65" s="104" t="str">
        <f t="shared" si="3"/>
        <v/>
      </c>
      <c r="G65" s="107"/>
      <c r="H65" s="104" t="str">
        <f t="shared" si="4"/>
        <v/>
      </c>
      <c r="I65" s="107"/>
      <c r="J65" s="104" t="str">
        <f t="shared" si="5"/>
        <v/>
      </c>
      <c r="K65" s="59"/>
    </row>
    <row r="66" spans="1:11" ht="45" customHeight="1" x14ac:dyDescent="0.25">
      <c r="A66" s="54"/>
      <c r="B66" s="105"/>
      <c r="C66" s="106"/>
      <c r="D66" s="108"/>
      <c r="E66" s="107"/>
      <c r="F66" s="104" t="str">
        <f t="shared" si="3"/>
        <v/>
      </c>
      <c r="G66" s="107"/>
      <c r="H66" s="104" t="str">
        <f t="shared" si="4"/>
        <v/>
      </c>
      <c r="I66" s="107"/>
      <c r="J66" s="104" t="str">
        <f t="shared" si="5"/>
        <v/>
      </c>
      <c r="K66" s="59"/>
    </row>
    <row r="67" spans="1:11" ht="45" customHeight="1" x14ac:dyDescent="0.25">
      <c r="A67" s="54"/>
      <c r="B67" s="105"/>
      <c r="C67" s="106"/>
      <c r="D67" s="108"/>
      <c r="E67" s="107"/>
      <c r="F67" s="104" t="str">
        <f t="shared" si="3"/>
        <v/>
      </c>
      <c r="G67" s="107"/>
      <c r="H67" s="104" t="str">
        <f t="shared" si="4"/>
        <v/>
      </c>
      <c r="I67" s="107"/>
      <c r="J67" s="104" t="str">
        <f t="shared" si="5"/>
        <v/>
      </c>
      <c r="K67" s="59"/>
    </row>
    <row r="68" spans="1:11" ht="45" customHeight="1" x14ac:dyDescent="0.25">
      <c r="A68" s="54"/>
      <c r="B68" s="105"/>
      <c r="C68" s="106"/>
      <c r="D68" s="108"/>
      <c r="E68" s="107"/>
      <c r="F68" s="104" t="str">
        <f t="shared" si="3"/>
        <v/>
      </c>
      <c r="G68" s="107"/>
      <c r="H68" s="104" t="str">
        <f t="shared" si="4"/>
        <v/>
      </c>
      <c r="I68" s="107"/>
      <c r="J68" s="104" t="str">
        <f t="shared" si="5"/>
        <v/>
      </c>
      <c r="K68" s="59"/>
    </row>
    <row r="69" spans="1:11" ht="45" customHeight="1" x14ac:dyDescent="0.25">
      <c r="A69" s="54"/>
      <c r="B69" s="105"/>
      <c r="C69" s="106"/>
      <c r="D69" s="108"/>
      <c r="E69" s="107"/>
      <c r="F69" s="104" t="str">
        <f t="shared" ref="F69:F100" si="6">IF(ISBLANK(E69),"",E69*((pr_pneumatic_highbleed_EF*(IF(ISBLANK(C69),default_CH4_content,C69)*(IF(ISBLANK(D69),default_hours,D69))))-(pr_pneumatic_lowbleed_EF*(IF(ISBLANK(C69),default_CH4_content,C69)*(IF(ISBLANK(D69),default_hours,D69)))))/1000)</f>
        <v/>
      </c>
      <c r="G69" s="107"/>
      <c r="H69" s="104" t="str">
        <f t="shared" ref="H69:H100" si="7">IF(ISBLANK(G69),"",G69*((pr_pneumatic_highbleed_EF*(IF(ISBLANK(C69),default_CH4_content,C69)*(IF(ISBLANK(D69),default_hours,D69)))))/1000)</f>
        <v/>
      </c>
      <c r="I69" s="107"/>
      <c r="J69" s="104" t="str">
        <f t="shared" ref="J69:J100" si="8">IF(ISBLANK(I69),"",I69*((pr_pneumatic_lowbleed_EF*(IF(ISBLANK(C69),default_CH4_content,C69)*(IF(ISBLANK(D69),default_hours,D69)))))/1000)</f>
        <v/>
      </c>
      <c r="K69" s="59"/>
    </row>
    <row r="70" spans="1:11" ht="45" customHeight="1" x14ac:dyDescent="0.25">
      <c r="A70" s="54"/>
      <c r="B70" s="105"/>
      <c r="C70" s="106"/>
      <c r="D70" s="108"/>
      <c r="E70" s="107"/>
      <c r="F70" s="104" t="str">
        <f t="shared" si="6"/>
        <v/>
      </c>
      <c r="G70" s="107"/>
      <c r="H70" s="104" t="str">
        <f t="shared" si="7"/>
        <v/>
      </c>
      <c r="I70" s="107"/>
      <c r="J70" s="104" t="str">
        <f t="shared" si="8"/>
        <v/>
      </c>
      <c r="K70" s="59"/>
    </row>
    <row r="71" spans="1:11" ht="45" customHeight="1" x14ac:dyDescent="0.25">
      <c r="A71" s="54"/>
      <c r="B71" s="105"/>
      <c r="C71" s="106"/>
      <c r="D71" s="108"/>
      <c r="E71" s="107"/>
      <c r="F71" s="104" t="str">
        <f t="shared" si="6"/>
        <v/>
      </c>
      <c r="G71" s="107"/>
      <c r="H71" s="104" t="str">
        <f t="shared" si="7"/>
        <v/>
      </c>
      <c r="I71" s="107"/>
      <c r="J71" s="104" t="str">
        <f t="shared" si="8"/>
        <v/>
      </c>
      <c r="K71" s="59"/>
    </row>
    <row r="72" spans="1:11" ht="45" customHeight="1" x14ac:dyDescent="0.25">
      <c r="A72" s="54"/>
      <c r="B72" s="105"/>
      <c r="C72" s="106"/>
      <c r="D72" s="108"/>
      <c r="E72" s="107"/>
      <c r="F72" s="104" t="str">
        <f t="shared" si="6"/>
        <v/>
      </c>
      <c r="G72" s="107"/>
      <c r="H72" s="104" t="str">
        <f t="shared" si="7"/>
        <v/>
      </c>
      <c r="I72" s="107"/>
      <c r="J72" s="104" t="str">
        <f t="shared" si="8"/>
        <v/>
      </c>
      <c r="K72" s="59"/>
    </row>
    <row r="73" spans="1:11" ht="45" customHeight="1" x14ac:dyDescent="0.25">
      <c r="A73" s="54"/>
      <c r="B73" s="105"/>
      <c r="C73" s="106"/>
      <c r="D73" s="108"/>
      <c r="E73" s="107"/>
      <c r="F73" s="104" t="str">
        <f t="shared" si="6"/>
        <v/>
      </c>
      <c r="G73" s="107"/>
      <c r="H73" s="104" t="str">
        <f t="shared" si="7"/>
        <v/>
      </c>
      <c r="I73" s="107"/>
      <c r="J73" s="104" t="str">
        <f t="shared" si="8"/>
        <v/>
      </c>
      <c r="K73" s="59"/>
    </row>
    <row r="74" spans="1:11" ht="45" customHeight="1" x14ac:dyDescent="0.25">
      <c r="A74" s="54"/>
      <c r="B74" s="105"/>
      <c r="C74" s="106"/>
      <c r="D74" s="108"/>
      <c r="E74" s="107"/>
      <c r="F74" s="104" t="str">
        <f t="shared" si="6"/>
        <v/>
      </c>
      <c r="G74" s="107"/>
      <c r="H74" s="104" t="str">
        <f t="shared" si="7"/>
        <v/>
      </c>
      <c r="I74" s="107"/>
      <c r="J74" s="104" t="str">
        <f t="shared" si="8"/>
        <v/>
      </c>
      <c r="K74" s="59"/>
    </row>
    <row r="75" spans="1:11" ht="45" customHeight="1" x14ac:dyDescent="0.25">
      <c r="A75" s="54"/>
      <c r="B75" s="105"/>
      <c r="C75" s="106"/>
      <c r="D75" s="108"/>
      <c r="E75" s="107"/>
      <c r="F75" s="104" t="str">
        <f t="shared" si="6"/>
        <v/>
      </c>
      <c r="G75" s="107"/>
      <c r="H75" s="104" t="str">
        <f t="shared" si="7"/>
        <v/>
      </c>
      <c r="I75" s="107"/>
      <c r="J75" s="104" t="str">
        <f t="shared" si="8"/>
        <v/>
      </c>
      <c r="K75" s="59"/>
    </row>
    <row r="76" spans="1:11" ht="45" customHeight="1" x14ac:dyDescent="0.25">
      <c r="A76" s="54"/>
      <c r="B76" s="105"/>
      <c r="C76" s="106"/>
      <c r="D76" s="108"/>
      <c r="E76" s="107"/>
      <c r="F76" s="104" t="str">
        <f t="shared" si="6"/>
        <v/>
      </c>
      <c r="G76" s="107"/>
      <c r="H76" s="104" t="str">
        <f t="shared" si="7"/>
        <v/>
      </c>
      <c r="I76" s="107"/>
      <c r="J76" s="104" t="str">
        <f t="shared" si="8"/>
        <v/>
      </c>
      <c r="K76" s="59"/>
    </row>
    <row r="77" spans="1:11" ht="45" customHeight="1" x14ac:dyDescent="0.25">
      <c r="A77" s="54"/>
      <c r="B77" s="105"/>
      <c r="C77" s="106"/>
      <c r="D77" s="108"/>
      <c r="E77" s="107"/>
      <c r="F77" s="104" t="str">
        <f t="shared" si="6"/>
        <v/>
      </c>
      <c r="G77" s="107"/>
      <c r="H77" s="104" t="str">
        <f t="shared" si="7"/>
        <v/>
      </c>
      <c r="I77" s="107"/>
      <c r="J77" s="104" t="str">
        <f t="shared" si="8"/>
        <v/>
      </c>
      <c r="K77" s="59"/>
    </row>
    <row r="78" spans="1:11" ht="45" customHeight="1" x14ac:dyDescent="0.25">
      <c r="A78" s="54"/>
      <c r="B78" s="105"/>
      <c r="C78" s="106"/>
      <c r="D78" s="108"/>
      <c r="E78" s="107"/>
      <c r="F78" s="104" t="str">
        <f t="shared" si="6"/>
        <v/>
      </c>
      <c r="G78" s="107"/>
      <c r="H78" s="104" t="str">
        <f t="shared" si="7"/>
        <v/>
      </c>
      <c r="I78" s="107"/>
      <c r="J78" s="104" t="str">
        <f t="shared" si="8"/>
        <v/>
      </c>
      <c r="K78" s="59"/>
    </row>
    <row r="79" spans="1:11" ht="45" customHeight="1" x14ac:dyDescent="0.25">
      <c r="A79" s="54"/>
      <c r="B79" s="105"/>
      <c r="C79" s="106"/>
      <c r="D79" s="108"/>
      <c r="E79" s="107"/>
      <c r="F79" s="104" t="str">
        <f t="shared" si="6"/>
        <v/>
      </c>
      <c r="G79" s="107"/>
      <c r="H79" s="104" t="str">
        <f t="shared" si="7"/>
        <v/>
      </c>
      <c r="I79" s="107"/>
      <c r="J79" s="104" t="str">
        <f t="shared" si="8"/>
        <v/>
      </c>
      <c r="K79" s="59"/>
    </row>
    <row r="80" spans="1:11" ht="45" customHeight="1" x14ac:dyDescent="0.25">
      <c r="A80" s="54"/>
      <c r="B80" s="105"/>
      <c r="C80" s="106"/>
      <c r="D80" s="108"/>
      <c r="E80" s="107"/>
      <c r="F80" s="104" t="str">
        <f t="shared" si="6"/>
        <v/>
      </c>
      <c r="G80" s="107"/>
      <c r="H80" s="104" t="str">
        <f t="shared" si="7"/>
        <v/>
      </c>
      <c r="I80" s="107"/>
      <c r="J80" s="104" t="str">
        <f t="shared" si="8"/>
        <v/>
      </c>
      <c r="K80" s="59"/>
    </row>
    <row r="81" spans="1:11" ht="45" customHeight="1" x14ac:dyDescent="0.25">
      <c r="A81" s="54"/>
      <c r="B81" s="105"/>
      <c r="C81" s="106"/>
      <c r="D81" s="108"/>
      <c r="E81" s="107"/>
      <c r="F81" s="104" t="str">
        <f t="shared" si="6"/>
        <v/>
      </c>
      <c r="G81" s="107"/>
      <c r="H81" s="104" t="str">
        <f t="shared" si="7"/>
        <v/>
      </c>
      <c r="I81" s="107"/>
      <c r="J81" s="104" t="str">
        <f t="shared" si="8"/>
        <v/>
      </c>
      <c r="K81" s="59"/>
    </row>
    <row r="82" spans="1:11" ht="45" customHeight="1" x14ac:dyDescent="0.25">
      <c r="A82" s="54"/>
      <c r="B82" s="105"/>
      <c r="C82" s="106"/>
      <c r="D82" s="108"/>
      <c r="E82" s="107"/>
      <c r="F82" s="104" t="str">
        <f t="shared" si="6"/>
        <v/>
      </c>
      <c r="G82" s="107"/>
      <c r="H82" s="104" t="str">
        <f t="shared" si="7"/>
        <v/>
      </c>
      <c r="I82" s="107"/>
      <c r="J82" s="104" t="str">
        <f t="shared" si="8"/>
        <v/>
      </c>
      <c r="K82" s="59"/>
    </row>
    <row r="83" spans="1:11" ht="45" customHeight="1" x14ac:dyDescent="0.25">
      <c r="A83" s="54"/>
      <c r="B83" s="105"/>
      <c r="C83" s="106"/>
      <c r="D83" s="108"/>
      <c r="E83" s="107"/>
      <c r="F83" s="104" t="str">
        <f t="shared" si="6"/>
        <v/>
      </c>
      <c r="G83" s="107"/>
      <c r="H83" s="104" t="str">
        <f t="shared" si="7"/>
        <v/>
      </c>
      <c r="I83" s="107"/>
      <c r="J83" s="104" t="str">
        <f t="shared" si="8"/>
        <v/>
      </c>
      <c r="K83" s="59"/>
    </row>
    <row r="84" spans="1:11" ht="45" customHeight="1" x14ac:dyDescent="0.25">
      <c r="A84" s="54"/>
      <c r="B84" s="105"/>
      <c r="C84" s="106"/>
      <c r="D84" s="108"/>
      <c r="E84" s="107"/>
      <c r="F84" s="104" t="str">
        <f t="shared" si="6"/>
        <v/>
      </c>
      <c r="G84" s="107"/>
      <c r="H84" s="104" t="str">
        <f t="shared" si="7"/>
        <v/>
      </c>
      <c r="I84" s="107"/>
      <c r="J84" s="104" t="str">
        <f t="shared" si="8"/>
        <v/>
      </c>
      <c r="K84" s="59"/>
    </row>
    <row r="85" spans="1:11" ht="45" customHeight="1" x14ac:dyDescent="0.25">
      <c r="A85" s="54"/>
      <c r="B85" s="105"/>
      <c r="C85" s="106"/>
      <c r="D85" s="108"/>
      <c r="E85" s="107"/>
      <c r="F85" s="104" t="str">
        <f t="shared" si="6"/>
        <v/>
      </c>
      <c r="G85" s="107"/>
      <c r="H85" s="104" t="str">
        <f t="shared" si="7"/>
        <v/>
      </c>
      <c r="I85" s="107"/>
      <c r="J85" s="104" t="str">
        <f t="shared" si="8"/>
        <v/>
      </c>
      <c r="K85" s="59"/>
    </row>
    <row r="86" spans="1:11" ht="45" customHeight="1" x14ac:dyDescent="0.25">
      <c r="A86" s="54"/>
      <c r="B86" s="105"/>
      <c r="C86" s="106"/>
      <c r="D86" s="108"/>
      <c r="E86" s="107"/>
      <c r="F86" s="104" t="str">
        <f t="shared" si="6"/>
        <v/>
      </c>
      <c r="G86" s="107"/>
      <c r="H86" s="104" t="str">
        <f t="shared" si="7"/>
        <v/>
      </c>
      <c r="I86" s="107"/>
      <c r="J86" s="104" t="str">
        <f t="shared" si="8"/>
        <v/>
      </c>
      <c r="K86" s="59"/>
    </row>
    <row r="87" spans="1:11" ht="45" customHeight="1" x14ac:dyDescent="0.25">
      <c r="A87" s="54"/>
      <c r="B87" s="105"/>
      <c r="C87" s="106"/>
      <c r="D87" s="108"/>
      <c r="E87" s="107"/>
      <c r="F87" s="104" t="str">
        <f t="shared" si="6"/>
        <v/>
      </c>
      <c r="G87" s="107"/>
      <c r="H87" s="104" t="str">
        <f t="shared" si="7"/>
        <v/>
      </c>
      <c r="I87" s="107"/>
      <c r="J87" s="104" t="str">
        <f t="shared" si="8"/>
        <v/>
      </c>
      <c r="K87" s="59"/>
    </row>
    <row r="88" spans="1:11" ht="45" customHeight="1" x14ac:dyDescent="0.25">
      <c r="A88" s="54"/>
      <c r="B88" s="105"/>
      <c r="C88" s="106"/>
      <c r="D88" s="108"/>
      <c r="E88" s="107"/>
      <c r="F88" s="104" t="str">
        <f t="shared" si="6"/>
        <v/>
      </c>
      <c r="G88" s="107"/>
      <c r="H88" s="104" t="str">
        <f t="shared" si="7"/>
        <v/>
      </c>
      <c r="I88" s="107"/>
      <c r="J88" s="104" t="str">
        <f t="shared" si="8"/>
        <v/>
      </c>
      <c r="K88" s="59"/>
    </row>
    <row r="89" spans="1:11" ht="45" customHeight="1" x14ac:dyDescent="0.25">
      <c r="A89" s="54"/>
      <c r="B89" s="105"/>
      <c r="C89" s="106"/>
      <c r="D89" s="108"/>
      <c r="E89" s="107"/>
      <c r="F89" s="104" t="str">
        <f t="shared" si="6"/>
        <v/>
      </c>
      <c r="G89" s="107"/>
      <c r="H89" s="104" t="str">
        <f t="shared" si="7"/>
        <v/>
      </c>
      <c r="I89" s="107"/>
      <c r="J89" s="104" t="str">
        <f t="shared" si="8"/>
        <v/>
      </c>
      <c r="K89" s="59"/>
    </row>
    <row r="90" spans="1:11" ht="45" customHeight="1" x14ac:dyDescent="0.25">
      <c r="A90" s="54"/>
      <c r="B90" s="105"/>
      <c r="C90" s="106"/>
      <c r="D90" s="108"/>
      <c r="E90" s="107"/>
      <c r="F90" s="104" t="str">
        <f t="shared" si="6"/>
        <v/>
      </c>
      <c r="G90" s="107"/>
      <c r="H90" s="104" t="str">
        <f t="shared" si="7"/>
        <v/>
      </c>
      <c r="I90" s="107"/>
      <c r="J90" s="104" t="str">
        <f t="shared" si="8"/>
        <v/>
      </c>
      <c r="K90" s="59"/>
    </row>
    <row r="91" spans="1:11" ht="45" customHeight="1" x14ac:dyDescent="0.25">
      <c r="A91" s="54"/>
      <c r="B91" s="105"/>
      <c r="C91" s="106"/>
      <c r="D91" s="108"/>
      <c r="E91" s="107"/>
      <c r="F91" s="104" t="str">
        <f t="shared" si="6"/>
        <v/>
      </c>
      <c r="G91" s="107"/>
      <c r="H91" s="104" t="str">
        <f t="shared" si="7"/>
        <v/>
      </c>
      <c r="I91" s="107"/>
      <c r="J91" s="104" t="str">
        <f t="shared" si="8"/>
        <v/>
      </c>
      <c r="K91" s="59"/>
    </row>
    <row r="92" spans="1:11" ht="45" customHeight="1" x14ac:dyDescent="0.25">
      <c r="A92" s="54"/>
      <c r="B92" s="105"/>
      <c r="C92" s="106"/>
      <c r="D92" s="108"/>
      <c r="E92" s="107"/>
      <c r="F92" s="104" t="str">
        <f t="shared" si="6"/>
        <v/>
      </c>
      <c r="G92" s="107"/>
      <c r="H92" s="104" t="str">
        <f t="shared" si="7"/>
        <v/>
      </c>
      <c r="I92" s="107"/>
      <c r="J92" s="104" t="str">
        <f t="shared" si="8"/>
        <v/>
      </c>
      <c r="K92" s="59"/>
    </row>
    <row r="93" spans="1:11" ht="45" customHeight="1" x14ac:dyDescent="0.25">
      <c r="A93" s="54"/>
      <c r="B93" s="105"/>
      <c r="C93" s="106"/>
      <c r="D93" s="108"/>
      <c r="E93" s="107"/>
      <c r="F93" s="104" t="str">
        <f t="shared" si="6"/>
        <v/>
      </c>
      <c r="G93" s="107"/>
      <c r="H93" s="104" t="str">
        <f t="shared" si="7"/>
        <v/>
      </c>
      <c r="I93" s="107"/>
      <c r="J93" s="104" t="str">
        <f t="shared" si="8"/>
        <v/>
      </c>
      <c r="K93" s="59"/>
    </row>
    <row r="94" spans="1:11" ht="45" customHeight="1" x14ac:dyDescent="0.25">
      <c r="A94" s="54"/>
      <c r="B94" s="105"/>
      <c r="C94" s="106"/>
      <c r="D94" s="108"/>
      <c r="E94" s="107"/>
      <c r="F94" s="104" t="str">
        <f t="shared" si="6"/>
        <v/>
      </c>
      <c r="G94" s="107"/>
      <c r="H94" s="104" t="str">
        <f t="shared" si="7"/>
        <v/>
      </c>
      <c r="I94" s="107"/>
      <c r="J94" s="104" t="str">
        <f t="shared" si="8"/>
        <v/>
      </c>
      <c r="K94" s="59"/>
    </row>
    <row r="95" spans="1:11" ht="45" customHeight="1" x14ac:dyDescent="0.25">
      <c r="A95" s="54"/>
      <c r="B95" s="105"/>
      <c r="C95" s="106"/>
      <c r="D95" s="108"/>
      <c r="E95" s="107"/>
      <c r="F95" s="104" t="str">
        <f t="shared" si="6"/>
        <v/>
      </c>
      <c r="G95" s="107"/>
      <c r="H95" s="104" t="str">
        <f t="shared" si="7"/>
        <v/>
      </c>
      <c r="I95" s="107"/>
      <c r="J95" s="104" t="str">
        <f t="shared" si="8"/>
        <v/>
      </c>
      <c r="K95" s="59"/>
    </row>
    <row r="96" spans="1:11" ht="45" customHeight="1" x14ac:dyDescent="0.25">
      <c r="A96" s="54"/>
      <c r="B96" s="105"/>
      <c r="C96" s="106"/>
      <c r="D96" s="108"/>
      <c r="E96" s="107"/>
      <c r="F96" s="104" t="str">
        <f t="shared" si="6"/>
        <v/>
      </c>
      <c r="G96" s="107"/>
      <c r="H96" s="104" t="str">
        <f t="shared" si="7"/>
        <v/>
      </c>
      <c r="I96" s="107"/>
      <c r="J96" s="104" t="str">
        <f t="shared" si="8"/>
        <v/>
      </c>
      <c r="K96" s="59"/>
    </row>
    <row r="97" spans="1:11" ht="45" customHeight="1" x14ac:dyDescent="0.25">
      <c r="A97" s="54"/>
      <c r="B97" s="105"/>
      <c r="C97" s="106"/>
      <c r="D97" s="108"/>
      <c r="E97" s="107"/>
      <c r="F97" s="104" t="str">
        <f t="shared" si="6"/>
        <v/>
      </c>
      <c r="G97" s="107"/>
      <c r="H97" s="104" t="str">
        <f t="shared" si="7"/>
        <v/>
      </c>
      <c r="I97" s="107"/>
      <c r="J97" s="104" t="str">
        <f t="shared" si="8"/>
        <v/>
      </c>
      <c r="K97" s="59"/>
    </row>
    <row r="98" spans="1:11" ht="45" customHeight="1" x14ac:dyDescent="0.25">
      <c r="A98" s="54"/>
      <c r="B98" s="105"/>
      <c r="C98" s="106"/>
      <c r="D98" s="108"/>
      <c r="E98" s="107"/>
      <c r="F98" s="104" t="str">
        <f t="shared" si="6"/>
        <v/>
      </c>
      <c r="G98" s="107"/>
      <c r="H98" s="104" t="str">
        <f t="shared" si="7"/>
        <v/>
      </c>
      <c r="I98" s="107"/>
      <c r="J98" s="104" t="str">
        <f t="shared" si="8"/>
        <v/>
      </c>
      <c r="K98" s="59"/>
    </row>
    <row r="99" spans="1:11" ht="45" customHeight="1" x14ac:dyDescent="0.25">
      <c r="A99" s="54"/>
      <c r="B99" s="105"/>
      <c r="C99" s="106"/>
      <c r="D99" s="108"/>
      <c r="E99" s="107"/>
      <c r="F99" s="104" t="str">
        <f t="shared" si="6"/>
        <v/>
      </c>
      <c r="G99" s="107"/>
      <c r="H99" s="104" t="str">
        <f t="shared" si="7"/>
        <v/>
      </c>
      <c r="I99" s="107"/>
      <c r="J99" s="104" t="str">
        <f t="shared" si="8"/>
        <v/>
      </c>
      <c r="K99" s="59"/>
    </row>
    <row r="100" spans="1:11" ht="45" customHeight="1" x14ac:dyDescent="0.25">
      <c r="A100" s="54"/>
      <c r="B100" s="105"/>
      <c r="C100" s="106"/>
      <c r="D100" s="108"/>
      <c r="E100" s="107"/>
      <c r="F100" s="104" t="str">
        <f t="shared" si="6"/>
        <v/>
      </c>
      <c r="G100" s="107"/>
      <c r="H100" s="104" t="str">
        <f t="shared" si="7"/>
        <v/>
      </c>
      <c r="I100" s="107"/>
      <c r="J100" s="104" t="str">
        <f t="shared" si="8"/>
        <v/>
      </c>
      <c r="K100" s="59"/>
    </row>
    <row r="101" spans="1:11" ht="45" customHeight="1" x14ac:dyDescent="0.25">
      <c r="A101" s="54"/>
      <c r="B101" s="105"/>
      <c r="C101" s="106"/>
      <c r="D101" s="108"/>
      <c r="E101" s="107"/>
      <c r="F101" s="104" t="str">
        <f t="shared" ref="F101:F104" si="9">IF(ISBLANK(E101),"",E101*((pr_pneumatic_highbleed_EF*(IF(ISBLANK(C101),default_CH4_content,C101)*(IF(ISBLANK(D101),default_hours,D101))))-(pr_pneumatic_lowbleed_EF*(IF(ISBLANK(C101),default_CH4_content,C101)*(IF(ISBLANK(D101),default_hours,D101)))))/1000)</f>
        <v/>
      </c>
      <c r="G101" s="107"/>
      <c r="H101" s="104" t="str">
        <f t="shared" ref="H101:H104" si="10">IF(ISBLANK(G101),"",G101*((pr_pneumatic_highbleed_EF*(IF(ISBLANK(C101),default_CH4_content,C101)*(IF(ISBLANK(D101),default_hours,D101)))))/1000)</f>
        <v/>
      </c>
      <c r="I101" s="107"/>
      <c r="J101" s="104" t="str">
        <f t="shared" ref="J101:J104" si="11">IF(ISBLANK(I101),"",I101*((pr_pneumatic_lowbleed_EF*(IF(ISBLANK(C101),default_CH4_content,C101)*(IF(ISBLANK(D101),default_hours,D101)))))/1000)</f>
        <v/>
      </c>
      <c r="K101" s="59"/>
    </row>
    <row r="102" spans="1:11" ht="45" customHeight="1" x14ac:dyDescent="0.25">
      <c r="A102" s="54"/>
      <c r="B102" s="105"/>
      <c r="C102" s="106"/>
      <c r="D102" s="108"/>
      <c r="E102" s="107"/>
      <c r="F102" s="104" t="str">
        <f t="shared" si="9"/>
        <v/>
      </c>
      <c r="G102" s="107"/>
      <c r="H102" s="104" t="str">
        <f t="shared" si="10"/>
        <v/>
      </c>
      <c r="I102" s="107"/>
      <c r="J102" s="104" t="str">
        <f t="shared" si="11"/>
        <v/>
      </c>
      <c r="K102" s="59"/>
    </row>
    <row r="103" spans="1:11" ht="45" customHeight="1" x14ac:dyDescent="0.25">
      <c r="A103" s="54"/>
      <c r="B103" s="105"/>
      <c r="C103" s="106"/>
      <c r="D103" s="108"/>
      <c r="E103" s="107"/>
      <c r="F103" s="104" t="str">
        <f t="shared" si="9"/>
        <v/>
      </c>
      <c r="G103" s="107"/>
      <c r="H103" s="104" t="str">
        <f t="shared" si="10"/>
        <v/>
      </c>
      <c r="I103" s="107"/>
      <c r="J103" s="104" t="str">
        <f t="shared" si="11"/>
        <v/>
      </c>
      <c r="K103" s="59"/>
    </row>
    <row r="104" spans="1:11" ht="45" customHeight="1" thickBot="1" x14ac:dyDescent="0.3">
      <c r="A104" s="64"/>
      <c r="B104" s="109"/>
      <c r="C104" s="110"/>
      <c r="D104" s="111"/>
      <c r="E104" s="112"/>
      <c r="F104" s="104" t="str">
        <f t="shared" si="9"/>
        <v/>
      </c>
      <c r="G104" s="112"/>
      <c r="H104" s="104" t="str">
        <f t="shared" si="10"/>
        <v/>
      </c>
      <c r="I104" s="112"/>
      <c r="J104" s="104" t="str">
        <f t="shared" si="11"/>
        <v/>
      </c>
      <c r="K104" s="73"/>
    </row>
    <row r="105" spans="1:11" ht="14.95" hidden="1" x14ac:dyDescent="0.25">
      <c r="D105" s="114"/>
      <c r="E105" s="114"/>
      <c r="F105" s="114"/>
      <c r="G105" s="114"/>
      <c r="H105" s="114"/>
      <c r="I105" s="114"/>
    </row>
  </sheetData>
  <sheetProtection algorithmName="SHA-512" hashValue="z3BtTzRqeOe2NogNKrECk/iABlrydVdENCWHRhfPk/EXPp0PJhO31NSKU9D+ivEGRijkeDxY1rwlQ0lee4kcKA==" saltValue="Ew7aQ3oMkuMMNUCj73cVDw==" spinCount="100000" sheet="1" objects="1" scenarios="1" selectLockedCells="1"/>
  <mergeCells count="3">
    <mergeCell ref="E3:F3"/>
    <mergeCell ref="G3:H3"/>
    <mergeCell ref="I3:J3"/>
  </mergeCells>
  <dataValidations count="2">
    <dataValidation type="decimal" operator="lessThanOrEqual" allowBlank="1" showInputMessage="1" showErrorMessage="1" sqref="C5:C104" xr:uid="{0C9A955C-73FF-44BB-BB85-094E7FFDAADF}">
      <formula1>1</formula1>
    </dataValidation>
    <dataValidation type="list" allowBlank="1" showInputMessage="1" showErrorMessage="1" sqref="B5:B104" xr:uid="{90055597-F84D-4C8B-8D70-B14DA644BB0A}">
      <formula1>"New, Ongoing"</formula1>
    </dataValidation>
  </dataValidations>
  <hyperlinks>
    <hyperlink ref="F1" location="'Partner Info and ToC'!A14" display="Return to Table of Contents" xr:uid="{E6EF5CB0-9C16-4DD6-86AE-4B170C13947E}"/>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5AACF72-6CD6-48DA-A391-554593048A5D}">
          <x14:formula1>
            <xm:f>OFFSET(picklists!$A$2,0,0,COUNTA(picklists!$A:$A)-1)</xm:f>
          </x14:formula1>
          <xm:sqref>A5:A104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3"/>
  <sheetViews>
    <sheetView showGridLines="0" showZeros="0" zoomScaleNormal="100" workbookViewId="0">
      <pane xSplit="2" ySplit="3" topLeftCell="C94" activePane="bottomRight" state="frozen"/>
      <selection pane="topRight" activeCell="C1" sqref="C1"/>
      <selection pane="bottomLeft" activeCell="A2" sqref="A2"/>
      <selection pane="bottomRight" activeCell="D94" sqref="D94"/>
    </sheetView>
  </sheetViews>
  <sheetFormatPr defaultColWidth="0" defaultRowHeight="14.3" zeroHeight="1" x14ac:dyDescent="0.25"/>
  <cols>
    <col min="1" max="1" width="9.125" style="74" customWidth="1"/>
    <col min="2" max="2" width="52.875" style="53" bestFit="1" customWidth="1"/>
    <col min="3" max="3" width="9.375" style="53" bestFit="1" customWidth="1"/>
    <col min="4" max="4" width="10.375" style="75" customWidth="1"/>
    <col min="5" max="5" width="14.875" style="74" customWidth="1"/>
    <col min="6" max="6" width="9.625" style="75" customWidth="1"/>
    <col min="7" max="7" width="12.375" style="74" customWidth="1"/>
    <col min="8" max="8" width="24.625" style="53" customWidth="1"/>
    <col min="9" max="9" width="46" style="53" customWidth="1"/>
    <col min="10" max="10" width="62.875" style="53" customWidth="1"/>
    <col min="11" max="11" width="12.875" style="53" hidden="1" customWidth="1"/>
    <col min="12" max="13" width="0" style="53" hidden="1" customWidth="1"/>
    <col min="14" max="16384" width="9.125" style="53" hidden="1"/>
  </cols>
  <sheetData>
    <row r="1" spans="1:13" s="32" customFormat="1" ht="18.7" x14ac:dyDescent="0.25">
      <c r="A1" s="31" t="s">
        <v>97</v>
      </c>
      <c r="H1" s="141" t="s">
        <v>96</v>
      </c>
    </row>
    <row r="2" spans="1:13" s="32" customFormat="1" ht="15.8" thickBot="1" x14ac:dyDescent="0.3">
      <c r="A2" s="35"/>
      <c r="B2" s="35"/>
      <c r="C2" s="35"/>
      <c r="D2" s="35"/>
      <c r="E2" s="35"/>
      <c r="K2" s="35"/>
      <c r="L2" s="35"/>
      <c r="M2" s="35"/>
    </row>
    <row r="3" spans="1:13" s="42" customFormat="1" ht="79.5" customHeight="1" thickBot="1" x14ac:dyDescent="0.3">
      <c r="A3" s="80" t="s">
        <v>59</v>
      </c>
      <c r="B3" s="97" t="s">
        <v>99</v>
      </c>
      <c r="C3" s="80" t="s">
        <v>118</v>
      </c>
      <c r="D3" s="99" t="s">
        <v>100</v>
      </c>
      <c r="E3" s="82" t="s">
        <v>131</v>
      </c>
      <c r="F3" s="116" t="s">
        <v>60</v>
      </c>
      <c r="G3" s="80" t="s">
        <v>58</v>
      </c>
      <c r="H3" s="99" t="s">
        <v>0</v>
      </c>
      <c r="I3" s="116" t="s">
        <v>113</v>
      </c>
      <c r="J3" s="41" t="s">
        <v>130</v>
      </c>
    </row>
    <row r="4" spans="1:13" ht="45" customHeight="1" x14ac:dyDescent="0.25">
      <c r="A4" s="43"/>
      <c r="B4" s="117"/>
      <c r="C4" s="100"/>
      <c r="D4" s="118" t="str">
        <f>IF(ISBLANK(B4),"",VLOOKUP(B4,'gath-proc_activities'!A:C,2,FALSE))</f>
        <v/>
      </c>
      <c r="E4" s="119"/>
      <c r="F4" s="120" t="str">
        <f t="shared" ref="F4:F68" si="0">IF(ISBLANK(A4),"",IF(E4="Yes",A4+D4-1,A4))</f>
        <v/>
      </c>
      <c r="G4" s="43"/>
      <c r="H4" s="121"/>
      <c r="I4" s="122"/>
      <c r="J4" s="52"/>
    </row>
    <row r="5" spans="1:13" ht="45" customHeight="1" x14ac:dyDescent="0.25">
      <c r="A5" s="54"/>
      <c r="B5" s="117"/>
      <c r="C5" s="105"/>
      <c r="D5" s="118" t="str">
        <f>IF(ISBLANK(B5),"",VLOOKUP(B5,'gath-proc_activities'!A:C,2,FALSE))</f>
        <v/>
      </c>
      <c r="E5" s="123"/>
      <c r="F5" s="124" t="str">
        <f t="shared" si="0"/>
        <v/>
      </c>
      <c r="G5" s="54"/>
      <c r="H5" s="125"/>
      <c r="I5" s="126"/>
      <c r="J5" s="59"/>
    </row>
    <row r="6" spans="1:13" ht="45" customHeight="1" x14ac:dyDescent="0.25">
      <c r="A6" s="54"/>
      <c r="B6" s="117"/>
      <c r="C6" s="105"/>
      <c r="D6" s="118" t="str">
        <f>IF(ISBLANK(B6),"",VLOOKUP(B6,'gath-proc_activities'!A:C,2,FALSE))</f>
        <v/>
      </c>
      <c r="E6" s="123"/>
      <c r="F6" s="124" t="str">
        <f t="shared" si="0"/>
        <v/>
      </c>
      <c r="G6" s="54"/>
      <c r="H6" s="125"/>
      <c r="I6" s="126"/>
      <c r="J6" s="59"/>
    </row>
    <row r="7" spans="1:13" ht="45" customHeight="1" x14ac:dyDescent="0.25">
      <c r="A7" s="54"/>
      <c r="B7" s="117"/>
      <c r="C7" s="105"/>
      <c r="D7" s="118" t="str">
        <f>IF(ISBLANK(B7),"",VLOOKUP(B7,'gath-proc_activities'!A:C,2,FALSE))</f>
        <v/>
      </c>
      <c r="E7" s="123"/>
      <c r="F7" s="124" t="str">
        <f t="shared" si="0"/>
        <v/>
      </c>
      <c r="G7" s="54"/>
      <c r="H7" s="125"/>
      <c r="I7" s="126"/>
      <c r="J7" s="59"/>
    </row>
    <row r="8" spans="1:13" ht="45" customHeight="1" x14ac:dyDescent="0.25">
      <c r="A8" s="54"/>
      <c r="B8" s="117"/>
      <c r="C8" s="105"/>
      <c r="D8" s="118" t="str">
        <f>IF(ISBLANK(B8),"",VLOOKUP(B8,'gath-proc_activities'!A:C,2,FALSE))</f>
        <v/>
      </c>
      <c r="E8" s="123"/>
      <c r="F8" s="124" t="str">
        <f t="shared" si="0"/>
        <v/>
      </c>
      <c r="G8" s="54"/>
      <c r="H8" s="125"/>
      <c r="I8" s="126"/>
      <c r="J8" s="59"/>
    </row>
    <row r="9" spans="1:13" ht="45" customHeight="1" x14ac:dyDescent="0.25">
      <c r="A9" s="54"/>
      <c r="B9" s="117"/>
      <c r="C9" s="105"/>
      <c r="D9" s="118" t="str">
        <f>IF(ISBLANK(B9),"",VLOOKUP(B9,'gath-proc_activities'!A:C,2,FALSE))</f>
        <v/>
      </c>
      <c r="E9" s="123"/>
      <c r="F9" s="124" t="str">
        <f t="shared" si="0"/>
        <v/>
      </c>
      <c r="G9" s="54"/>
      <c r="H9" s="125"/>
      <c r="I9" s="126"/>
      <c r="J9" s="59"/>
    </row>
    <row r="10" spans="1:13" ht="45" customHeight="1" x14ac:dyDescent="0.25">
      <c r="A10" s="54"/>
      <c r="B10" s="127"/>
      <c r="C10" s="105"/>
      <c r="D10" s="118" t="str">
        <f>IF(ISBLANK(B10),"",VLOOKUP(B10,'gath-proc_activities'!A:C,2,FALSE))</f>
        <v/>
      </c>
      <c r="E10" s="123"/>
      <c r="F10" s="124" t="str">
        <f t="shared" si="0"/>
        <v/>
      </c>
      <c r="G10" s="54"/>
      <c r="H10" s="125"/>
      <c r="I10" s="126"/>
      <c r="J10" s="59"/>
    </row>
    <row r="11" spans="1:13" ht="45" customHeight="1" x14ac:dyDescent="0.25">
      <c r="A11" s="54"/>
      <c r="B11" s="127"/>
      <c r="C11" s="105"/>
      <c r="D11" s="118" t="str">
        <f>IF(ISBLANK(B11),"",VLOOKUP(B11,'gath-proc_activities'!A:C,2,FALSE))</f>
        <v/>
      </c>
      <c r="E11" s="123"/>
      <c r="F11" s="124" t="str">
        <f t="shared" si="0"/>
        <v/>
      </c>
      <c r="G11" s="54"/>
      <c r="H11" s="125"/>
      <c r="I11" s="126"/>
      <c r="J11" s="59"/>
    </row>
    <row r="12" spans="1:13" ht="45" customHeight="1" x14ac:dyDescent="0.25">
      <c r="A12" s="54"/>
      <c r="B12" s="127"/>
      <c r="C12" s="105"/>
      <c r="D12" s="118" t="str">
        <f>IF(ISBLANK(B12),"",VLOOKUP(B12,'gath-proc_activities'!A:C,2,FALSE))</f>
        <v/>
      </c>
      <c r="E12" s="123"/>
      <c r="F12" s="124" t="str">
        <f t="shared" si="0"/>
        <v/>
      </c>
      <c r="G12" s="54"/>
      <c r="H12" s="125"/>
      <c r="I12" s="126"/>
      <c r="J12" s="59"/>
    </row>
    <row r="13" spans="1:13" ht="45" customHeight="1" x14ac:dyDescent="0.25">
      <c r="A13" s="54"/>
      <c r="B13" s="127"/>
      <c r="C13" s="105"/>
      <c r="D13" s="118" t="str">
        <f>IF(ISBLANK(B13),"",VLOOKUP(B13,'gath-proc_activities'!A:C,2,FALSE))</f>
        <v/>
      </c>
      <c r="E13" s="123"/>
      <c r="F13" s="124" t="str">
        <f t="shared" si="0"/>
        <v/>
      </c>
      <c r="G13" s="54"/>
      <c r="H13" s="125"/>
      <c r="I13" s="126"/>
      <c r="J13" s="59"/>
    </row>
    <row r="14" spans="1:13" ht="45" customHeight="1" x14ac:dyDescent="0.25">
      <c r="A14" s="54"/>
      <c r="B14" s="127"/>
      <c r="C14" s="105"/>
      <c r="D14" s="118" t="str">
        <f>IF(ISBLANK(B14),"",VLOOKUP(B14,'gath-proc_activities'!A:C,2,FALSE))</f>
        <v/>
      </c>
      <c r="E14" s="123"/>
      <c r="F14" s="124" t="str">
        <f t="shared" si="0"/>
        <v/>
      </c>
      <c r="G14" s="54"/>
      <c r="H14" s="125"/>
      <c r="I14" s="126"/>
      <c r="J14" s="59"/>
    </row>
    <row r="15" spans="1:13" ht="45" customHeight="1" x14ac:dyDescent="0.25">
      <c r="A15" s="54"/>
      <c r="B15" s="127"/>
      <c r="C15" s="105"/>
      <c r="D15" s="118" t="str">
        <f>IF(ISBLANK(B15),"",VLOOKUP(B15,'gath-proc_activities'!A:C,2,FALSE))</f>
        <v/>
      </c>
      <c r="E15" s="123"/>
      <c r="F15" s="124" t="str">
        <f t="shared" si="0"/>
        <v/>
      </c>
      <c r="G15" s="54"/>
      <c r="H15" s="125"/>
      <c r="I15" s="126"/>
      <c r="J15" s="59"/>
    </row>
    <row r="16" spans="1:13" ht="45" customHeight="1" x14ac:dyDescent="0.25">
      <c r="A16" s="54"/>
      <c r="B16" s="127"/>
      <c r="C16" s="105"/>
      <c r="D16" s="118" t="str">
        <f>IF(ISBLANK(B16),"",VLOOKUP(B16,'gath-proc_activities'!A:C,2,FALSE))</f>
        <v/>
      </c>
      <c r="E16" s="123"/>
      <c r="F16" s="124" t="str">
        <f t="shared" si="0"/>
        <v/>
      </c>
      <c r="G16" s="54"/>
      <c r="H16" s="125"/>
      <c r="I16" s="126"/>
      <c r="J16" s="59"/>
    </row>
    <row r="17" spans="1:10" ht="45" customHeight="1" x14ac:dyDescent="0.25">
      <c r="A17" s="54"/>
      <c r="B17" s="127"/>
      <c r="C17" s="105"/>
      <c r="D17" s="118" t="str">
        <f>IF(ISBLANK(B17),"",VLOOKUP(B17,'gath-proc_activities'!A:C,2,FALSE))</f>
        <v/>
      </c>
      <c r="E17" s="123"/>
      <c r="F17" s="124" t="str">
        <f t="shared" si="0"/>
        <v/>
      </c>
      <c r="G17" s="54"/>
      <c r="H17" s="125"/>
      <c r="I17" s="126"/>
      <c r="J17" s="59"/>
    </row>
    <row r="18" spans="1:10" ht="45" customHeight="1" x14ac:dyDescent="0.25">
      <c r="A18" s="54"/>
      <c r="B18" s="127"/>
      <c r="C18" s="105"/>
      <c r="D18" s="118" t="str">
        <f>IF(ISBLANK(B18),"",VLOOKUP(B18,'gath-proc_activities'!A:C,2,FALSE))</f>
        <v/>
      </c>
      <c r="E18" s="123"/>
      <c r="F18" s="124" t="str">
        <f t="shared" si="0"/>
        <v/>
      </c>
      <c r="G18" s="54"/>
      <c r="H18" s="125"/>
      <c r="I18" s="126"/>
      <c r="J18" s="59"/>
    </row>
    <row r="19" spans="1:10" ht="45" customHeight="1" x14ac:dyDescent="0.25">
      <c r="A19" s="54"/>
      <c r="B19" s="127"/>
      <c r="C19" s="105"/>
      <c r="D19" s="118" t="str">
        <f>IF(ISBLANK(B19),"",VLOOKUP(B19,'gath-proc_activities'!A:C,2,FALSE))</f>
        <v/>
      </c>
      <c r="E19" s="123"/>
      <c r="F19" s="124" t="str">
        <f t="shared" si="0"/>
        <v/>
      </c>
      <c r="G19" s="54"/>
      <c r="H19" s="125"/>
      <c r="I19" s="126"/>
      <c r="J19" s="59"/>
    </row>
    <row r="20" spans="1:10" ht="45" customHeight="1" x14ac:dyDescent="0.25">
      <c r="A20" s="54"/>
      <c r="B20" s="127"/>
      <c r="C20" s="105"/>
      <c r="D20" s="118" t="str">
        <f>IF(ISBLANK(B20),"",VLOOKUP(B20,'gath-proc_activities'!A:C,2,FALSE))</f>
        <v/>
      </c>
      <c r="E20" s="123"/>
      <c r="F20" s="124" t="str">
        <f t="shared" si="0"/>
        <v/>
      </c>
      <c r="G20" s="54"/>
      <c r="H20" s="125"/>
      <c r="I20" s="126"/>
      <c r="J20" s="59"/>
    </row>
    <row r="21" spans="1:10" ht="45" customHeight="1" x14ac:dyDescent="0.25">
      <c r="A21" s="54"/>
      <c r="B21" s="127"/>
      <c r="C21" s="105"/>
      <c r="D21" s="118" t="str">
        <f>IF(ISBLANK(B21),"",VLOOKUP(B21,'gath-proc_activities'!A:C,2,FALSE))</f>
        <v/>
      </c>
      <c r="E21" s="123"/>
      <c r="F21" s="124" t="str">
        <f t="shared" si="0"/>
        <v/>
      </c>
      <c r="G21" s="54"/>
      <c r="H21" s="125"/>
      <c r="I21" s="126"/>
      <c r="J21" s="59"/>
    </row>
    <row r="22" spans="1:10" ht="45" customHeight="1" x14ac:dyDescent="0.25">
      <c r="A22" s="54"/>
      <c r="B22" s="127"/>
      <c r="C22" s="105"/>
      <c r="D22" s="118" t="str">
        <f>IF(ISBLANK(B22),"",VLOOKUP(B22,'gath-proc_activities'!A:C,2,FALSE))</f>
        <v/>
      </c>
      <c r="E22" s="123"/>
      <c r="F22" s="124" t="str">
        <f t="shared" si="0"/>
        <v/>
      </c>
      <c r="G22" s="54"/>
      <c r="H22" s="125"/>
      <c r="I22" s="126"/>
      <c r="J22" s="59"/>
    </row>
    <row r="23" spans="1:10" ht="45" customHeight="1" x14ac:dyDescent="0.25">
      <c r="A23" s="54"/>
      <c r="B23" s="127"/>
      <c r="C23" s="105"/>
      <c r="D23" s="118" t="str">
        <f>IF(ISBLANK(B23),"",VLOOKUP(B23,'gath-proc_activities'!A:C,2,FALSE))</f>
        <v/>
      </c>
      <c r="E23" s="123"/>
      <c r="F23" s="124" t="str">
        <f t="shared" si="0"/>
        <v/>
      </c>
      <c r="G23" s="54"/>
      <c r="H23" s="125"/>
      <c r="I23" s="126"/>
      <c r="J23" s="59"/>
    </row>
    <row r="24" spans="1:10" ht="45" customHeight="1" x14ac:dyDescent="0.25">
      <c r="A24" s="54"/>
      <c r="B24" s="127"/>
      <c r="C24" s="105"/>
      <c r="D24" s="118" t="str">
        <f>IF(ISBLANK(B24),"",VLOOKUP(B24,'gath-proc_activities'!A:C,2,FALSE))</f>
        <v/>
      </c>
      <c r="E24" s="123"/>
      <c r="F24" s="124" t="str">
        <f t="shared" si="0"/>
        <v/>
      </c>
      <c r="G24" s="54"/>
      <c r="H24" s="125"/>
      <c r="I24" s="126"/>
      <c r="J24" s="59"/>
    </row>
    <row r="25" spans="1:10" ht="45" customHeight="1" x14ac:dyDescent="0.25">
      <c r="A25" s="54"/>
      <c r="B25" s="127"/>
      <c r="C25" s="105"/>
      <c r="D25" s="118" t="str">
        <f>IF(ISBLANK(B25),"",VLOOKUP(B25,'gath-proc_activities'!A:C,2,FALSE))</f>
        <v/>
      </c>
      <c r="E25" s="123"/>
      <c r="F25" s="124" t="str">
        <f t="shared" si="0"/>
        <v/>
      </c>
      <c r="G25" s="54"/>
      <c r="H25" s="125"/>
      <c r="I25" s="126"/>
      <c r="J25" s="59"/>
    </row>
    <row r="26" spans="1:10" ht="45" customHeight="1" x14ac:dyDescent="0.25">
      <c r="A26" s="54"/>
      <c r="B26" s="127"/>
      <c r="C26" s="105"/>
      <c r="D26" s="118" t="str">
        <f>IF(ISBLANK(B26),"",VLOOKUP(B26,'gath-proc_activities'!A:C,2,FALSE))</f>
        <v/>
      </c>
      <c r="E26" s="123"/>
      <c r="F26" s="124" t="str">
        <f t="shared" si="0"/>
        <v/>
      </c>
      <c r="G26" s="54"/>
      <c r="H26" s="125"/>
      <c r="I26" s="126"/>
      <c r="J26" s="59"/>
    </row>
    <row r="27" spans="1:10" ht="45" customHeight="1" x14ac:dyDescent="0.25">
      <c r="A27" s="54"/>
      <c r="B27" s="127"/>
      <c r="C27" s="105"/>
      <c r="D27" s="118" t="str">
        <f>IF(ISBLANK(B27),"",VLOOKUP(B27,'gath-proc_activities'!A:C,2,FALSE))</f>
        <v/>
      </c>
      <c r="E27" s="123"/>
      <c r="F27" s="124" t="str">
        <f t="shared" si="0"/>
        <v/>
      </c>
      <c r="G27" s="54"/>
      <c r="H27" s="125"/>
      <c r="I27" s="126"/>
      <c r="J27" s="59"/>
    </row>
    <row r="28" spans="1:10" ht="45" customHeight="1" x14ac:dyDescent="0.25">
      <c r="A28" s="54"/>
      <c r="B28" s="127"/>
      <c r="C28" s="105"/>
      <c r="D28" s="118" t="str">
        <f>IF(ISBLANK(B28),"",VLOOKUP(B28,'gath-proc_activities'!A:C,2,FALSE))</f>
        <v/>
      </c>
      <c r="E28" s="123"/>
      <c r="F28" s="124" t="str">
        <f t="shared" si="0"/>
        <v/>
      </c>
      <c r="G28" s="54"/>
      <c r="H28" s="125"/>
      <c r="I28" s="126"/>
      <c r="J28" s="59"/>
    </row>
    <row r="29" spans="1:10" ht="45" customHeight="1" x14ac:dyDescent="0.25">
      <c r="A29" s="54"/>
      <c r="B29" s="127"/>
      <c r="C29" s="105"/>
      <c r="D29" s="118" t="str">
        <f>IF(ISBLANK(B29),"",VLOOKUP(B29,'gath-proc_activities'!A:C,2,FALSE))</f>
        <v/>
      </c>
      <c r="E29" s="123"/>
      <c r="F29" s="124" t="str">
        <f t="shared" si="0"/>
        <v/>
      </c>
      <c r="G29" s="54"/>
      <c r="H29" s="125"/>
      <c r="I29" s="126"/>
      <c r="J29" s="59"/>
    </row>
    <row r="30" spans="1:10" ht="45" customHeight="1" x14ac:dyDescent="0.25">
      <c r="A30" s="54"/>
      <c r="B30" s="127"/>
      <c r="C30" s="105"/>
      <c r="D30" s="118" t="str">
        <f>IF(ISBLANK(B30),"",VLOOKUP(B30,'gath-proc_activities'!A:C,2,FALSE))</f>
        <v/>
      </c>
      <c r="E30" s="123"/>
      <c r="F30" s="124" t="str">
        <f t="shared" si="0"/>
        <v/>
      </c>
      <c r="G30" s="54"/>
      <c r="H30" s="125"/>
      <c r="I30" s="126"/>
      <c r="J30" s="59"/>
    </row>
    <row r="31" spans="1:10" ht="45" customHeight="1" x14ac:dyDescent="0.25">
      <c r="A31" s="54"/>
      <c r="B31" s="127"/>
      <c r="C31" s="105"/>
      <c r="D31" s="118" t="str">
        <f>IF(ISBLANK(B31),"",VLOOKUP(B31,'gath-proc_activities'!A:C,2,FALSE))</f>
        <v/>
      </c>
      <c r="E31" s="123"/>
      <c r="F31" s="124" t="str">
        <f t="shared" si="0"/>
        <v/>
      </c>
      <c r="G31" s="54"/>
      <c r="H31" s="125"/>
      <c r="I31" s="126"/>
      <c r="J31" s="59"/>
    </row>
    <row r="32" spans="1:10" ht="45" customHeight="1" x14ac:dyDescent="0.25">
      <c r="A32" s="54"/>
      <c r="B32" s="127"/>
      <c r="C32" s="105"/>
      <c r="D32" s="118" t="str">
        <f>IF(ISBLANK(B32),"",VLOOKUP(B32,'gath-proc_activities'!A:C,2,FALSE))</f>
        <v/>
      </c>
      <c r="E32" s="123"/>
      <c r="F32" s="124" t="str">
        <f t="shared" si="0"/>
        <v/>
      </c>
      <c r="G32" s="54"/>
      <c r="H32" s="125"/>
      <c r="I32" s="126"/>
      <c r="J32" s="59"/>
    </row>
    <row r="33" spans="1:10" ht="45" customHeight="1" x14ac:dyDescent="0.25">
      <c r="A33" s="54"/>
      <c r="B33" s="127"/>
      <c r="C33" s="105"/>
      <c r="D33" s="118" t="str">
        <f>IF(ISBLANK(B33),"",VLOOKUP(B33,'gath-proc_activities'!A:C,2,FALSE))</f>
        <v/>
      </c>
      <c r="E33" s="123"/>
      <c r="F33" s="124" t="str">
        <f t="shared" si="0"/>
        <v/>
      </c>
      <c r="G33" s="54"/>
      <c r="H33" s="125"/>
      <c r="I33" s="126"/>
      <c r="J33" s="59"/>
    </row>
    <row r="34" spans="1:10" ht="45" customHeight="1" x14ac:dyDescent="0.25">
      <c r="A34" s="54"/>
      <c r="B34" s="127"/>
      <c r="C34" s="105"/>
      <c r="D34" s="118" t="str">
        <f>IF(ISBLANK(B34),"",VLOOKUP(B34,'gath-proc_activities'!A:C,2,FALSE))</f>
        <v/>
      </c>
      <c r="E34" s="123"/>
      <c r="F34" s="124" t="str">
        <f t="shared" si="0"/>
        <v/>
      </c>
      <c r="G34" s="54"/>
      <c r="H34" s="125"/>
      <c r="I34" s="126"/>
      <c r="J34" s="59"/>
    </row>
    <row r="35" spans="1:10" ht="45" customHeight="1" x14ac:dyDescent="0.25">
      <c r="A35" s="54"/>
      <c r="B35" s="127"/>
      <c r="C35" s="105"/>
      <c r="D35" s="118" t="str">
        <f>IF(ISBLANK(B35),"",VLOOKUP(B35,'gath-proc_activities'!A:C,2,FALSE))</f>
        <v/>
      </c>
      <c r="E35" s="123"/>
      <c r="F35" s="124" t="str">
        <f t="shared" si="0"/>
        <v/>
      </c>
      <c r="G35" s="54"/>
      <c r="H35" s="125"/>
      <c r="I35" s="126"/>
      <c r="J35" s="59"/>
    </row>
    <row r="36" spans="1:10" ht="45" customHeight="1" x14ac:dyDescent="0.25">
      <c r="A36" s="54"/>
      <c r="B36" s="127"/>
      <c r="C36" s="105"/>
      <c r="D36" s="118" t="str">
        <f>IF(ISBLANK(B36),"",VLOOKUP(B36,'gath-proc_activities'!A:C,2,FALSE))</f>
        <v/>
      </c>
      <c r="E36" s="123"/>
      <c r="F36" s="124" t="str">
        <f t="shared" si="0"/>
        <v/>
      </c>
      <c r="G36" s="54"/>
      <c r="H36" s="125"/>
      <c r="I36" s="126"/>
      <c r="J36" s="59"/>
    </row>
    <row r="37" spans="1:10" ht="45" customHeight="1" x14ac:dyDescent="0.25">
      <c r="A37" s="54"/>
      <c r="B37" s="127"/>
      <c r="C37" s="105"/>
      <c r="D37" s="118" t="str">
        <f>IF(ISBLANK(B37),"",VLOOKUP(B37,'gath-proc_activities'!A:C,2,FALSE))</f>
        <v/>
      </c>
      <c r="E37" s="123"/>
      <c r="F37" s="124" t="str">
        <f t="shared" si="0"/>
        <v/>
      </c>
      <c r="G37" s="54"/>
      <c r="H37" s="125"/>
      <c r="I37" s="126"/>
      <c r="J37" s="59"/>
    </row>
    <row r="38" spans="1:10" ht="45" customHeight="1" x14ac:dyDescent="0.25">
      <c r="A38" s="54"/>
      <c r="B38" s="127"/>
      <c r="C38" s="105"/>
      <c r="D38" s="118" t="str">
        <f>IF(ISBLANK(B38),"",VLOOKUP(B38,'gath-proc_activities'!A:C,2,FALSE))</f>
        <v/>
      </c>
      <c r="E38" s="123"/>
      <c r="F38" s="124" t="str">
        <f t="shared" si="0"/>
        <v/>
      </c>
      <c r="G38" s="54"/>
      <c r="H38" s="125"/>
      <c r="I38" s="126"/>
      <c r="J38" s="59"/>
    </row>
    <row r="39" spans="1:10" ht="45" customHeight="1" x14ac:dyDescent="0.25">
      <c r="A39" s="54"/>
      <c r="B39" s="127"/>
      <c r="C39" s="105"/>
      <c r="D39" s="118" t="str">
        <f>IF(ISBLANK(B39),"",VLOOKUP(B39,'gath-proc_activities'!A:C,2,FALSE))</f>
        <v/>
      </c>
      <c r="E39" s="123"/>
      <c r="F39" s="124" t="str">
        <f t="shared" si="0"/>
        <v/>
      </c>
      <c r="G39" s="54"/>
      <c r="H39" s="125"/>
      <c r="I39" s="126"/>
      <c r="J39" s="59"/>
    </row>
    <row r="40" spans="1:10" ht="45" customHeight="1" x14ac:dyDescent="0.25">
      <c r="A40" s="54"/>
      <c r="B40" s="127"/>
      <c r="C40" s="105"/>
      <c r="D40" s="118" t="str">
        <f>IF(ISBLANK(B40),"",VLOOKUP(B40,'gath-proc_activities'!A:C,2,FALSE))</f>
        <v/>
      </c>
      <c r="E40" s="123"/>
      <c r="F40" s="124" t="str">
        <f t="shared" si="0"/>
        <v/>
      </c>
      <c r="G40" s="54"/>
      <c r="H40" s="125"/>
      <c r="I40" s="126"/>
      <c r="J40" s="59"/>
    </row>
    <row r="41" spans="1:10" ht="45" customHeight="1" x14ac:dyDescent="0.25">
      <c r="A41" s="54"/>
      <c r="B41" s="127"/>
      <c r="C41" s="105"/>
      <c r="D41" s="118" t="str">
        <f>IF(ISBLANK(B41),"",VLOOKUP(B41,'gath-proc_activities'!A:C,2,FALSE))</f>
        <v/>
      </c>
      <c r="E41" s="123"/>
      <c r="F41" s="124" t="str">
        <f t="shared" si="0"/>
        <v/>
      </c>
      <c r="G41" s="54"/>
      <c r="H41" s="125"/>
      <c r="I41" s="126"/>
      <c r="J41" s="59"/>
    </row>
    <row r="42" spans="1:10" ht="45" customHeight="1" x14ac:dyDescent="0.25">
      <c r="A42" s="54"/>
      <c r="B42" s="127"/>
      <c r="C42" s="105"/>
      <c r="D42" s="118" t="str">
        <f>IF(ISBLANK(B42),"",VLOOKUP(B42,'gath-proc_activities'!A:C,2,FALSE))</f>
        <v/>
      </c>
      <c r="E42" s="123"/>
      <c r="F42" s="124" t="str">
        <f t="shared" si="0"/>
        <v/>
      </c>
      <c r="G42" s="54"/>
      <c r="H42" s="125"/>
      <c r="I42" s="126"/>
      <c r="J42" s="59"/>
    </row>
    <row r="43" spans="1:10" ht="45" customHeight="1" x14ac:dyDescent="0.25">
      <c r="A43" s="54"/>
      <c r="B43" s="127"/>
      <c r="C43" s="105"/>
      <c r="D43" s="118" t="str">
        <f>IF(ISBLANK(B43),"",VLOOKUP(B43,'gath-proc_activities'!A:C,2,FALSE))</f>
        <v/>
      </c>
      <c r="E43" s="123"/>
      <c r="F43" s="124" t="str">
        <f t="shared" si="0"/>
        <v/>
      </c>
      <c r="G43" s="54"/>
      <c r="H43" s="125"/>
      <c r="I43" s="126"/>
      <c r="J43" s="59"/>
    </row>
    <row r="44" spans="1:10" ht="45" customHeight="1" x14ac:dyDescent="0.25">
      <c r="A44" s="54"/>
      <c r="B44" s="127"/>
      <c r="C44" s="105"/>
      <c r="D44" s="118" t="str">
        <f>IF(ISBLANK(B44),"",VLOOKUP(B44,'gath-proc_activities'!A:C,2,FALSE))</f>
        <v/>
      </c>
      <c r="E44" s="123"/>
      <c r="F44" s="124" t="str">
        <f t="shared" si="0"/>
        <v/>
      </c>
      <c r="G44" s="54"/>
      <c r="H44" s="125"/>
      <c r="I44" s="126"/>
      <c r="J44" s="59"/>
    </row>
    <row r="45" spans="1:10" ht="45" customHeight="1" x14ac:dyDescent="0.25">
      <c r="A45" s="54"/>
      <c r="B45" s="127"/>
      <c r="C45" s="105"/>
      <c r="D45" s="118" t="str">
        <f>IF(ISBLANK(B45),"",VLOOKUP(B45,'gath-proc_activities'!A:C,2,FALSE))</f>
        <v/>
      </c>
      <c r="E45" s="123"/>
      <c r="F45" s="124" t="str">
        <f t="shared" si="0"/>
        <v/>
      </c>
      <c r="G45" s="54"/>
      <c r="H45" s="125"/>
      <c r="I45" s="126"/>
      <c r="J45" s="59"/>
    </row>
    <row r="46" spans="1:10" ht="45" customHeight="1" x14ac:dyDescent="0.25">
      <c r="A46" s="54"/>
      <c r="B46" s="127"/>
      <c r="C46" s="105"/>
      <c r="D46" s="118" t="str">
        <f>IF(ISBLANK(B46),"",VLOOKUP(B46,'gath-proc_activities'!A:C,2,FALSE))</f>
        <v/>
      </c>
      <c r="E46" s="123"/>
      <c r="F46" s="124" t="str">
        <f t="shared" si="0"/>
        <v/>
      </c>
      <c r="G46" s="54"/>
      <c r="H46" s="125"/>
      <c r="I46" s="126"/>
      <c r="J46" s="59"/>
    </row>
    <row r="47" spans="1:10" ht="45" customHeight="1" x14ac:dyDescent="0.25">
      <c r="A47" s="54"/>
      <c r="B47" s="127"/>
      <c r="C47" s="105"/>
      <c r="D47" s="118" t="str">
        <f>IF(ISBLANK(B47),"",VLOOKUP(B47,'gath-proc_activities'!A:C,2,FALSE))</f>
        <v/>
      </c>
      <c r="E47" s="123"/>
      <c r="F47" s="124" t="str">
        <f t="shared" si="0"/>
        <v/>
      </c>
      <c r="G47" s="54"/>
      <c r="H47" s="125"/>
      <c r="I47" s="126"/>
      <c r="J47" s="59"/>
    </row>
    <row r="48" spans="1:10" ht="45" customHeight="1" x14ac:dyDescent="0.25">
      <c r="A48" s="54"/>
      <c r="B48" s="127"/>
      <c r="C48" s="105"/>
      <c r="D48" s="118" t="str">
        <f>IF(ISBLANK(B48),"",VLOOKUP(B48,'gath-proc_activities'!A:C,2,FALSE))</f>
        <v/>
      </c>
      <c r="E48" s="123"/>
      <c r="F48" s="124" t="str">
        <f t="shared" si="0"/>
        <v/>
      </c>
      <c r="G48" s="54"/>
      <c r="H48" s="125"/>
      <c r="I48" s="126"/>
      <c r="J48" s="59"/>
    </row>
    <row r="49" spans="1:10" ht="45" customHeight="1" x14ac:dyDescent="0.25">
      <c r="A49" s="54"/>
      <c r="B49" s="127"/>
      <c r="C49" s="105"/>
      <c r="D49" s="118" t="str">
        <f>IF(ISBLANK(B49),"",VLOOKUP(B49,'gath-proc_activities'!A:C,2,FALSE))</f>
        <v/>
      </c>
      <c r="E49" s="123"/>
      <c r="F49" s="124" t="str">
        <f t="shared" si="0"/>
        <v/>
      </c>
      <c r="G49" s="54"/>
      <c r="H49" s="125"/>
      <c r="I49" s="126"/>
      <c r="J49" s="59"/>
    </row>
    <row r="50" spans="1:10" ht="45" customHeight="1" x14ac:dyDescent="0.25">
      <c r="A50" s="54"/>
      <c r="B50" s="127"/>
      <c r="C50" s="105"/>
      <c r="D50" s="118" t="str">
        <f>IF(ISBLANK(B50),"",VLOOKUP(B50,'gath-proc_activities'!A:C,2,FALSE))</f>
        <v/>
      </c>
      <c r="E50" s="123"/>
      <c r="F50" s="124" t="str">
        <f t="shared" si="0"/>
        <v/>
      </c>
      <c r="G50" s="54"/>
      <c r="H50" s="125"/>
      <c r="I50" s="126"/>
      <c r="J50" s="59"/>
    </row>
    <row r="51" spans="1:10" ht="45" customHeight="1" x14ac:dyDescent="0.25">
      <c r="A51" s="54"/>
      <c r="B51" s="127"/>
      <c r="C51" s="105"/>
      <c r="D51" s="118" t="str">
        <f>IF(ISBLANK(B51),"",VLOOKUP(B51,'gath-proc_activities'!A:C,2,FALSE))</f>
        <v/>
      </c>
      <c r="E51" s="123"/>
      <c r="F51" s="124" t="str">
        <f t="shared" si="0"/>
        <v/>
      </c>
      <c r="G51" s="54"/>
      <c r="H51" s="125"/>
      <c r="I51" s="126"/>
      <c r="J51" s="59"/>
    </row>
    <row r="52" spans="1:10" ht="45" customHeight="1" x14ac:dyDescent="0.25">
      <c r="A52" s="54"/>
      <c r="B52" s="127"/>
      <c r="C52" s="105"/>
      <c r="D52" s="118" t="str">
        <f>IF(ISBLANK(B52),"",VLOOKUP(B52,'gath-proc_activities'!A:C,2,FALSE))</f>
        <v/>
      </c>
      <c r="E52" s="123"/>
      <c r="F52" s="124" t="str">
        <f t="shared" si="0"/>
        <v/>
      </c>
      <c r="G52" s="54"/>
      <c r="H52" s="125"/>
      <c r="I52" s="126"/>
      <c r="J52" s="59"/>
    </row>
    <row r="53" spans="1:10" ht="45" customHeight="1" x14ac:dyDescent="0.25">
      <c r="A53" s="54"/>
      <c r="B53" s="127"/>
      <c r="C53" s="105"/>
      <c r="D53" s="118" t="str">
        <f>IF(ISBLANK(B53),"",VLOOKUP(B53,'gath-proc_activities'!A:C,2,FALSE))</f>
        <v/>
      </c>
      <c r="E53" s="123"/>
      <c r="F53" s="124" t="str">
        <f t="shared" si="0"/>
        <v/>
      </c>
      <c r="G53" s="54"/>
      <c r="H53" s="125"/>
      <c r="I53" s="126"/>
      <c r="J53" s="59"/>
    </row>
    <row r="54" spans="1:10" ht="45" customHeight="1" x14ac:dyDescent="0.25">
      <c r="A54" s="54"/>
      <c r="B54" s="127"/>
      <c r="C54" s="105"/>
      <c r="D54" s="118" t="str">
        <f>IF(ISBLANK(B54),"",VLOOKUP(B54,'gath-proc_activities'!A:C,2,FALSE))</f>
        <v/>
      </c>
      <c r="E54" s="123"/>
      <c r="F54" s="124" t="str">
        <f t="shared" si="0"/>
        <v/>
      </c>
      <c r="G54" s="54"/>
      <c r="H54" s="125"/>
      <c r="I54" s="126"/>
      <c r="J54" s="59"/>
    </row>
    <row r="55" spans="1:10" ht="45" customHeight="1" x14ac:dyDescent="0.25">
      <c r="A55" s="54"/>
      <c r="B55" s="127"/>
      <c r="C55" s="105"/>
      <c r="D55" s="118" t="str">
        <f>IF(ISBLANK(B55),"",VLOOKUP(B55,'gath-proc_activities'!A:C,2,FALSE))</f>
        <v/>
      </c>
      <c r="E55" s="123"/>
      <c r="F55" s="124" t="str">
        <f t="shared" si="0"/>
        <v/>
      </c>
      <c r="G55" s="54"/>
      <c r="H55" s="125"/>
      <c r="I55" s="126"/>
      <c r="J55" s="59"/>
    </row>
    <row r="56" spans="1:10" ht="45" customHeight="1" x14ac:dyDescent="0.25">
      <c r="A56" s="54"/>
      <c r="B56" s="127"/>
      <c r="C56" s="105"/>
      <c r="D56" s="118" t="str">
        <f>IF(ISBLANK(B56),"",VLOOKUP(B56,'gath-proc_activities'!A:C,2,FALSE))</f>
        <v/>
      </c>
      <c r="E56" s="123"/>
      <c r="F56" s="124" t="str">
        <f t="shared" si="0"/>
        <v/>
      </c>
      <c r="G56" s="54"/>
      <c r="H56" s="125"/>
      <c r="I56" s="126"/>
      <c r="J56" s="59"/>
    </row>
    <row r="57" spans="1:10" ht="45" customHeight="1" x14ac:dyDescent="0.25">
      <c r="A57" s="54"/>
      <c r="B57" s="127"/>
      <c r="C57" s="105"/>
      <c r="D57" s="118" t="str">
        <f>IF(ISBLANK(B57),"",VLOOKUP(B57,'gath-proc_activities'!A:C,2,FALSE))</f>
        <v/>
      </c>
      <c r="E57" s="123"/>
      <c r="F57" s="124" t="str">
        <f t="shared" si="0"/>
        <v/>
      </c>
      <c r="G57" s="54"/>
      <c r="H57" s="125"/>
      <c r="I57" s="126"/>
      <c r="J57" s="59"/>
    </row>
    <row r="58" spans="1:10" ht="45" customHeight="1" x14ac:dyDescent="0.25">
      <c r="A58" s="54"/>
      <c r="B58" s="127"/>
      <c r="C58" s="105"/>
      <c r="D58" s="118" t="str">
        <f>IF(ISBLANK(B58),"",VLOOKUP(B58,'gath-proc_activities'!A:C,2,FALSE))</f>
        <v/>
      </c>
      <c r="E58" s="123"/>
      <c r="F58" s="124" t="str">
        <f t="shared" si="0"/>
        <v/>
      </c>
      <c r="G58" s="54"/>
      <c r="H58" s="125"/>
      <c r="I58" s="126"/>
      <c r="J58" s="59"/>
    </row>
    <row r="59" spans="1:10" ht="45" customHeight="1" x14ac:dyDescent="0.25">
      <c r="A59" s="54"/>
      <c r="B59" s="127"/>
      <c r="C59" s="105"/>
      <c r="D59" s="118" t="str">
        <f>IF(ISBLANK(B59),"",VLOOKUP(B59,'gath-proc_activities'!A:C,2,FALSE))</f>
        <v/>
      </c>
      <c r="E59" s="123"/>
      <c r="F59" s="124" t="str">
        <f t="shared" si="0"/>
        <v/>
      </c>
      <c r="G59" s="54"/>
      <c r="H59" s="125"/>
      <c r="I59" s="126"/>
      <c r="J59" s="59"/>
    </row>
    <row r="60" spans="1:10" ht="45" customHeight="1" x14ac:dyDescent="0.25">
      <c r="A60" s="54"/>
      <c r="B60" s="127"/>
      <c r="C60" s="105"/>
      <c r="D60" s="118" t="str">
        <f>IF(ISBLANK(B60),"",VLOOKUP(B60,'gath-proc_activities'!A:C,2,FALSE))</f>
        <v/>
      </c>
      <c r="E60" s="123"/>
      <c r="F60" s="124" t="str">
        <f t="shared" si="0"/>
        <v/>
      </c>
      <c r="G60" s="54"/>
      <c r="H60" s="125"/>
      <c r="I60" s="126"/>
      <c r="J60" s="59"/>
    </row>
    <row r="61" spans="1:10" ht="45" customHeight="1" x14ac:dyDescent="0.25">
      <c r="A61" s="54"/>
      <c r="B61" s="127"/>
      <c r="C61" s="105"/>
      <c r="D61" s="118" t="str">
        <f>IF(ISBLANK(B61),"",VLOOKUP(B61,'gath-proc_activities'!A:C,2,FALSE))</f>
        <v/>
      </c>
      <c r="E61" s="123"/>
      <c r="F61" s="124" t="str">
        <f t="shared" si="0"/>
        <v/>
      </c>
      <c r="G61" s="54"/>
      <c r="H61" s="125"/>
      <c r="I61" s="126"/>
      <c r="J61" s="59"/>
    </row>
    <row r="62" spans="1:10" ht="45" customHeight="1" x14ac:dyDescent="0.25">
      <c r="A62" s="54"/>
      <c r="B62" s="127"/>
      <c r="C62" s="105"/>
      <c r="D62" s="118" t="str">
        <f>IF(ISBLANK(B62),"",VLOOKUP(B62,'gath-proc_activities'!A:C,2,FALSE))</f>
        <v/>
      </c>
      <c r="E62" s="123"/>
      <c r="F62" s="124" t="str">
        <f t="shared" si="0"/>
        <v/>
      </c>
      <c r="G62" s="54"/>
      <c r="H62" s="125"/>
      <c r="I62" s="126"/>
      <c r="J62" s="59"/>
    </row>
    <row r="63" spans="1:10" ht="45" customHeight="1" x14ac:dyDescent="0.25">
      <c r="A63" s="54"/>
      <c r="B63" s="127"/>
      <c r="C63" s="105"/>
      <c r="D63" s="118" t="str">
        <f>IF(ISBLANK(B63),"",VLOOKUP(B63,'gath-proc_activities'!A:C,2,FALSE))</f>
        <v/>
      </c>
      <c r="E63" s="123"/>
      <c r="F63" s="124" t="str">
        <f t="shared" si="0"/>
        <v/>
      </c>
      <c r="G63" s="54"/>
      <c r="H63" s="125"/>
      <c r="I63" s="126"/>
      <c r="J63" s="59"/>
    </row>
    <row r="64" spans="1:10" ht="45" customHeight="1" x14ac:dyDescent="0.25">
      <c r="A64" s="54"/>
      <c r="B64" s="127"/>
      <c r="C64" s="105"/>
      <c r="D64" s="118" t="str">
        <f>IF(ISBLANK(B64),"",VLOOKUP(B64,'gath-proc_activities'!A:C,2,FALSE))</f>
        <v/>
      </c>
      <c r="E64" s="123"/>
      <c r="F64" s="124" t="str">
        <f t="shared" si="0"/>
        <v/>
      </c>
      <c r="G64" s="54"/>
      <c r="H64" s="125"/>
      <c r="I64" s="126"/>
      <c r="J64" s="59"/>
    </row>
    <row r="65" spans="1:10" ht="45" customHeight="1" x14ac:dyDescent="0.25">
      <c r="A65" s="54"/>
      <c r="B65" s="127"/>
      <c r="C65" s="105"/>
      <c r="D65" s="118" t="str">
        <f>IF(ISBLANK(B65),"",VLOOKUP(B65,'gath-proc_activities'!A:C,2,FALSE))</f>
        <v/>
      </c>
      <c r="E65" s="123"/>
      <c r="F65" s="124" t="str">
        <f t="shared" si="0"/>
        <v/>
      </c>
      <c r="G65" s="54"/>
      <c r="H65" s="125"/>
      <c r="I65" s="126"/>
      <c r="J65" s="59"/>
    </row>
    <row r="66" spans="1:10" ht="45" customHeight="1" x14ac:dyDescent="0.25">
      <c r="A66" s="54"/>
      <c r="B66" s="127"/>
      <c r="C66" s="105"/>
      <c r="D66" s="118" t="str">
        <f>IF(ISBLANK(B66),"",VLOOKUP(B66,'gath-proc_activities'!A:C,2,FALSE))</f>
        <v/>
      </c>
      <c r="E66" s="123"/>
      <c r="F66" s="124" t="str">
        <f t="shared" si="0"/>
        <v/>
      </c>
      <c r="G66" s="54"/>
      <c r="H66" s="125"/>
      <c r="I66" s="126"/>
      <c r="J66" s="59"/>
    </row>
    <row r="67" spans="1:10" ht="45" customHeight="1" x14ac:dyDescent="0.25">
      <c r="A67" s="54"/>
      <c r="B67" s="127"/>
      <c r="C67" s="105"/>
      <c r="D67" s="118" t="str">
        <f>IF(ISBLANK(B67),"",VLOOKUP(B67,'gath-proc_activities'!A:C,2,FALSE))</f>
        <v/>
      </c>
      <c r="E67" s="123"/>
      <c r="F67" s="124" t="str">
        <f t="shared" si="0"/>
        <v/>
      </c>
      <c r="G67" s="54"/>
      <c r="H67" s="125"/>
      <c r="I67" s="126"/>
      <c r="J67" s="59"/>
    </row>
    <row r="68" spans="1:10" ht="45" customHeight="1" x14ac:dyDescent="0.25">
      <c r="A68" s="54"/>
      <c r="B68" s="127"/>
      <c r="C68" s="105"/>
      <c r="D68" s="118" t="str">
        <f>IF(ISBLANK(B68),"",VLOOKUP(B68,'gath-proc_activities'!A:C,2,FALSE))</f>
        <v/>
      </c>
      <c r="E68" s="123"/>
      <c r="F68" s="124" t="str">
        <f t="shared" si="0"/>
        <v/>
      </c>
      <c r="G68" s="54"/>
      <c r="H68" s="125"/>
      <c r="I68" s="126"/>
      <c r="J68" s="59"/>
    </row>
    <row r="69" spans="1:10" ht="45" customHeight="1" x14ac:dyDescent="0.25">
      <c r="A69" s="54"/>
      <c r="B69" s="127"/>
      <c r="C69" s="105"/>
      <c r="D69" s="118" t="str">
        <f>IF(ISBLANK(B69),"",VLOOKUP(B69,'gath-proc_activities'!A:C,2,FALSE))</f>
        <v/>
      </c>
      <c r="E69" s="123"/>
      <c r="F69" s="124" t="str">
        <f t="shared" ref="F69:F103" si="1">IF(ISBLANK(A69),"",IF(E69="Yes",A69+D69-1,A69))</f>
        <v/>
      </c>
      <c r="G69" s="54"/>
      <c r="H69" s="125"/>
      <c r="I69" s="126"/>
      <c r="J69" s="59"/>
    </row>
    <row r="70" spans="1:10" ht="45" customHeight="1" x14ac:dyDescent="0.25">
      <c r="A70" s="54"/>
      <c r="B70" s="127"/>
      <c r="C70" s="105"/>
      <c r="D70" s="118" t="str">
        <f>IF(ISBLANK(B70),"",VLOOKUP(B70,'gath-proc_activities'!A:C,2,FALSE))</f>
        <v/>
      </c>
      <c r="E70" s="123"/>
      <c r="F70" s="124" t="str">
        <f t="shared" si="1"/>
        <v/>
      </c>
      <c r="G70" s="54"/>
      <c r="H70" s="125"/>
      <c r="I70" s="126"/>
      <c r="J70" s="59"/>
    </row>
    <row r="71" spans="1:10" ht="45" customHeight="1" x14ac:dyDescent="0.25">
      <c r="A71" s="54"/>
      <c r="B71" s="127"/>
      <c r="C71" s="105"/>
      <c r="D71" s="118" t="str">
        <f>IF(ISBLANK(B71),"",VLOOKUP(B71,'gath-proc_activities'!A:C,2,FALSE))</f>
        <v/>
      </c>
      <c r="E71" s="123"/>
      <c r="F71" s="124" t="str">
        <f t="shared" si="1"/>
        <v/>
      </c>
      <c r="G71" s="54"/>
      <c r="H71" s="125"/>
      <c r="I71" s="126"/>
      <c r="J71" s="59"/>
    </row>
    <row r="72" spans="1:10" ht="45" customHeight="1" x14ac:dyDescent="0.25">
      <c r="A72" s="54"/>
      <c r="B72" s="127"/>
      <c r="C72" s="105"/>
      <c r="D72" s="118" t="str">
        <f>IF(ISBLANK(B72),"",VLOOKUP(B72,'gath-proc_activities'!A:C,2,FALSE))</f>
        <v/>
      </c>
      <c r="E72" s="123"/>
      <c r="F72" s="124" t="str">
        <f t="shared" si="1"/>
        <v/>
      </c>
      <c r="G72" s="54"/>
      <c r="H72" s="125"/>
      <c r="I72" s="126"/>
      <c r="J72" s="59"/>
    </row>
    <row r="73" spans="1:10" ht="45" customHeight="1" x14ac:dyDescent="0.25">
      <c r="A73" s="54"/>
      <c r="B73" s="127"/>
      <c r="C73" s="105"/>
      <c r="D73" s="118" t="str">
        <f>IF(ISBLANK(B73),"",VLOOKUP(B73,'gath-proc_activities'!A:C,2,FALSE))</f>
        <v/>
      </c>
      <c r="E73" s="123"/>
      <c r="F73" s="124" t="str">
        <f t="shared" si="1"/>
        <v/>
      </c>
      <c r="G73" s="54"/>
      <c r="H73" s="125"/>
      <c r="I73" s="126"/>
      <c r="J73" s="59"/>
    </row>
    <row r="74" spans="1:10" ht="45" customHeight="1" x14ac:dyDescent="0.25">
      <c r="A74" s="54"/>
      <c r="B74" s="127"/>
      <c r="C74" s="105"/>
      <c r="D74" s="118" t="str">
        <f>IF(ISBLANK(B74),"",VLOOKUP(B74,'gath-proc_activities'!A:C,2,FALSE))</f>
        <v/>
      </c>
      <c r="E74" s="123"/>
      <c r="F74" s="124" t="str">
        <f t="shared" si="1"/>
        <v/>
      </c>
      <c r="G74" s="54"/>
      <c r="H74" s="125"/>
      <c r="I74" s="126"/>
      <c r="J74" s="59"/>
    </row>
    <row r="75" spans="1:10" ht="45" customHeight="1" x14ac:dyDescent="0.25">
      <c r="A75" s="54"/>
      <c r="B75" s="127"/>
      <c r="C75" s="105"/>
      <c r="D75" s="118" t="str">
        <f>IF(ISBLANK(B75),"",VLOOKUP(B75,'gath-proc_activities'!A:C,2,FALSE))</f>
        <v/>
      </c>
      <c r="E75" s="123"/>
      <c r="F75" s="124" t="str">
        <f t="shared" si="1"/>
        <v/>
      </c>
      <c r="G75" s="54"/>
      <c r="H75" s="125"/>
      <c r="I75" s="126"/>
      <c r="J75" s="59"/>
    </row>
    <row r="76" spans="1:10" ht="45" customHeight="1" x14ac:dyDescent="0.25">
      <c r="A76" s="54"/>
      <c r="B76" s="127"/>
      <c r="C76" s="105"/>
      <c r="D76" s="118" t="str">
        <f>IF(ISBLANK(B76),"",VLOOKUP(B76,'gath-proc_activities'!A:C,2,FALSE))</f>
        <v/>
      </c>
      <c r="E76" s="123"/>
      <c r="F76" s="124" t="str">
        <f t="shared" si="1"/>
        <v/>
      </c>
      <c r="G76" s="54"/>
      <c r="H76" s="125"/>
      <c r="I76" s="126"/>
      <c r="J76" s="59"/>
    </row>
    <row r="77" spans="1:10" ht="45" customHeight="1" x14ac:dyDescent="0.25">
      <c r="A77" s="54"/>
      <c r="B77" s="127"/>
      <c r="C77" s="105"/>
      <c r="D77" s="118" t="str">
        <f>IF(ISBLANK(B77),"",VLOOKUP(B77,'gath-proc_activities'!A:C,2,FALSE))</f>
        <v/>
      </c>
      <c r="E77" s="123"/>
      <c r="F77" s="124" t="str">
        <f t="shared" si="1"/>
        <v/>
      </c>
      <c r="G77" s="54"/>
      <c r="H77" s="125"/>
      <c r="I77" s="126"/>
      <c r="J77" s="59"/>
    </row>
    <row r="78" spans="1:10" ht="45" customHeight="1" x14ac:dyDescent="0.25">
      <c r="A78" s="54"/>
      <c r="B78" s="127"/>
      <c r="C78" s="105"/>
      <c r="D78" s="118" t="str">
        <f>IF(ISBLANK(B78),"",VLOOKUP(B78,'gath-proc_activities'!A:C,2,FALSE))</f>
        <v/>
      </c>
      <c r="E78" s="123"/>
      <c r="F78" s="124" t="str">
        <f t="shared" si="1"/>
        <v/>
      </c>
      <c r="G78" s="54"/>
      <c r="H78" s="125"/>
      <c r="I78" s="126"/>
      <c r="J78" s="59"/>
    </row>
    <row r="79" spans="1:10" ht="45" customHeight="1" x14ac:dyDescent="0.25">
      <c r="A79" s="54"/>
      <c r="B79" s="127"/>
      <c r="C79" s="105"/>
      <c r="D79" s="118" t="str">
        <f>IF(ISBLANK(B79),"",VLOOKUP(B79,'gath-proc_activities'!A:C,2,FALSE))</f>
        <v/>
      </c>
      <c r="E79" s="123"/>
      <c r="F79" s="124" t="str">
        <f t="shared" si="1"/>
        <v/>
      </c>
      <c r="G79" s="54"/>
      <c r="H79" s="125"/>
      <c r="I79" s="126"/>
      <c r="J79" s="59"/>
    </row>
    <row r="80" spans="1:10" ht="45" customHeight="1" x14ac:dyDescent="0.25">
      <c r="A80" s="54"/>
      <c r="B80" s="127"/>
      <c r="C80" s="105"/>
      <c r="D80" s="118" t="str">
        <f>IF(ISBLANK(B80),"",VLOOKUP(B80,'gath-proc_activities'!A:C,2,FALSE))</f>
        <v/>
      </c>
      <c r="E80" s="123"/>
      <c r="F80" s="124" t="str">
        <f t="shared" si="1"/>
        <v/>
      </c>
      <c r="G80" s="54"/>
      <c r="H80" s="125"/>
      <c r="I80" s="126"/>
      <c r="J80" s="59"/>
    </row>
    <row r="81" spans="1:10" ht="45" customHeight="1" x14ac:dyDescent="0.25">
      <c r="A81" s="54"/>
      <c r="B81" s="127"/>
      <c r="C81" s="105"/>
      <c r="D81" s="118" t="str">
        <f>IF(ISBLANK(B81),"",VLOOKUP(B81,'gath-proc_activities'!A:C,2,FALSE))</f>
        <v/>
      </c>
      <c r="E81" s="123"/>
      <c r="F81" s="124" t="str">
        <f t="shared" si="1"/>
        <v/>
      </c>
      <c r="G81" s="54"/>
      <c r="H81" s="125"/>
      <c r="I81" s="126"/>
      <c r="J81" s="59"/>
    </row>
    <row r="82" spans="1:10" ht="45" customHeight="1" x14ac:dyDescent="0.25">
      <c r="A82" s="54"/>
      <c r="B82" s="127"/>
      <c r="C82" s="105"/>
      <c r="D82" s="118" t="str">
        <f>IF(ISBLANK(B82),"",VLOOKUP(B82,'gath-proc_activities'!A:C,2,FALSE))</f>
        <v/>
      </c>
      <c r="E82" s="123"/>
      <c r="F82" s="124" t="str">
        <f t="shared" si="1"/>
        <v/>
      </c>
      <c r="G82" s="54"/>
      <c r="H82" s="125"/>
      <c r="I82" s="126"/>
      <c r="J82" s="59"/>
    </row>
    <row r="83" spans="1:10" ht="45" customHeight="1" x14ac:dyDescent="0.25">
      <c r="A83" s="54"/>
      <c r="B83" s="127"/>
      <c r="C83" s="105"/>
      <c r="D83" s="118" t="str">
        <f>IF(ISBLANK(B83),"",VLOOKUP(B83,'gath-proc_activities'!A:C,2,FALSE))</f>
        <v/>
      </c>
      <c r="E83" s="123"/>
      <c r="F83" s="124" t="str">
        <f t="shared" si="1"/>
        <v/>
      </c>
      <c r="G83" s="54"/>
      <c r="H83" s="125"/>
      <c r="I83" s="126"/>
      <c r="J83" s="59"/>
    </row>
    <row r="84" spans="1:10" ht="45" customHeight="1" x14ac:dyDescent="0.25">
      <c r="A84" s="54"/>
      <c r="B84" s="127"/>
      <c r="C84" s="105"/>
      <c r="D84" s="118" t="str">
        <f>IF(ISBLANK(B84),"",VLOOKUP(B84,'gath-proc_activities'!A:C,2,FALSE))</f>
        <v/>
      </c>
      <c r="E84" s="123"/>
      <c r="F84" s="124" t="str">
        <f t="shared" si="1"/>
        <v/>
      </c>
      <c r="G84" s="54"/>
      <c r="H84" s="125"/>
      <c r="I84" s="126"/>
      <c r="J84" s="59"/>
    </row>
    <row r="85" spans="1:10" ht="45" customHeight="1" x14ac:dyDescent="0.25">
      <c r="A85" s="54"/>
      <c r="B85" s="127"/>
      <c r="C85" s="105"/>
      <c r="D85" s="118" t="str">
        <f>IF(ISBLANK(B85),"",VLOOKUP(B85,'gath-proc_activities'!A:C,2,FALSE))</f>
        <v/>
      </c>
      <c r="E85" s="123"/>
      <c r="F85" s="124" t="str">
        <f t="shared" si="1"/>
        <v/>
      </c>
      <c r="G85" s="54"/>
      <c r="H85" s="125"/>
      <c r="I85" s="126"/>
      <c r="J85" s="59"/>
    </row>
    <row r="86" spans="1:10" ht="45" customHeight="1" x14ac:dyDescent="0.25">
      <c r="A86" s="54"/>
      <c r="B86" s="127"/>
      <c r="C86" s="105"/>
      <c r="D86" s="118" t="str">
        <f>IF(ISBLANK(B86),"",VLOOKUP(B86,'gath-proc_activities'!A:C,2,FALSE))</f>
        <v/>
      </c>
      <c r="E86" s="123"/>
      <c r="F86" s="124" t="str">
        <f t="shared" si="1"/>
        <v/>
      </c>
      <c r="G86" s="54"/>
      <c r="H86" s="125"/>
      <c r="I86" s="126"/>
      <c r="J86" s="59"/>
    </row>
    <row r="87" spans="1:10" ht="45" customHeight="1" x14ac:dyDescent="0.25">
      <c r="A87" s="54"/>
      <c r="B87" s="127"/>
      <c r="C87" s="105"/>
      <c r="D87" s="118" t="str">
        <f>IF(ISBLANK(B87),"",VLOOKUP(B87,'gath-proc_activities'!A:C,2,FALSE))</f>
        <v/>
      </c>
      <c r="E87" s="123"/>
      <c r="F87" s="124" t="str">
        <f t="shared" si="1"/>
        <v/>
      </c>
      <c r="G87" s="54"/>
      <c r="H87" s="125"/>
      <c r="I87" s="126"/>
      <c r="J87" s="59"/>
    </row>
    <row r="88" spans="1:10" ht="45" customHeight="1" x14ac:dyDescent="0.25">
      <c r="A88" s="54"/>
      <c r="B88" s="127"/>
      <c r="C88" s="105"/>
      <c r="D88" s="118" t="str">
        <f>IF(ISBLANK(B88),"",VLOOKUP(B88,'gath-proc_activities'!A:C,2,FALSE))</f>
        <v/>
      </c>
      <c r="E88" s="123"/>
      <c r="F88" s="124" t="str">
        <f t="shared" si="1"/>
        <v/>
      </c>
      <c r="G88" s="54"/>
      <c r="H88" s="125"/>
      <c r="I88" s="126"/>
      <c r="J88" s="59"/>
    </row>
    <row r="89" spans="1:10" ht="45" customHeight="1" x14ac:dyDescent="0.25">
      <c r="A89" s="54"/>
      <c r="B89" s="127"/>
      <c r="C89" s="105"/>
      <c r="D89" s="118" t="str">
        <f>IF(ISBLANK(B89),"",VLOOKUP(B89,'gath-proc_activities'!A:C,2,FALSE))</f>
        <v/>
      </c>
      <c r="E89" s="123"/>
      <c r="F89" s="124" t="str">
        <f t="shared" si="1"/>
        <v/>
      </c>
      <c r="G89" s="54"/>
      <c r="H89" s="125"/>
      <c r="I89" s="126"/>
      <c r="J89" s="59"/>
    </row>
    <row r="90" spans="1:10" ht="45" customHeight="1" x14ac:dyDescent="0.25">
      <c r="A90" s="54"/>
      <c r="B90" s="127"/>
      <c r="C90" s="105"/>
      <c r="D90" s="118" t="str">
        <f>IF(ISBLANK(B90),"",VLOOKUP(B90,'gath-proc_activities'!A:C,2,FALSE))</f>
        <v/>
      </c>
      <c r="E90" s="123"/>
      <c r="F90" s="124" t="str">
        <f t="shared" si="1"/>
        <v/>
      </c>
      <c r="G90" s="54"/>
      <c r="H90" s="125"/>
      <c r="I90" s="126"/>
      <c r="J90" s="59"/>
    </row>
    <row r="91" spans="1:10" ht="45" customHeight="1" x14ac:dyDescent="0.25">
      <c r="A91" s="54"/>
      <c r="B91" s="127"/>
      <c r="C91" s="105"/>
      <c r="D91" s="118" t="str">
        <f>IF(ISBLANK(B91),"",VLOOKUP(B91,'gath-proc_activities'!A:C,2,FALSE))</f>
        <v/>
      </c>
      <c r="E91" s="123"/>
      <c r="F91" s="124" t="str">
        <f t="shared" si="1"/>
        <v/>
      </c>
      <c r="G91" s="54"/>
      <c r="H91" s="125"/>
      <c r="I91" s="126"/>
      <c r="J91" s="59"/>
    </row>
    <row r="92" spans="1:10" ht="45" customHeight="1" x14ac:dyDescent="0.25">
      <c r="A92" s="54"/>
      <c r="B92" s="127"/>
      <c r="C92" s="105"/>
      <c r="D92" s="118" t="str">
        <f>IF(ISBLANK(B92),"",VLOOKUP(B92,'gath-proc_activities'!A:C,2,FALSE))</f>
        <v/>
      </c>
      <c r="E92" s="123"/>
      <c r="F92" s="124" t="str">
        <f t="shared" si="1"/>
        <v/>
      </c>
      <c r="G92" s="54"/>
      <c r="H92" s="125"/>
      <c r="I92" s="126"/>
      <c r="J92" s="59"/>
    </row>
    <row r="93" spans="1:10" ht="45" customHeight="1" x14ac:dyDescent="0.25">
      <c r="A93" s="54"/>
      <c r="B93" s="127"/>
      <c r="C93" s="105"/>
      <c r="D93" s="118" t="str">
        <f>IF(ISBLANK(B93),"",VLOOKUP(B93,'gath-proc_activities'!A:C,2,FALSE))</f>
        <v/>
      </c>
      <c r="E93" s="123"/>
      <c r="F93" s="124" t="str">
        <f t="shared" si="1"/>
        <v/>
      </c>
      <c r="G93" s="54"/>
      <c r="H93" s="125"/>
      <c r="I93" s="126"/>
      <c r="J93" s="59"/>
    </row>
    <row r="94" spans="1:10" ht="45" customHeight="1" x14ac:dyDescent="0.25">
      <c r="A94" s="54"/>
      <c r="B94" s="127"/>
      <c r="C94" s="105"/>
      <c r="D94" s="118" t="str">
        <f>IF(ISBLANK(B94),"",VLOOKUP(B94,'gath-proc_activities'!A:C,2,FALSE))</f>
        <v/>
      </c>
      <c r="E94" s="123"/>
      <c r="F94" s="124" t="str">
        <f t="shared" si="1"/>
        <v/>
      </c>
      <c r="G94" s="54"/>
      <c r="H94" s="125"/>
      <c r="I94" s="126"/>
      <c r="J94" s="59"/>
    </row>
    <row r="95" spans="1:10" ht="45" customHeight="1" x14ac:dyDescent="0.25">
      <c r="A95" s="54"/>
      <c r="B95" s="127"/>
      <c r="C95" s="105"/>
      <c r="D95" s="118" t="str">
        <f>IF(ISBLANK(B95),"",VLOOKUP(B95,'gath-proc_activities'!A:C,2,FALSE))</f>
        <v/>
      </c>
      <c r="E95" s="123"/>
      <c r="F95" s="124" t="str">
        <f t="shared" si="1"/>
        <v/>
      </c>
      <c r="G95" s="54"/>
      <c r="H95" s="125"/>
      <c r="I95" s="126"/>
      <c r="J95" s="59"/>
    </row>
    <row r="96" spans="1:10" ht="45" customHeight="1" x14ac:dyDescent="0.25">
      <c r="A96" s="54"/>
      <c r="B96" s="127"/>
      <c r="C96" s="105"/>
      <c r="D96" s="118" t="str">
        <f>IF(ISBLANK(B96),"",VLOOKUP(B96,'gath-proc_activities'!A:C,2,FALSE))</f>
        <v/>
      </c>
      <c r="E96" s="123"/>
      <c r="F96" s="124" t="str">
        <f t="shared" si="1"/>
        <v/>
      </c>
      <c r="G96" s="54"/>
      <c r="H96" s="125"/>
      <c r="I96" s="126"/>
      <c r="J96" s="59"/>
    </row>
    <row r="97" spans="1:10" ht="45" customHeight="1" x14ac:dyDescent="0.25">
      <c r="A97" s="54"/>
      <c r="B97" s="127"/>
      <c r="C97" s="105"/>
      <c r="D97" s="118" t="str">
        <f>IF(ISBLANK(B97),"",VLOOKUP(B97,'gath-proc_activities'!A:C,2,FALSE))</f>
        <v/>
      </c>
      <c r="E97" s="123"/>
      <c r="F97" s="124" t="str">
        <f t="shared" si="1"/>
        <v/>
      </c>
      <c r="G97" s="54"/>
      <c r="H97" s="125"/>
      <c r="I97" s="126"/>
      <c r="J97" s="59"/>
    </row>
    <row r="98" spans="1:10" ht="45" customHeight="1" x14ac:dyDescent="0.25">
      <c r="A98" s="54"/>
      <c r="B98" s="127"/>
      <c r="C98" s="105"/>
      <c r="D98" s="118" t="str">
        <f>IF(ISBLANK(B98),"",VLOOKUP(B98,'gath-proc_activities'!A:C,2,FALSE))</f>
        <v/>
      </c>
      <c r="E98" s="123"/>
      <c r="F98" s="124" t="str">
        <f t="shared" si="1"/>
        <v/>
      </c>
      <c r="G98" s="54"/>
      <c r="H98" s="125"/>
      <c r="I98" s="126"/>
      <c r="J98" s="59"/>
    </row>
    <row r="99" spans="1:10" ht="45" customHeight="1" x14ac:dyDescent="0.25">
      <c r="A99" s="54"/>
      <c r="B99" s="127"/>
      <c r="C99" s="105"/>
      <c r="D99" s="118" t="str">
        <f>IF(ISBLANK(B99),"",VLOOKUP(B99,'gath-proc_activities'!A:C,2,FALSE))</f>
        <v/>
      </c>
      <c r="E99" s="123"/>
      <c r="F99" s="124" t="str">
        <f t="shared" si="1"/>
        <v/>
      </c>
      <c r="G99" s="54"/>
      <c r="H99" s="125"/>
      <c r="I99" s="126"/>
      <c r="J99" s="59"/>
    </row>
    <row r="100" spans="1:10" ht="45" customHeight="1" x14ac:dyDescent="0.25">
      <c r="A100" s="54"/>
      <c r="B100" s="127"/>
      <c r="C100" s="105"/>
      <c r="D100" s="118" t="str">
        <f>IF(ISBLANK(B100),"",VLOOKUP(B100,'gath-proc_activities'!A:C,2,FALSE))</f>
        <v/>
      </c>
      <c r="E100" s="123"/>
      <c r="F100" s="124" t="str">
        <f t="shared" si="1"/>
        <v/>
      </c>
      <c r="G100" s="54"/>
      <c r="H100" s="125"/>
      <c r="I100" s="126"/>
      <c r="J100" s="59"/>
    </row>
    <row r="101" spans="1:10" ht="45" customHeight="1" x14ac:dyDescent="0.25">
      <c r="A101" s="54"/>
      <c r="B101" s="127"/>
      <c r="C101" s="105"/>
      <c r="D101" s="118" t="str">
        <f>IF(ISBLANK(B101),"",VLOOKUP(B101,'gath-proc_activities'!A:C,2,FALSE))</f>
        <v/>
      </c>
      <c r="E101" s="123"/>
      <c r="F101" s="124" t="str">
        <f t="shared" si="1"/>
        <v/>
      </c>
      <c r="G101" s="54"/>
      <c r="H101" s="125"/>
      <c r="I101" s="126"/>
      <c r="J101" s="59"/>
    </row>
    <row r="102" spans="1:10" ht="45" customHeight="1" x14ac:dyDescent="0.25">
      <c r="A102" s="54"/>
      <c r="B102" s="127"/>
      <c r="C102" s="105"/>
      <c r="D102" s="118" t="str">
        <f>IF(ISBLANK(B102),"",VLOOKUP(B102,'gath-proc_activities'!A:C,2,FALSE))</f>
        <v/>
      </c>
      <c r="E102" s="123"/>
      <c r="F102" s="124" t="str">
        <f t="shared" si="1"/>
        <v/>
      </c>
      <c r="G102" s="54"/>
      <c r="H102" s="125"/>
      <c r="I102" s="126"/>
      <c r="J102" s="59"/>
    </row>
    <row r="103" spans="1:10" ht="45" customHeight="1" thickBot="1" x14ac:dyDescent="0.3">
      <c r="A103" s="64"/>
      <c r="B103" s="128"/>
      <c r="C103" s="109"/>
      <c r="D103" s="118" t="str">
        <f>IF(ISBLANK(B103),"",VLOOKUP(B103,'gath-proc_activities'!A:C,2,FALSE))</f>
        <v/>
      </c>
      <c r="E103" s="129"/>
      <c r="F103" s="130" t="str">
        <f t="shared" si="1"/>
        <v/>
      </c>
      <c r="G103" s="64"/>
      <c r="H103" s="131"/>
      <c r="I103" s="132"/>
      <c r="J103" s="73"/>
    </row>
  </sheetData>
  <sheetProtection selectLockedCells="1"/>
  <conditionalFormatting sqref="E4:E103">
    <cfRule type="expression" dxfId="92" priority="1">
      <formula>AND($D4&gt;1,$D4&lt;&gt;"")</formula>
    </cfRule>
  </conditionalFormatting>
  <dataValidations count="2">
    <dataValidation type="list" allowBlank="1" showInputMessage="1" showErrorMessage="1" sqref="B104:C1048576" xr:uid="{00000000-0002-0000-0000-000000000000}">
      <formula1>#REF!</formula1>
    </dataValidation>
    <dataValidation type="list" allowBlank="1" showInputMessage="1" showErrorMessage="1" sqref="C4:C103" xr:uid="{BC83ABEA-E073-4058-B5DB-50122C6B2070}">
      <formula1>"New, Ongoing"</formula1>
    </dataValidation>
  </dataValidations>
  <hyperlinks>
    <hyperlink ref="H1" location="'Partner Info and ToC'!A15" display="Return to Table of Contents" xr:uid="{C7839513-D0AA-475D-A259-92A0B4FA5089}"/>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3000000}">
          <x14:formula1>
            <xm:f>picklists!$E$2:$E$4</xm:f>
          </x14:formula1>
          <xm:sqref>E4:E103</xm:sqref>
        </x14:dataValidation>
        <x14:dataValidation type="list" allowBlank="1" showInputMessage="1" showErrorMessage="1" xr:uid="{00000000-0002-0000-0000-000004000000}">
          <x14:formula1>
            <xm:f>picklists!$B$2:$B$6</xm:f>
          </x14:formula1>
          <xm:sqref>H4:H103</xm:sqref>
        </x14:dataValidation>
        <x14:dataValidation type="list" allowBlank="1" showInputMessage="1" showErrorMessage="1" xr:uid="{00000000-0002-0000-0000-000001000000}">
          <x14:formula1>
            <xm:f>OFFSET(picklists!$A$2,0,0,COUNTA(picklists!$A:$A)-1)</xm:f>
          </x14:formula1>
          <xm:sqref>A4:A103</xm:sqref>
        </x14:dataValidation>
        <x14:dataValidation type="list" allowBlank="1" showInputMessage="1" showErrorMessage="1" xr:uid="{00000000-0002-0000-0000-000002000000}">
          <x14:formula1>
            <xm:f>'gath-proc_activities'!$A:$A</xm:f>
          </x14:formula1>
          <xm:sqref>B104:C1048576</xm:sqref>
        </x14:dataValidation>
        <x14:dataValidation type="list" allowBlank="1" showInputMessage="1" showErrorMessage="1" xr:uid="{00000000-0002-0000-0000-000005000000}">
          <x14:formula1>
            <xm:f>'gath-proc_activities'!$A$2:$A$53</xm:f>
          </x14:formula1>
          <xm:sqref>B4:B103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E5616-02B0-4766-8A2C-251FF41E9C34}">
  <dimension ref="A1:K25"/>
  <sheetViews>
    <sheetView showGridLines="0" workbookViewId="0">
      <selection activeCell="A2" sqref="A2"/>
    </sheetView>
  </sheetViews>
  <sheetFormatPr defaultColWidth="0" defaultRowHeight="14.3" zeroHeight="1" x14ac:dyDescent="0.25"/>
  <cols>
    <col min="1" max="1" width="46.25" customWidth="1"/>
    <col min="2" max="2" width="19.375" customWidth="1"/>
    <col min="3" max="3" width="22.25" bestFit="1" customWidth="1"/>
    <col min="4" max="11" width="9.125" customWidth="1"/>
    <col min="12" max="16384" width="9.125" hidden="1"/>
  </cols>
  <sheetData>
    <row r="1" spans="1:3" ht="16.3" x14ac:dyDescent="0.3">
      <c r="A1" s="11" t="s">
        <v>128</v>
      </c>
    </row>
    <row r="2" spans="1:3" ht="14.95" x14ac:dyDescent="0.25"/>
    <row r="3" spans="1:3" ht="15.8" x14ac:dyDescent="0.25">
      <c r="A3" s="11" t="s">
        <v>101</v>
      </c>
    </row>
    <row r="4" spans="1:3" x14ac:dyDescent="0.25">
      <c r="A4" s="6" t="s">
        <v>124</v>
      </c>
    </row>
    <row r="5" spans="1:3" ht="17.350000000000001" x14ac:dyDescent="0.25">
      <c r="A5" s="12" t="s">
        <v>141</v>
      </c>
      <c r="B5" s="13">
        <v>170</v>
      </c>
      <c r="C5" t="s">
        <v>102</v>
      </c>
    </row>
    <row r="6" spans="1:3" ht="16.5" customHeight="1" x14ac:dyDescent="0.25">
      <c r="A6" s="12" t="s">
        <v>144</v>
      </c>
      <c r="B6" s="14">
        <v>0.9</v>
      </c>
      <c r="C6" t="s">
        <v>103</v>
      </c>
    </row>
    <row r="7" spans="1:3" ht="14.95" x14ac:dyDescent="0.25"/>
    <row r="8" spans="1:3" ht="15.8" x14ac:dyDescent="0.25">
      <c r="A8" s="11" t="s">
        <v>94</v>
      </c>
    </row>
    <row r="9" spans="1:3" ht="14.95" x14ac:dyDescent="0.25">
      <c r="A9" s="6" t="s">
        <v>137</v>
      </c>
      <c r="B9" s="3" t="s">
        <v>132</v>
      </c>
    </row>
    <row r="10" spans="1:3" ht="14.95" x14ac:dyDescent="0.25">
      <c r="A10" s="12" t="s">
        <v>122</v>
      </c>
      <c r="B10" s="15">
        <v>1.39</v>
      </c>
      <c r="C10" t="s">
        <v>129</v>
      </c>
    </row>
    <row r="11" spans="1:3" ht="14.95" x14ac:dyDescent="0.25">
      <c r="A11" s="12" t="s">
        <v>123</v>
      </c>
      <c r="B11" s="16">
        <v>37.299999999999997</v>
      </c>
      <c r="C11" t="s">
        <v>129</v>
      </c>
    </row>
    <row r="12" spans="1:3" ht="14.95" x14ac:dyDescent="0.25"/>
    <row r="13" spans="1:3" ht="14.95" x14ac:dyDescent="0.25">
      <c r="A13" s="6" t="s">
        <v>138</v>
      </c>
      <c r="B13" s="3" t="s">
        <v>139</v>
      </c>
    </row>
    <row r="14" spans="1:3" ht="14.95" x14ac:dyDescent="0.25">
      <c r="A14" s="12" t="s">
        <v>122</v>
      </c>
      <c r="B14" s="15">
        <v>1.37</v>
      </c>
      <c r="C14" t="s">
        <v>129</v>
      </c>
    </row>
    <row r="15" spans="1:3" ht="14.95" x14ac:dyDescent="0.25">
      <c r="A15" s="12" t="s">
        <v>123</v>
      </c>
      <c r="B15" s="16">
        <v>18.2</v>
      </c>
      <c r="C15" t="s">
        <v>129</v>
      </c>
    </row>
    <row r="16" spans="1:3" ht="14.95" x14ac:dyDescent="0.25">
      <c r="A16" s="18"/>
      <c r="B16" s="17"/>
    </row>
    <row r="17" spans="1:8" ht="14.95" x14ac:dyDescent="0.25">
      <c r="A17" s="6" t="s">
        <v>124</v>
      </c>
    </row>
    <row r="18" spans="1:8" ht="14.95" x14ac:dyDescent="0.25">
      <c r="A18" s="12" t="s">
        <v>125</v>
      </c>
      <c r="B18" s="14">
        <f>24*365</f>
        <v>8760</v>
      </c>
      <c r="C18" s="3" t="s">
        <v>126</v>
      </c>
    </row>
    <row r="19" spans="1:8" ht="14.3" customHeight="1" x14ac:dyDescent="0.25">
      <c r="A19" s="12" t="s">
        <v>127</v>
      </c>
      <c r="B19" s="19">
        <v>0.82099999999999995</v>
      </c>
      <c r="C19" s="182" t="s">
        <v>140</v>
      </c>
      <c r="D19" s="182"/>
      <c r="E19" s="182"/>
      <c r="F19" s="182"/>
      <c r="G19" s="182"/>
      <c r="H19" s="182"/>
    </row>
    <row r="20" spans="1:8" x14ac:dyDescent="0.25">
      <c r="C20" s="182"/>
      <c r="D20" s="182"/>
      <c r="E20" s="182"/>
      <c r="F20" s="182"/>
      <c r="G20" s="182"/>
      <c r="H20" s="182"/>
    </row>
    <row r="21" spans="1:8" x14ac:dyDescent="0.25">
      <c r="C21" s="182"/>
      <c r="D21" s="182"/>
      <c r="E21" s="182"/>
      <c r="F21" s="182"/>
      <c r="G21" s="182"/>
      <c r="H21" s="182"/>
    </row>
    <row r="22" spans="1:8" ht="14.95" x14ac:dyDescent="0.25"/>
    <row r="23" spans="1:8" ht="14.95" x14ac:dyDescent="0.25">
      <c r="A23" t="s">
        <v>142</v>
      </c>
    </row>
    <row r="24" spans="1:8" ht="16.3" x14ac:dyDescent="0.25">
      <c r="A24" t="s">
        <v>143</v>
      </c>
    </row>
    <row r="25" spans="1:8" ht="16.3" x14ac:dyDescent="0.25">
      <c r="A25" t="s">
        <v>145</v>
      </c>
    </row>
  </sheetData>
  <sheetProtection algorithmName="SHA-512" hashValue="FKGk4pEW6lsx0PVFJbUG+UExebnt2HjwWgBNhhzDZ6EMSmL2x8STRhnkT3Q6y2OfFNsiPHqBbh635KcdWCdX1A==" saltValue="emaMqM+p/UOP8VvFanbCtw==" spinCount="100000" sheet="1" objects="1" scenarios="1" selectLockedCells="1"/>
  <mergeCells count="1">
    <mergeCell ref="C19:H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7F6AF-538F-4889-8542-56275DA5943D}">
  <dimension ref="A1:M25"/>
  <sheetViews>
    <sheetView zoomScaleNormal="100" workbookViewId="0">
      <selection activeCell="L7" sqref="L7"/>
    </sheetView>
  </sheetViews>
  <sheetFormatPr defaultColWidth="9.125" defaultRowHeight="14.3" x14ac:dyDescent="0.25"/>
  <cols>
    <col min="1" max="1" width="21.875" bestFit="1" customWidth="1"/>
    <col min="2" max="2" width="12.625" style="21" customWidth="1"/>
    <col min="3" max="3" width="37.25" customWidth="1"/>
    <col min="4" max="4" width="21.125" style="21" customWidth="1"/>
    <col min="5" max="5" width="11.125" customWidth="1"/>
    <col min="6" max="6" width="13.125" customWidth="1"/>
    <col min="7" max="7" width="18.75" customWidth="1"/>
    <col min="8" max="8" width="22.75" customWidth="1"/>
    <col min="9" max="9" width="19.125" customWidth="1"/>
    <col min="10" max="10" width="41.75" customWidth="1"/>
    <col min="11" max="11" width="64.25" customWidth="1"/>
    <col min="12" max="12" width="28.625" style="22" customWidth="1"/>
    <col min="13" max="13" width="23.625" customWidth="1"/>
  </cols>
  <sheetData>
    <row r="1" spans="1:13" x14ac:dyDescent="0.25">
      <c r="A1" t="s">
        <v>155</v>
      </c>
      <c r="B1" s="21" t="s">
        <v>156</v>
      </c>
      <c r="C1" t="s">
        <v>157</v>
      </c>
      <c r="D1" s="21" t="s">
        <v>158</v>
      </c>
      <c r="E1" t="s">
        <v>159</v>
      </c>
      <c r="F1" t="s">
        <v>160</v>
      </c>
      <c r="G1" t="s">
        <v>161</v>
      </c>
      <c r="H1" t="s">
        <v>162</v>
      </c>
      <c r="I1" t="s">
        <v>163</v>
      </c>
      <c r="J1" t="s">
        <v>164</v>
      </c>
      <c r="K1" t="s">
        <v>165</v>
      </c>
      <c r="L1" t="s">
        <v>166</v>
      </c>
      <c r="M1" t="s">
        <v>167</v>
      </c>
    </row>
    <row r="2" spans="1:13" x14ac:dyDescent="0.25">
      <c r="A2" s="21" t="str">
        <f>'Partner Info and ToC'!$D$1</f>
        <v>Gathering and Processing</v>
      </c>
      <c r="B2" s="21">
        <f>'Partner Info and ToC'!$B$5</f>
        <v>2020</v>
      </c>
      <c r="C2" s="21" t="e">
        <f>VLOOKUP('Partner Info and ToC'!$D$4,'gath-proc_partners'!A:B,2,FALSE)</f>
        <v>#N/A</v>
      </c>
      <c r="D2" s="21">
        <f>'Dehydrator Vents'!A5</f>
        <v>0</v>
      </c>
      <c r="E2" t="str">
        <f>'Dehydrator Vents'!D5</f>
        <v/>
      </c>
      <c r="G2" s="21">
        <f>VLOOKUP("Install flash tank separators on glycol dehydrators",'gath-proc_activities'!A:D,3,FALSE)</f>
        <v>61</v>
      </c>
      <c r="H2" s="23" t="str">
        <f>_xlfn.SWITCH('Dehydrator Vents'!F5,"Default",'Dehydrator Vents'!I5,"Standard",'Dehydrator Vents'!M5,"Other",'Dehydrator Vents'!N5,"--")</f>
        <v>--</v>
      </c>
      <c r="I2">
        <f>'Dehydrator Vents'!F5</f>
        <v>0</v>
      </c>
      <c r="J2" t="str">
        <f>IF(ISBLANK('Dehydrator Vents'!P5),"",'Dehydrator Vents'!P5)</f>
        <v/>
      </c>
      <c r="K2" t="str">
        <f>_xlfn.SWITCH('Dehydrator Vents'!F5,"Default","[Number of Flash Tank Separators Installed] x [Average Gas Throughput] x [Emission_Factor] x [Efficiency] / 1000","Standard","[TEG Circulation Rate] x [Methane Entrainment Rate] x [Hours of Operation] x [Efficiency] / 1000","Other",'Dehydrator Vents'!O5,"--")</f>
        <v>--</v>
      </c>
      <c r="L2" s="22" t="str">
        <f>_xlfn.SWITCH('Dehydrator Vents'!F5,"Default",'Dehydrator Vents'!G5&amp;","&amp;'Dehydrator Vents'!H5&amp;","&amp;Emission_Factor_FT&amp;","&amp;Efficiency_FT,"Standard",'Dehydrator Vents'!J5&amp;","&amp;'Dehydrator Vents'!K5&amp;","&amp;'Dehydrator Vents'!L5&amp;","&amp;Efficiency_FT,"Other",'Dehydrator Vents'!N5,"--")</f>
        <v>--</v>
      </c>
      <c r="M2" s="22" t="str">
        <f>'Partner Info and ToC'!$A$3</f>
        <v>RS2021GATHERv1</v>
      </c>
    </row>
    <row r="3" spans="1:13" x14ac:dyDescent="0.25">
      <c r="A3" s="21" t="str">
        <f>'Partner Info and ToC'!$D$1</f>
        <v>Gathering and Processing</v>
      </c>
      <c r="B3" s="21">
        <f>'Partner Info and ToC'!$B$5</f>
        <v>2020</v>
      </c>
      <c r="C3" s="21" t="e">
        <f>VLOOKUP('Partner Info and ToC'!$D$4,'gath-proc_partners'!A:B,2,FALSE)</f>
        <v>#N/A</v>
      </c>
      <c r="D3" s="21">
        <f>'Dehydrator Vents'!A6</f>
        <v>0</v>
      </c>
      <c r="E3" t="str">
        <f>'Dehydrator Vents'!D6</f>
        <v/>
      </c>
      <c r="G3" s="21">
        <f>VLOOKUP("Install flash tank separators on glycol dehydrators",'gath-proc_activities'!A:D,3,FALSE)</f>
        <v>61</v>
      </c>
      <c r="H3" s="23" t="str">
        <f>_xlfn.SWITCH('Dehydrator Vents'!F6,"Default",'Dehydrator Vents'!I6,"Standard",'Dehydrator Vents'!M6,"Other",'Dehydrator Vents'!N6,"--")</f>
        <v>--</v>
      </c>
      <c r="I3">
        <f>'Dehydrator Vents'!F6</f>
        <v>0</v>
      </c>
      <c r="J3" t="str">
        <f>IF(ISBLANK('Dehydrator Vents'!P6),"",'Dehydrator Vents'!P6)</f>
        <v/>
      </c>
      <c r="K3" t="str">
        <f>_xlfn.SWITCH('Dehydrator Vents'!F6,"Default","[Number of Flash Tank Separators Installed] x [Average Gas Throughput] x [Emission_Factor] x [Efficiency] / 1000","Standard","[TEG Circulation Rate] x [Methane Entrainment Rate] x [Hours of Operation] x [Efficiency] / 1000","Other",'Dehydrator Vents'!O6,"--")</f>
        <v>--</v>
      </c>
      <c r="L3" s="22" t="str">
        <f>_xlfn.SWITCH('Dehydrator Vents'!F6,"Default",'Dehydrator Vents'!G6&amp;","&amp;'Dehydrator Vents'!H6&amp;","&amp;Emission_Factor_FT&amp;","&amp;Efficiency_FT,"Standard",'Dehydrator Vents'!J6&amp;","&amp;'Dehydrator Vents'!K6&amp;","&amp;'Dehydrator Vents'!L6&amp;","&amp;Efficiency_FT,"Other",'Dehydrator Vents'!N6,"--")</f>
        <v>--</v>
      </c>
      <c r="M3" s="22" t="str">
        <f>'Partner Info and ToC'!$A$3</f>
        <v>RS2021GATHERv1</v>
      </c>
    </row>
    <row r="4" spans="1:13" x14ac:dyDescent="0.25">
      <c r="A4" s="21" t="str">
        <f>'Partner Info and ToC'!$D$1</f>
        <v>Gathering and Processing</v>
      </c>
      <c r="B4" s="21">
        <f>'Partner Info and ToC'!$B$5</f>
        <v>2020</v>
      </c>
      <c r="C4" s="21" t="e">
        <f>VLOOKUP('Partner Info and ToC'!$D$4,'gath-proc_partners'!A:B,2,FALSE)</f>
        <v>#N/A</v>
      </c>
      <c r="D4" s="21">
        <f>'Dehydrator Vents'!A7</f>
        <v>0</v>
      </c>
      <c r="E4" t="str">
        <f>'Dehydrator Vents'!D7</f>
        <v/>
      </c>
      <c r="G4" s="21">
        <f>VLOOKUP("Install flash tank separators on glycol dehydrators",'gath-proc_activities'!A:D,3,FALSE)</f>
        <v>61</v>
      </c>
      <c r="H4" s="23" t="str">
        <f>_xlfn.SWITCH('Dehydrator Vents'!F7,"Default",'Dehydrator Vents'!I7,"Standard",'Dehydrator Vents'!M7,"Other",'Dehydrator Vents'!N7,"--")</f>
        <v>--</v>
      </c>
      <c r="I4">
        <f>'Dehydrator Vents'!F7</f>
        <v>0</v>
      </c>
      <c r="J4" t="str">
        <f>IF(ISBLANK('Dehydrator Vents'!P7),"",'Dehydrator Vents'!P7)</f>
        <v/>
      </c>
      <c r="K4" t="str">
        <f>_xlfn.SWITCH('Dehydrator Vents'!F7,"Default","[Number of Flash Tank Separators Installed] x [Average Gas Throughput] x [Emission_Factor] x [Efficiency] / 1000","Standard","[TEG Circulation Rate] x [Methane Entrainment Rate] x [Hours of Operation] x [Efficiency] / 1000","Other",'Dehydrator Vents'!O7,"--")</f>
        <v>--</v>
      </c>
      <c r="L4" s="22" t="str">
        <f>_xlfn.SWITCH('Dehydrator Vents'!F7,"Default",'Dehydrator Vents'!G7&amp;","&amp;'Dehydrator Vents'!H7&amp;","&amp;Emission_Factor_FT&amp;","&amp;Efficiency_FT,"Standard",'Dehydrator Vents'!J7&amp;","&amp;'Dehydrator Vents'!K7&amp;","&amp;'Dehydrator Vents'!L7&amp;","&amp;Efficiency_FT,"Other",'Dehydrator Vents'!N7,"--")</f>
        <v>--</v>
      </c>
      <c r="M4" s="22" t="str">
        <f>'Partner Info and ToC'!$A$3</f>
        <v>RS2021GATHERv1</v>
      </c>
    </row>
    <row r="5" spans="1:13" x14ac:dyDescent="0.25">
      <c r="A5" s="21" t="str">
        <f>'Partner Info and ToC'!$D$1</f>
        <v>Gathering and Processing</v>
      </c>
      <c r="B5" s="21">
        <f>'Partner Info and ToC'!$B$5</f>
        <v>2020</v>
      </c>
      <c r="C5" s="21" t="e">
        <f>VLOOKUP('Partner Info and ToC'!$D$4,'gath-proc_partners'!A:B,2,FALSE)</f>
        <v>#N/A</v>
      </c>
      <c r="D5" s="21">
        <f>'Dehydrator Vents'!A8</f>
        <v>0</v>
      </c>
      <c r="E5" t="str">
        <f>'Dehydrator Vents'!D8</f>
        <v/>
      </c>
      <c r="G5" s="21">
        <f>VLOOKUP("Install flash tank separators on glycol dehydrators",'gath-proc_activities'!A:D,3,FALSE)</f>
        <v>61</v>
      </c>
      <c r="H5" s="23" t="str">
        <f>_xlfn.SWITCH('Dehydrator Vents'!F8,"Default",'Dehydrator Vents'!I8,"Standard",'Dehydrator Vents'!M8,"Other",'Dehydrator Vents'!N8,"--")</f>
        <v>--</v>
      </c>
      <c r="I5">
        <f>'Dehydrator Vents'!F8</f>
        <v>0</v>
      </c>
      <c r="J5" t="str">
        <f>IF(ISBLANK('Dehydrator Vents'!P8),"",'Dehydrator Vents'!P8)</f>
        <v/>
      </c>
      <c r="K5" t="str">
        <f>_xlfn.SWITCH('Dehydrator Vents'!F8,"Default","[Number of Flash Tank Separators Installed] x [Average Gas Throughput] x [Emission_Factor] x [Efficiency] / 1000","Standard","[TEG Circulation Rate] x [Methane Entrainment Rate] x [Hours of Operation] x [Efficiency] / 1000","Other",'Dehydrator Vents'!O8,"--")</f>
        <v>--</v>
      </c>
      <c r="L5" s="22" t="str">
        <f>_xlfn.SWITCH('Dehydrator Vents'!F8,"Default",'Dehydrator Vents'!G8&amp;","&amp;'Dehydrator Vents'!H8&amp;","&amp;Emission_Factor_FT&amp;","&amp;Efficiency_FT,"Standard",'Dehydrator Vents'!J8&amp;","&amp;'Dehydrator Vents'!K8&amp;","&amp;'Dehydrator Vents'!L8&amp;","&amp;Efficiency_FT,"Other",'Dehydrator Vents'!N8,"--")</f>
        <v>--</v>
      </c>
      <c r="M5" s="22" t="str">
        <f>'Partner Info and ToC'!$A$3</f>
        <v>RS2021GATHERv1</v>
      </c>
    </row>
    <row r="6" spans="1:13" x14ac:dyDescent="0.25">
      <c r="A6" s="21" t="str">
        <f>'Partner Info and ToC'!$D$1</f>
        <v>Gathering and Processing</v>
      </c>
      <c r="B6" s="21">
        <f>'Partner Info and ToC'!$B$5</f>
        <v>2020</v>
      </c>
      <c r="C6" s="21" t="e">
        <f>VLOOKUP('Partner Info and ToC'!$D$4,'gath-proc_partners'!A:B,2,FALSE)</f>
        <v>#N/A</v>
      </c>
      <c r="D6" s="21">
        <f>'Dehydrator Vents'!A9</f>
        <v>0</v>
      </c>
      <c r="E6" t="str">
        <f>'Dehydrator Vents'!D9</f>
        <v/>
      </c>
      <c r="G6" s="21">
        <f>VLOOKUP("Install flash tank separators on glycol dehydrators",'gath-proc_activities'!A:D,3,FALSE)</f>
        <v>61</v>
      </c>
      <c r="H6" s="23" t="str">
        <f>_xlfn.SWITCH('Dehydrator Vents'!F9,"Default",'Dehydrator Vents'!I9,"Standard",'Dehydrator Vents'!M9,"Other",'Dehydrator Vents'!N9,"--")</f>
        <v>--</v>
      </c>
      <c r="I6">
        <f>'Dehydrator Vents'!F9</f>
        <v>0</v>
      </c>
      <c r="J6" t="str">
        <f>IF(ISBLANK('Dehydrator Vents'!P9),"",'Dehydrator Vents'!P9)</f>
        <v/>
      </c>
      <c r="K6" t="str">
        <f>_xlfn.SWITCH('Dehydrator Vents'!F9,"Default","[Number of Flash Tank Separators Installed] x [Average Gas Throughput] x [Emission_Factor] x [Efficiency] / 1000","Standard","[TEG Circulation Rate] x [Methane Entrainment Rate] x [Hours of Operation] x [Efficiency] / 1000","Other",'Dehydrator Vents'!O9,"--")</f>
        <v>--</v>
      </c>
      <c r="L6" s="22" t="str">
        <f>_xlfn.SWITCH('Dehydrator Vents'!F9,"Default",'Dehydrator Vents'!G9&amp;","&amp;'Dehydrator Vents'!H9&amp;","&amp;Emission_Factor_FT&amp;","&amp;Efficiency_FT,"Standard",'Dehydrator Vents'!J9&amp;","&amp;'Dehydrator Vents'!K9&amp;","&amp;'Dehydrator Vents'!L9&amp;","&amp;Efficiency_FT,"Other",'Dehydrator Vents'!N9,"--")</f>
        <v>--</v>
      </c>
      <c r="M6" s="22" t="str">
        <f>'Partner Info and ToC'!$A$3</f>
        <v>RS2021GATHERv1</v>
      </c>
    </row>
    <row r="7" spans="1:13" x14ac:dyDescent="0.25">
      <c r="A7" s="21" t="str">
        <f>'Partner Info and ToC'!$D$1</f>
        <v>Gathering and Processing</v>
      </c>
      <c r="B7" s="21">
        <f>'Partner Info and ToC'!$B$5</f>
        <v>2020</v>
      </c>
      <c r="C7" s="21" t="e">
        <f>VLOOKUP('Partner Info and ToC'!$D$4,'gath-proc_partners'!A:B,2,FALSE)</f>
        <v>#N/A</v>
      </c>
      <c r="D7" s="21">
        <f>'Dehydrator Vents'!A10</f>
        <v>0</v>
      </c>
      <c r="E7" t="str">
        <f>'Dehydrator Vents'!D10</f>
        <v/>
      </c>
      <c r="G7" s="21">
        <f>VLOOKUP("Install flash tank separators on glycol dehydrators",'gath-proc_activities'!A:D,3,FALSE)</f>
        <v>61</v>
      </c>
      <c r="H7" s="23" t="str">
        <f>_xlfn.SWITCH('Dehydrator Vents'!F10,"Default",'Dehydrator Vents'!I10,"Standard",'Dehydrator Vents'!M10,"Other",'Dehydrator Vents'!N10,"--")</f>
        <v>--</v>
      </c>
      <c r="I7">
        <f>'Dehydrator Vents'!F10</f>
        <v>0</v>
      </c>
      <c r="J7" t="str">
        <f>IF(ISBLANK('Dehydrator Vents'!P10),"",'Dehydrator Vents'!P10)</f>
        <v/>
      </c>
      <c r="K7" t="str">
        <f>_xlfn.SWITCH('Dehydrator Vents'!F10,"Default","[Number of Flash Tank Separators Installed] x [Average Gas Throughput] x [Emission_Factor] x [Efficiency] / 1000","Standard","[TEG Circulation Rate] x [Methane Entrainment Rate] x [Hours of Operation] x [Efficiency] / 1000","Other",'Dehydrator Vents'!O10,"--")</f>
        <v>--</v>
      </c>
      <c r="L7" s="22" t="str">
        <f>_xlfn.SWITCH('Dehydrator Vents'!F10,"Default",'Dehydrator Vents'!G10&amp;","&amp;'Dehydrator Vents'!H10&amp;","&amp;Emission_Factor_FT&amp;","&amp;Efficiency_FT,"Standard",'Dehydrator Vents'!J10&amp;","&amp;'Dehydrator Vents'!K10&amp;","&amp;'Dehydrator Vents'!L10&amp;","&amp;Efficiency_FT,"Other",'Dehydrator Vents'!N10,"--")</f>
        <v>--</v>
      </c>
      <c r="M7" s="22" t="str">
        <f>'Partner Info and ToC'!$A$3</f>
        <v>RS2021GATHERv1</v>
      </c>
    </row>
    <row r="8" spans="1:13" x14ac:dyDescent="0.25">
      <c r="A8" s="21" t="str">
        <f>'Partner Info and ToC'!$D$1</f>
        <v>Gathering and Processing</v>
      </c>
      <c r="B8" s="21">
        <f>'Partner Info and ToC'!$B$5</f>
        <v>2020</v>
      </c>
      <c r="C8" s="21" t="e">
        <f>VLOOKUP('Partner Info and ToC'!$D$4,'gath-proc_partners'!A:B,2,FALSE)</f>
        <v>#N/A</v>
      </c>
      <c r="D8" s="21">
        <f>'Dehydrator Vents'!A11</f>
        <v>0</v>
      </c>
      <c r="E8" t="str">
        <f>'Dehydrator Vents'!D11</f>
        <v/>
      </c>
      <c r="G8" s="21">
        <f>VLOOKUP("Install flash tank separators on glycol dehydrators",'gath-proc_activities'!A:D,3,FALSE)</f>
        <v>61</v>
      </c>
      <c r="H8" s="23" t="str">
        <f>_xlfn.SWITCH('Dehydrator Vents'!F11,"Default",'Dehydrator Vents'!I11,"Standard",'Dehydrator Vents'!M11,"Other",'Dehydrator Vents'!N11,"--")</f>
        <v>--</v>
      </c>
      <c r="I8">
        <f>'Dehydrator Vents'!F11</f>
        <v>0</v>
      </c>
      <c r="J8" t="str">
        <f>IF(ISBLANK('Dehydrator Vents'!P11),"",'Dehydrator Vents'!P11)</f>
        <v/>
      </c>
      <c r="K8" t="str">
        <f>_xlfn.SWITCH('Dehydrator Vents'!F11,"Default","[Number of Flash Tank Separators Installed] x [Average Gas Throughput] x [Emission_Factor] x [Efficiency] / 1000","Standard","[TEG Circulation Rate] x [Methane Entrainment Rate] x [Hours of Operation] x [Efficiency] / 1000","Other",'Dehydrator Vents'!O11,"--")</f>
        <v>--</v>
      </c>
      <c r="L8" s="22" t="str">
        <f>_xlfn.SWITCH('Dehydrator Vents'!F11,"Default",'Dehydrator Vents'!G11&amp;","&amp;'Dehydrator Vents'!H11&amp;","&amp;Emission_Factor_FT&amp;","&amp;Efficiency_FT,"Standard",'Dehydrator Vents'!J11&amp;","&amp;'Dehydrator Vents'!K11&amp;","&amp;'Dehydrator Vents'!L11&amp;","&amp;Efficiency_FT,"Other",'Dehydrator Vents'!N11,"--")</f>
        <v>--</v>
      </c>
      <c r="M8" s="22" t="str">
        <f>'Partner Info and ToC'!$A$3</f>
        <v>RS2021GATHERv1</v>
      </c>
    </row>
    <row r="9" spans="1:13" x14ac:dyDescent="0.25">
      <c r="A9" s="21" t="str">
        <f>'Partner Info and ToC'!$D$1</f>
        <v>Gathering and Processing</v>
      </c>
      <c r="B9" s="21">
        <f>'Partner Info and ToC'!$B$5</f>
        <v>2020</v>
      </c>
      <c r="C9" s="21" t="e">
        <f>VLOOKUP('Partner Info and ToC'!$D$4,'gath-proc_partners'!A:B,2,FALSE)</f>
        <v>#N/A</v>
      </c>
      <c r="D9" s="21">
        <f>'Dehydrator Vents'!A12</f>
        <v>0</v>
      </c>
      <c r="E9" t="str">
        <f>'Dehydrator Vents'!D12</f>
        <v/>
      </c>
      <c r="G9" s="21">
        <f>VLOOKUP("Install flash tank separators on glycol dehydrators",'gath-proc_activities'!A:D,3,FALSE)</f>
        <v>61</v>
      </c>
      <c r="H9" s="23" t="str">
        <f>_xlfn.SWITCH('Dehydrator Vents'!F12,"Default",'Dehydrator Vents'!I12,"Standard",'Dehydrator Vents'!M12,"Other",'Dehydrator Vents'!N12,"--")</f>
        <v>--</v>
      </c>
      <c r="I9">
        <f>'Dehydrator Vents'!F12</f>
        <v>0</v>
      </c>
      <c r="J9" t="str">
        <f>IF(ISBLANK('Dehydrator Vents'!P12),"",'Dehydrator Vents'!P12)</f>
        <v/>
      </c>
      <c r="K9" t="str">
        <f>_xlfn.SWITCH('Dehydrator Vents'!F12,"Default","[Number of Flash Tank Separators Installed] x [Average Gas Throughput] x [Emission_Factor] x [Efficiency] / 1000","Standard","[TEG Circulation Rate] x [Methane Entrainment Rate] x [Hours of Operation] x [Efficiency] / 1000","Other",'Dehydrator Vents'!O12,"--")</f>
        <v>--</v>
      </c>
      <c r="L9" s="22" t="str">
        <f>_xlfn.SWITCH('Dehydrator Vents'!F12,"Default",'Dehydrator Vents'!G12&amp;","&amp;'Dehydrator Vents'!H12&amp;","&amp;Emission_Factor_FT&amp;","&amp;Efficiency_FT,"Standard",'Dehydrator Vents'!J12&amp;","&amp;'Dehydrator Vents'!K12&amp;","&amp;'Dehydrator Vents'!L12&amp;","&amp;Efficiency_FT,"Other",'Dehydrator Vents'!N12,"--")</f>
        <v>--</v>
      </c>
      <c r="M9" s="22" t="str">
        <f>'Partner Info and ToC'!$A$3</f>
        <v>RS2021GATHERv1</v>
      </c>
    </row>
    <row r="10" spans="1:13" x14ac:dyDescent="0.25">
      <c r="A10" s="21" t="str">
        <f>'Partner Info and ToC'!$D$1</f>
        <v>Gathering and Processing</v>
      </c>
      <c r="B10" s="21">
        <f>'Partner Info and ToC'!$B$5</f>
        <v>2020</v>
      </c>
      <c r="C10" s="21" t="e">
        <f>VLOOKUP('Partner Info and ToC'!$D$4,'gath-proc_partners'!A:B,2,FALSE)</f>
        <v>#N/A</v>
      </c>
      <c r="D10" s="21">
        <f>'Dehydrator Vents'!A13</f>
        <v>0</v>
      </c>
      <c r="E10" t="str">
        <f>'Dehydrator Vents'!D13</f>
        <v/>
      </c>
      <c r="G10" s="21">
        <f>VLOOKUP("Install flash tank separators on glycol dehydrators",'gath-proc_activities'!A:D,3,FALSE)</f>
        <v>61</v>
      </c>
      <c r="H10" s="23" t="str">
        <f>_xlfn.SWITCH('Dehydrator Vents'!F13,"Default",'Dehydrator Vents'!I13,"Standard",'Dehydrator Vents'!M13,"Other",'Dehydrator Vents'!N13,"--")</f>
        <v>--</v>
      </c>
      <c r="I10">
        <f>'Dehydrator Vents'!F13</f>
        <v>0</v>
      </c>
      <c r="J10" t="str">
        <f>IF(ISBLANK('Dehydrator Vents'!P13),"",'Dehydrator Vents'!P13)</f>
        <v/>
      </c>
      <c r="K10" t="str">
        <f>_xlfn.SWITCH('Dehydrator Vents'!F13,"Default","[Number of Flash Tank Separators Installed] x [Average Gas Throughput] x [Emission_Factor] x [Efficiency] / 1000","Standard","[TEG Circulation Rate] x [Methane Entrainment Rate] x [Hours of Operation] x [Efficiency] / 1000","Other",'Dehydrator Vents'!O13,"--")</f>
        <v>--</v>
      </c>
      <c r="L10" s="22" t="str">
        <f>_xlfn.SWITCH('Dehydrator Vents'!F13,"Default",'Dehydrator Vents'!G13&amp;","&amp;'Dehydrator Vents'!H13&amp;","&amp;Emission_Factor_FT&amp;","&amp;Efficiency_FT,"Standard",'Dehydrator Vents'!J13&amp;","&amp;'Dehydrator Vents'!K13&amp;","&amp;'Dehydrator Vents'!L13&amp;","&amp;Efficiency_FT,"Other",'Dehydrator Vents'!N13,"--")</f>
        <v>--</v>
      </c>
      <c r="M10" s="22" t="str">
        <f>'Partner Info and ToC'!$A$3</f>
        <v>RS2021GATHERv1</v>
      </c>
    </row>
    <row r="11" spans="1:13" x14ac:dyDescent="0.25">
      <c r="A11" s="21" t="str">
        <f>'Partner Info and ToC'!$D$1</f>
        <v>Gathering and Processing</v>
      </c>
      <c r="B11" s="21">
        <f>'Partner Info and ToC'!$B$5</f>
        <v>2020</v>
      </c>
      <c r="C11" s="21" t="e">
        <f>VLOOKUP('Partner Info and ToC'!$D$4,'gath-proc_partners'!A:B,2,FALSE)</f>
        <v>#N/A</v>
      </c>
      <c r="D11" s="21">
        <f>'Dehydrator Vents'!A14</f>
        <v>0</v>
      </c>
      <c r="E11" t="str">
        <f>'Dehydrator Vents'!D14</f>
        <v/>
      </c>
      <c r="G11" s="21">
        <f>VLOOKUP("Install flash tank separators on glycol dehydrators",'gath-proc_activities'!A:D,3,FALSE)</f>
        <v>61</v>
      </c>
      <c r="H11" s="23" t="str">
        <f>_xlfn.SWITCH('Dehydrator Vents'!F14,"Default",'Dehydrator Vents'!I14,"Standard",'Dehydrator Vents'!M14,"Other",'Dehydrator Vents'!N14,"--")</f>
        <v>--</v>
      </c>
      <c r="I11">
        <f>'Dehydrator Vents'!F14</f>
        <v>0</v>
      </c>
      <c r="J11" t="str">
        <f>IF(ISBLANK('Dehydrator Vents'!P14),"",'Dehydrator Vents'!P14)</f>
        <v/>
      </c>
      <c r="K11" t="str">
        <f>_xlfn.SWITCH('Dehydrator Vents'!F14,"Default","[Number of Flash Tank Separators Installed] x [Average Gas Throughput] x [Emission_Factor] x [Efficiency] / 1000","Standard","[TEG Circulation Rate] x [Methane Entrainment Rate] x [Hours of Operation] x [Efficiency] / 1000","Other",'Dehydrator Vents'!O14,"--")</f>
        <v>--</v>
      </c>
      <c r="L11" s="22" t="str">
        <f>_xlfn.SWITCH('Dehydrator Vents'!F14,"Default",'Dehydrator Vents'!G14&amp;","&amp;'Dehydrator Vents'!H14&amp;","&amp;Emission_Factor_FT&amp;","&amp;Efficiency_FT,"Standard",'Dehydrator Vents'!J14&amp;","&amp;'Dehydrator Vents'!K14&amp;","&amp;'Dehydrator Vents'!L14&amp;","&amp;Efficiency_FT,"Other",'Dehydrator Vents'!N14,"--")</f>
        <v>--</v>
      </c>
      <c r="M11" s="22" t="str">
        <f>'Partner Info and ToC'!$A$3</f>
        <v>RS2021GATHERv1</v>
      </c>
    </row>
    <row r="12" spans="1:13" x14ac:dyDescent="0.25">
      <c r="A12" s="21" t="str">
        <f>'Partner Info and ToC'!$D$1</f>
        <v>Gathering and Processing</v>
      </c>
      <c r="B12" s="21">
        <f>'Partner Info and ToC'!$B$5</f>
        <v>2020</v>
      </c>
      <c r="C12" s="21" t="e">
        <f>VLOOKUP('Partner Info and ToC'!$D$4,'gath-proc_partners'!A:B,2,FALSE)</f>
        <v>#N/A</v>
      </c>
      <c r="D12" s="21">
        <f>'Dehydrator Vents'!A15</f>
        <v>0</v>
      </c>
      <c r="E12" t="str">
        <f>'Dehydrator Vents'!D15</f>
        <v/>
      </c>
      <c r="G12" s="21">
        <f>VLOOKUP("Install flash tank separators on glycol dehydrators",'gath-proc_activities'!A:D,3,FALSE)</f>
        <v>61</v>
      </c>
      <c r="H12" s="23" t="str">
        <f>_xlfn.SWITCH('Dehydrator Vents'!F15,"Default",'Dehydrator Vents'!I15,"Standard",'Dehydrator Vents'!M15,"Other",'Dehydrator Vents'!N15,"--")</f>
        <v>--</v>
      </c>
      <c r="I12">
        <f>'Dehydrator Vents'!F15</f>
        <v>0</v>
      </c>
      <c r="J12" t="str">
        <f>IF(ISBLANK('Dehydrator Vents'!P15),"",'Dehydrator Vents'!P15)</f>
        <v/>
      </c>
      <c r="K12" t="str">
        <f>_xlfn.SWITCH('Dehydrator Vents'!F15,"Default","[Number of Flash Tank Separators Installed] x [Average Gas Throughput] x [Emission_Factor] x [Efficiency] / 1000","Standard","[TEG Circulation Rate] x [Methane Entrainment Rate] x [Hours of Operation] x [Efficiency] / 1000","Other",'Dehydrator Vents'!O15,"--")</f>
        <v>--</v>
      </c>
      <c r="L12" s="22" t="str">
        <f>_xlfn.SWITCH('Dehydrator Vents'!F15,"Default",'Dehydrator Vents'!G15&amp;","&amp;'Dehydrator Vents'!H15&amp;","&amp;Emission_Factor_FT&amp;","&amp;Efficiency_FT,"Standard",'Dehydrator Vents'!J15&amp;","&amp;'Dehydrator Vents'!K15&amp;","&amp;'Dehydrator Vents'!L15&amp;","&amp;Efficiency_FT,"Other",'Dehydrator Vents'!N15,"--")</f>
        <v>--</v>
      </c>
      <c r="M12" s="22" t="str">
        <f>'Partner Info and ToC'!$A$3</f>
        <v>RS2021GATHERv1</v>
      </c>
    </row>
    <row r="13" spans="1:13" x14ac:dyDescent="0.25">
      <c r="A13" s="21" t="str">
        <f>'Partner Info and ToC'!$D$1</f>
        <v>Gathering and Processing</v>
      </c>
      <c r="B13" s="21">
        <f>'Partner Info and ToC'!$B$5</f>
        <v>2020</v>
      </c>
      <c r="C13" s="21" t="e">
        <f>VLOOKUP('Partner Info and ToC'!$D$4,'gath-proc_partners'!A:B,2,FALSE)</f>
        <v>#N/A</v>
      </c>
      <c r="D13" s="21">
        <f>'Dehydrator Vents'!A16</f>
        <v>0</v>
      </c>
      <c r="E13" t="str">
        <f>'Dehydrator Vents'!D16</f>
        <v/>
      </c>
      <c r="G13" s="21">
        <f>VLOOKUP("Install flash tank separators on glycol dehydrators",'gath-proc_activities'!A:D,3,FALSE)</f>
        <v>61</v>
      </c>
      <c r="H13" s="23" t="str">
        <f>_xlfn.SWITCH('Dehydrator Vents'!F16,"Default",'Dehydrator Vents'!I16,"Standard",'Dehydrator Vents'!M16,"Other",'Dehydrator Vents'!N16,"--")</f>
        <v>--</v>
      </c>
      <c r="I13">
        <f>'Dehydrator Vents'!F16</f>
        <v>0</v>
      </c>
      <c r="J13" t="str">
        <f>IF(ISBLANK('Dehydrator Vents'!P16),"",'Dehydrator Vents'!P16)</f>
        <v/>
      </c>
      <c r="K13" t="str">
        <f>_xlfn.SWITCH('Dehydrator Vents'!F16,"Default","[Number of Flash Tank Separators Installed] x [Average Gas Throughput] x [Emission_Factor] x [Efficiency] / 1000","Standard","[TEG Circulation Rate] x [Methane Entrainment Rate] x [Hours of Operation] x [Efficiency] / 1000","Other",'Dehydrator Vents'!O16,"--")</f>
        <v>--</v>
      </c>
      <c r="L13" s="22" t="str">
        <f>_xlfn.SWITCH('Dehydrator Vents'!F16,"Default",'Dehydrator Vents'!G16&amp;","&amp;'Dehydrator Vents'!H16&amp;","&amp;Emission_Factor_FT&amp;","&amp;Efficiency_FT,"Standard",'Dehydrator Vents'!J16&amp;","&amp;'Dehydrator Vents'!K16&amp;","&amp;'Dehydrator Vents'!L16&amp;","&amp;Efficiency_FT,"Other",'Dehydrator Vents'!N16,"--")</f>
        <v>--</v>
      </c>
      <c r="M13" s="22" t="str">
        <f>'Partner Info and ToC'!$A$3</f>
        <v>RS2021GATHERv1</v>
      </c>
    </row>
    <row r="14" spans="1:13" x14ac:dyDescent="0.25">
      <c r="A14" s="21" t="str">
        <f>'Partner Info and ToC'!$D$1</f>
        <v>Gathering and Processing</v>
      </c>
      <c r="B14" s="21">
        <f>'Partner Info and ToC'!$B$5</f>
        <v>2020</v>
      </c>
      <c r="C14" s="21" t="e">
        <f>VLOOKUP('Partner Info and ToC'!$D$4,'gath-proc_partners'!A:B,2,FALSE)</f>
        <v>#N/A</v>
      </c>
      <c r="D14" s="21">
        <f>'Dehydrator Vents'!A17</f>
        <v>0</v>
      </c>
      <c r="E14" t="str">
        <f>'Dehydrator Vents'!D17</f>
        <v/>
      </c>
      <c r="G14" s="21">
        <f>VLOOKUP("Install flash tank separators on glycol dehydrators",'gath-proc_activities'!A:D,3,FALSE)</f>
        <v>61</v>
      </c>
      <c r="H14" s="23" t="str">
        <f>_xlfn.SWITCH('Dehydrator Vents'!F17,"Default",'Dehydrator Vents'!I17,"Standard",'Dehydrator Vents'!M17,"Other",'Dehydrator Vents'!N17,"--")</f>
        <v>--</v>
      </c>
      <c r="I14">
        <f>'Dehydrator Vents'!F17</f>
        <v>0</v>
      </c>
      <c r="J14" t="str">
        <f>IF(ISBLANK('Dehydrator Vents'!P17),"",'Dehydrator Vents'!P17)</f>
        <v/>
      </c>
      <c r="K14" t="str">
        <f>_xlfn.SWITCH('Dehydrator Vents'!F17,"Default","[Number of Flash Tank Separators Installed] x [Average Gas Throughput] x [Emission_Factor] x [Efficiency] / 1000","Standard","[TEG Circulation Rate] x [Methane Entrainment Rate] x [Hours of Operation] x [Efficiency] / 1000","Other",'Dehydrator Vents'!O17,"--")</f>
        <v>--</v>
      </c>
      <c r="L14" s="22" t="str">
        <f>_xlfn.SWITCH('Dehydrator Vents'!F17,"Default",'Dehydrator Vents'!G17&amp;","&amp;'Dehydrator Vents'!H17&amp;","&amp;Emission_Factor_FT&amp;","&amp;Efficiency_FT,"Standard",'Dehydrator Vents'!J17&amp;","&amp;'Dehydrator Vents'!K17&amp;","&amp;'Dehydrator Vents'!L17&amp;","&amp;Efficiency_FT,"Other",'Dehydrator Vents'!N17,"--")</f>
        <v>--</v>
      </c>
      <c r="M14" s="22" t="str">
        <f>'Partner Info and ToC'!$A$3</f>
        <v>RS2021GATHERv1</v>
      </c>
    </row>
    <row r="15" spans="1:13" x14ac:dyDescent="0.25">
      <c r="A15" s="21" t="str">
        <f>'Partner Info and ToC'!$D$1</f>
        <v>Gathering and Processing</v>
      </c>
      <c r="B15" s="21">
        <f>'Partner Info and ToC'!$B$5</f>
        <v>2020</v>
      </c>
      <c r="C15" s="21" t="e">
        <f>VLOOKUP('Partner Info and ToC'!$D$4,'gath-proc_partners'!A:B,2,FALSE)</f>
        <v>#N/A</v>
      </c>
      <c r="D15" s="21">
        <f>'Dehydrator Vents'!A18</f>
        <v>0</v>
      </c>
      <c r="E15" t="str">
        <f>'Dehydrator Vents'!D18</f>
        <v/>
      </c>
      <c r="G15" s="21">
        <f>VLOOKUP("Install flash tank separators on glycol dehydrators",'gath-proc_activities'!A:D,3,FALSE)</f>
        <v>61</v>
      </c>
      <c r="H15" s="23" t="str">
        <f>_xlfn.SWITCH('Dehydrator Vents'!F18,"Default",'Dehydrator Vents'!I18,"Standard",'Dehydrator Vents'!M18,"Other",'Dehydrator Vents'!N18,"--")</f>
        <v>--</v>
      </c>
      <c r="I15">
        <f>'Dehydrator Vents'!F18</f>
        <v>0</v>
      </c>
      <c r="J15" t="str">
        <f>IF(ISBLANK('Dehydrator Vents'!P18),"",'Dehydrator Vents'!P18)</f>
        <v/>
      </c>
      <c r="K15" t="str">
        <f>_xlfn.SWITCH('Dehydrator Vents'!F18,"Default","[Number of Flash Tank Separators Installed] x [Average Gas Throughput] x [Emission_Factor] x [Efficiency] / 1000","Standard","[TEG Circulation Rate] x [Methane Entrainment Rate] x [Hours of Operation] x [Efficiency] / 1000","Other",'Dehydrator Vents'!O18,"--")</f>
        <v>--</v>
      </c>
      <c r="L15" s="22" t="str">
        <f>_xlfn.SWITCH('Dehydrator Vents'!F18,"Default",'Dehydrator Vents'!G18&amp;","&amp;'Dehydrator Vents'!H18&amp;","&amp;Emission_Factor_FT&amp;","&amp;Efficiency_FT,"Standard",'Dehydrator Vents'!J18&amp;","&amp;'Dehydrator Vents'!K18&amp;","&amp;'Dehydrator Vents'!L18&amp;","&amp;Efficiency_FT,"Other",'Dehydrator Vents'!N18,"--")</f>
        <v>--</v>
      </c>
      <c r="M15" s="22" t="str">
        <f>'Partner Info and ToC'!$A$3</f>
        <v>RS2021GATHERv1</v>
      </c>
    </row>
    <row r="16" spans="1:13" x14ac:dyDescent="0.25">
      <c r="A16" s="21" t="str">
        <f>'Partner Info and ToC'!$D$1</f>
        <v>Gathering and Processing</v>
      </c>
      <c r="B16" s="21">
        <f>'Partner Info and ToC'!$B$5</f>
        <v>2020</v>
      </c>
      <c r="C16" s="21" t="e">
        <f>VLOOKUP('Partner Info and ToC'!$D$4,'gath-proc_partners'!A:B,2,FALSE)</f>
        <v>#N/A</v>
      </c>
      <c r="D16" s="21">
        <f>'Dehydrator Vents'!A19</f>
        <v>0</v>
      </c>
      <c r="E16" t="str">
        <f>'Dehydrator Vents'!D19</f>
        <v/>
      </c>
      <c r="G16" s="21">
        <f>VLOOKUP("Install flash tank separators on glycol dehydrators",'gath-proc_activities'!A:D,3,FALSE)</f>
        <v>61</v>
      </c>
      <c r="H16" s="23" t="str">
        <f>_xlfn.SWITCH('Dehydrator Vents'!F19,"Default",'Dehydrator Vents'!I19,"Standard",'Dehydrator Vents'!M19,"Other",'Dehydrator Vents'!N19,"--")</f>
        <v>--</v>
      </c>
      <c r="I16">
        <f>'Dehydrator Vents'!F19</f>
        <v>0</v>
      </c>
      <c r="J16" t="str">
        <f>IF(ISBLANK('Dehydrator Vents'!P19),"",'Dehydrator Vents'!P19)</f>
        <v/>
      </c>
      <c r="K16" t="str">
        <f>_xlfn.SWITCH('Dehydrator Vents'!F19,"Default","[Number of Flash Tank Separators Installed] x [Average Gas Throughput] x [Emission_Factor] x [Efficiency] / 1000","Standard","[TEG Circulation Rate] x [Methane Entrainment Rate] x [Hours of Operation] x [Efficiency] / 1000","Other",'Dehydrator Vents'!O19,"--")</f>
        <v>--</v>
      </c>
      <c r="L16" s="22" t="str">
        <f>_xlfn.SWITCH('Dehydrator Vents'!F19,"Default",'Dehydrator Vents'!G19&amp;","&amp;'Dehydrator Vents'!H19&amp;","&amp;Emission_Factor_FT&amp;","&amp;Efficiency_FT,"Standard",'Dehydrator Vents'!J19&amp;","&amp;'Dehydrator Vents'!K19&amp;","&amp;'Dehydrator Vents'!L19&amp;","&amp;Efficiency_FT,"Other",'Dehydrator Vents'!N19,"--")</f>
        <v>--</v>
      </c>
      <c r="M16" s="22" t="str">
        <f>'Partner Info and ToC'!$A$3</f>
        <v>RS2021GATHERv1</v>
      </c>
    </row>
    <row r="17" spans="1:13" x14ac:dyDescent="0.25">
      <c r="A17" s="21" t="str">
        <f>'Partner Info and ToC'!$D$1</f>
        <v>Gathering and Processing</v>
      </c>
      <c r="B17" s="21">
        <f>'Partner Info and ToC'!$B$5</f>
        <v>2020</v>
      </c>
      <c r="C17" s="21" t="e">
        <f>VLOOKUP('Partner Info and ToC'!$D$4,'gath-proc_partners'!A:B,2,FALSE)</f>
        <v>#N/A</v>
      </c>
      <c r="D17" s="21">
        <f>'Dehydrator Vents'!A20</f>
        <v>0</v>
      </c>
      <c r="E17" t="str">
        <f>'Dehydrator Vents'!D20</f>
        <v/>
      </c>
      <c r="G17" s="21">
        <f>VLOOKUP("Install flash tank separators on glycol dehydrators",'gath-proc_activities'!A:D,3,FALSE)</f>
        <v>61</v>
      </c>
      <c r="H17" s="23" t="str">
        <f>_xlfn.SWITCH('Dehydrator Vents'!F20,"Default",'Dehydrator Vents'!I20,"Standard",'Dehydrator Vents'!M20,"Other",'Dehydrator Vents'!N20,"--")</f>
        <v>--</v>
      </c>
      <c r="I17">
        <f>'Dehydrator Vents'!F20</f>
        <v>0</v>
      </c>
      <c r="J17" t="str">
        <f>IF(ISBLANK('Dehydrator Vents'!P20),"",'Dehydrator Vents'!P20)</f>
        <v/>
      </c>
      <c r="K17" t="str">
        <f>_xlfn.SWITCH('Dehydrator Vents'!F20,"Default","[Number of Flash Tank Separators Installed] x [Average Gas Throughput] x [Emission_Factor] x [Efficiency] / 1000","Standard","[TEG Circulation Rate] x [Methane Entrainment Rate] x [Hours of Operation] x [Efficiency] / 1000","Other",'Dehydrator Vents'!O20,"--")</f>
        <v>--</v>
      </c>
      <c r="L17" s="22" t="str">
        <f>_xlfn.SWITCH('Dehydrator Vents'!F20,"Default",'Dehydrator Vents'!G20&amp;","&amp;'Dehydrator Vents'!H20&amp;","&amp;Emission_Factor_FT&amp;","&amp;Efficiency_FT,"Standard",'Dehydrator Vents'!J20&amp;","&amp;'Dehydrator Vents'!K20&amp;","&amp;'Dehydrator Vents'!L20&amp;","&amp;Efficiency_FT,"Other",'Dehydrator Vents'!N20,"--")</f>
        <v>--</v>
      </c>
      <c r="M17" s="22" t="str">
        <f>'Partner Info and ToC'!$A$3</f>
        <v>RS2021GATHERv1</v>
      </c>
    </row>
    <row r="18" spans="1:13" x14ac:dyDescent="0.25">
      <c r="A18" s="21" t="str">
        <f>'Partner Info and ToC'!$D$1</f>
        <v>Gathering and Processing</v>
      </c>
      <c r="B18" s="21">
        <f>'Partner Info and ToC'!$B$5</f>
        <v>2020</v>
      </c>
      <c r="C18" s="21" t="e">
        <f>VLOOKUP('Partner Info and ToC'!$D$4,'gath-proc_partners'!A:B,2,FALSE)</f>
        <v>#N/A</v>
      </c>
      <c r="D18" s="21">
        <f>'Dehydrator Vents'!A21</f>
        <v>0</v>
      </c>
      <c r="E18" t="str">
        <f>'Dehydrator Vents'!D21</f>
        <v/>
      </c>
      <c r="G18" s="21">
        <f>VLOOKUP("Install flash tank separators on glycol dehydrators",'gath-proc_activities'!A:D,3,FALSE)</f>
        <v>61</v>
      </c>
      <c r="H18" s="23" t="str">
        <f>_xlfn.SWITCH('Dehydrator Vents'!F21,"Default",'Dehydrator Vents'!I21,"Standard",'Dehydrator Vents'!M21,"Other",'Dehydrator Vents'!N21,"--")</f>
        <v>--</v>
      </c>
      <c r="I18">
        <f>'Dehydrator Vents'!F21</f>
        <v>0</v>
      </c>
      <c r="J18" t="str">
        <f>IF(ISBLANK('Dehydrator Vents'!P21),"",'Dehydrator Vents'!P21)</f>
        <v/>
      </c>
      <c r="K18" t="str">
        <f>_xlfn.SWITCH('Dehydrator Vents'!F21,"Default","[Number of Flash Tank Separators Installed] x [Average Gas Throughput] x [Emission_Factor] x [Efficiency] / 1000","Standard","[TEG Circulation Rate] x [Methane Entrainment Rate] x [Hours of Operation] x [Efficiency] / 1000","Other",'Dehydrator Vents'!O21,"--")</f>
        <v>--</v>
      </c>
      <c r="L18" s="22" t="str">
        <f>_xlfn.SWITCH('Dehydrator Vents'!F21,"Default",'Dehydrator Vents'!G21&amp;","&amp;'Dehydrator Vents'!H21&amp;","&amp;Emission_Factor_FT&amp;","&amp;Efficiency_FT,"Standard",'Dehydrator Vents'!J21&amp;","&amp;'Dehydrator Vents'!K21&amp;","&amp;'Dehydrator Vents'!L21&amp;","&amp;Efficiency_FT,"Other",'Dehydrator Vents'!N21,"--")</f>
        <v>--</v>
      </c>
      <c r="M18" s="22" t="str">
        <f>'Partner Info and ToC'!$A$3</f>
        <v>RS2021GATHERv1</v>
      </c>
    </row>
    <row r="19" spans="1:13" x14ac:dyDescent="0.25">
      <c r="A19" s="21" t="str">
        <f>'Partner Info and ToC'!$D$1</f>
        <v>Gathering and Processing</v>
      </c>
      <c r="B19" s="21">
        <f>'Partner Info and ToC'!$B$5</f>
        <v>2020</v>
      </c>
      <c r="C19" s="21" t="e">
        <f>VLOOKUP('Partner Info and ToC'!$D$4,'gath-proc_partners'!A:B,2,FALSE)</f>
        <v>#N/A</v>
      </c>
      <c r="D19" s="21">
        <f>'Dehydrator Vents'!A22</f>
        <v>0</v>
      </c>
      <c r="E19" t="str">
        <f>'Dehydrator Vents'!D22</f>
        <v/>
      </c>
      <c r="G19" s="21">
        <f>VLOOKUP("Install flash tank separators on glycol dehydrators",'gath-proc_activities'!A:D,3,FALSE)</f>
        <v>61</v>
      </c>
      <c r="H19" s="23" t="str">
        <f>_xlfn.SWITCH('Dehydrator Vents'!F22,"Default",'Dehydrator Vents'!I22,"Standard",'Dehydrator Vents'!M22,"Other",'Dehydrator Vents'!N22,"--")</f>
        <v>--</v>
      </c>
      <c r="I19">
        <f>'Dehydrator Vents'!F22</f>
        <v>0</v>
      </c>
      <c r="J19" t="str">
        <f>IF(ISBLANK('Dehydrator Vents'!P22),"",'Dehydrator Vents'!P22)</f>
        <v/>
      </c>
      <c r="K19" t="str">
        <f>_xlfn.SWITCH('Dehydrator Vents'!F22,"Default","[Number of Flash Tank Separators Installed] x [Average Gas Throughput] x [Emission_Factor] x [Efficiency] / 1000","Standard","[TEG Circulation Rate] x [Methane Entrainment Rate] x [Hours of Operation] x [Efficiency] / 1000","Other",'Dehydrator Vents'!O22,"--")</f>
        <v>--</v>
      </c>
      <c r="L19" s="22" t="str">
        <f>_xlfn.SWITCH('Dehydrator Vents'!F22,"Default",'Dehydrator Vents'!G22&amp;","&amp;'Dehydrator Vents'!H22&amp;","&amp;Emission_Factor_FT&amp;","&amp;Efficiency_FT,"Standard",'Dehydrator Vents'!J22&amp;","&amp;'Dehydrator Vents'!K22&amp;","&amp;'Dehydrator Vents'!L22&amp;","&amp;Efficiency_FT,"Other",'Dehydrator Vents'!N22,"--")</f>
        <v>--</v>
      </c>
      <c r="M19" s="22" t="str">
        <f>'Partner Info and ToC'!$A$3</f>
        <v>RS2021GATHERv1</v>
      </c>
    </row>
    <row r="20" spans="1:13" x14ac:dyDescent="0.25">
      <c r="A20" s="21" t="str">
        <f>'Partner Info and ToC'!$D$1</f>
        <v>Gathering and Processing</v>
      </c>
      <c r="B20" s="21">
        <f>'Partner Info and ToC'!$B$5</f>
        <v>2020</v>
      </c>
      <c r="C20" s="21" t="e">
        <f>VLOOKUP('Partner Info and ToC'!$D$4,'gath-proc_partners'!A:B,2,FALSE)</f>
        <v>#N/A</v>
      </c>
      <c r="D20" s="21">
        <f>'Dehydrator Vents'!A23</f>
        <v>0</v>
      </c>
      <c r="E20" t="str">
        <f>'Dehydrator Vents'!D23</f>
        <v/>
      </c>
      <c r="G20" s="21">
        <f>VLOOKUP("Install flash tank separators on glycol dehydrators",'gath-proc_activities'!A:D,3,FALSE)</f>
        <v>61</v>
      </c>
      <c r="H20" s="23" t="str">
        <f>_xlfn.SWITCH('Dehydrator Vents'!F23,"Default",'Dehydrator Vents'!I23,"Standard",'Dehydrator Vents'!M23,"Other",'Dehydrator Vents'!N23,"--")</f>
        <v>--</v>
      </c>
      <c r="I20">
        <f>'Dehydrator Vents'!F23</f>
        <v>0</v>
      </c>
      <c r="J20" t="str">
        <f>IF(ISBLANK('Dehydrator Vents'!P23),"",'Dehydrator Vents'!P23)</f>
        <v/>
      </c>
      <c r="K20" t="str">
        <f>_xlfn.SWITCH('Dehydrator Vents'!F23,"Default","[Number of Flash Tank Separators Installed] x [Average Gas Throughput] x [Emission_Factor] x [Efficiency] / 1000","Standard","[TEG Circulation Rate] x [Methane Entrainment Rate] x [Hours of Operation] x [Efficiency] / 1000","Other",'Dehydrator Vents'!O23,"--")</f>
        <v>--</v>
      </c>
      <c r="L20" s="22" t="str">
        <f>_xlfn.SWITCH('Dehydrator Vents'!F23,"Default",'Dehydrator Vents'!G23&amp;","&amp;'Dehydrator Vents'!H23&amp;","&amp;Emission_Factor_FT&amp;","&amp;Efficiency_FT,"Standard",'Dehydrator Vents'!J23&amp;","&amp;'Dehydrator Vents'!K23&amp;","&amp;'Dehydrator Vents'!L23&amp;","&amp;Efficiency_FT,"Other",'Dehydrator Vents'!N23,"--")</f>
        <v>--</v>
      </c>
      <c r="M20" s="22" t="str">
        <f>'Partner Info and ToC'!$A$3</f>
        <v>RS2021GATHERv1</v>
      </c>
    </row>
    <row r="21" spans="1:13" x14ac:dyDescent="0.25">
      <c r="A21" s="21" t="str">
        <f>'Partner Info and ToC'!$D$1</f>
        <v>Gathering and Processing</v>
      </c>
      <c r="B21" s="21">
        <f>'Partner Info and ToC'!$B$5</f>
        <v>2020</v>
      </c>
      <c r="C21" s="21" t="e">
        <f>VLOOKUP('Partner Info and ToC'!$D$4,'gath-proc_partners'!A:B,2,FALSE)</f>
        <v>#N/A</v>
      </c>
      <c r="D21" s="21">
        <f>'Dehydrator Vents'!A24</f>
        <v>0</v>
      </c>
      <c r="E21" t="str">
        <f>'Dehydrator Vents'!D24</f>
        <v/>
      </c>
      <c r="G21" s="21">
        <f>VLOOKUP("Install flash tank separators on glycol dehydrators",'gath-proc_activities'!A:D,3,FALSE)</f>
        <v>61</v>
      </c>
      <c r="H21" s="23" t="str">
        <f>_xlfn.SWITCH('Dehydrator Vents'!F24,"Default",'Dehydrator Vents'!I24,"Standard",'Dehydrator Vents'!M24,"Other",'Dehydrator Vents'!N24,"--")</f>
        <v>--</v>
      </c>
      <c r="I21">
        <f>'Dehydrator Vents'!F24</f>
        <v>0</v>
      </c>
      <c r="J21" t="str">
        <f>IF(ISBLANK('Dehydrator Vents'!P24),"",'Dehydrator Vents'!P24)</f>
        <v/>
      </c>
      <c r="K21" t="str">
        <f>_xlfn.SWITCH('Dehydrator Vents'!F24,"Default","[Number of Flash Tank Separators Installed] x [Average Gas Throughput] x [Emission_Factor] x [Efficiency] / 1000","Standard","[TEG Circulation Rate] x [Methane Entrainment Rate] x [Hours of Operation] x [Efficiency] / 1000","Other",'Dehydrator Vents'!O24,"--")</f>
        <v>--</v>
      </c>
      <c r="L21" s="22" t="str">
        <f>_xlfn.SWITCH('Dehydrator Vents'!F24,"Default",'Dehydrator Vents'!G24&amp;","&amp;'Dehydrator Vents'!H24&amp;","&amp;Emission_Factor_FT&amp;","&amp;Efficiency_FT,"Standard",'Dehydrator Vents'!J24&amp;","&amp;'Dehydrator Vents'!K24&amp;","&amp;'Dehydrator Vents'!L24&amp;","&amp;Efficiency_FT,"Other",'Dehydrator Vents'!N24,"--")</f>
        <v>--</v>
      </c>
      <c r="M21" s="22" t="str">
        <f>'Partner Info and ToC'!$A$3</f>
        <v>RS2021GATHERv1</v>
      </c>
    </row>
    <row r="22" spans="1:13" x14ac:dyDescent="0.25">
      <c r="A22" s="21" t="str">
        <f>'Partner Info and ToC'!$D$1</f>
        <v>Gathering and Processing</v>
      </c>
      <c r="B22" s="21">
        <f>'Partner Info and ToC'!$B$5</f>
        <v>2020</v>
      </c>
      <c r="C22" s="21" t="e">
        <f>VLOOKUP('Partner Info and ToC'!$D$4,'gath-proc_partners'!A:B,2,FALSE)</f>
        <v>#N/A</v>
      </c>
      <c r="D22" s="21">
        <f>'Dehydrator Vents'!A25</f>
        <v>0</v>
      </c>
      <c r="E22" t="str">
        <f>'Dehydrator Vents'!D25</f>
        <v/>
      </c>
      <c r="G22" s="21">
        <f>VLOOKUP("Install flash tank separators on glycol dehydrators",'gath-proc_activities'!A:D,3,FALSE)</f>
        <v>61</v>
      </c>
      <c r="H22" s="23" t="str">
        <f>_xlfn.SWITCH('Dehydrator Vents'!F25,"Default",'Dehydrator Vents'!I25,"Standard",'Dehydrator Vents'!M25,"Other",'Dehydrator Vents'!N25,"--")</f>
        <v>--</v>
      </c>
      <c r="I22">
        <f>'Dehydrator Vents'!F25</f>
        <v>0</v>
      </c>
      <c r="J22" t="str">
        <f>IF(ISBLANK('Dehydrator Vents'!P25),"",'Dehydrator Vents'!P25)</f>
        <v/>
      </c>
      <c r="K22" t="str">
        <f>_xlfn.SWITCH('Dehydrator Vents'!F25,"Default","[Number of Flash Tank Separators Installed] x [Average Gas Throughput] x [Emission_Factor] x [Efficiency] / 1000","Standard","[TEG Circulation Rate] x [Methane Entrainment Rate] x [Hours of Operation] x [Efficiency] / 1000","Other",'Dehydrator Vents'!O25,"--")</f>
        <v>--</v>
      </c>
      <c r="L22" s="22" t="str">
        <f>_xlfn.SWITCH('Dehydrator Vents'!F25,"Default",'Dehydrator Vents'!G25&amp;","&amp;'Dehydrator Vents'!H25&amp;","&amp;Emission_Factor_FT&amp;","&amp;Efficiency_FT,"Standard",'Dehydrator Vents'!J25&amp;","&amp;'Dehydrator Vents'!K25&amp;","&amp;'Dehydrator Vents'!L25&amp;","&amp;Efficiency_FT,"Other",'Dehydrator Vents'!N25,"--")</f>
        <v>--</v>
      </c>
      <c r="M22" s="22" t="str">
        <f>'Partner Info and ToC'!$A$3</f>
        <v>RS2021GATHERv1</v>
      </c>
    </row>
    <row r="23" spans="1:13" x14ac:dyDescent="0.25">
      <c r="A23" s="21" t="str">
        <f>'Partner Info and ToC'!$D$1</f>
        <v>Gathering and Processing</v>
      </c>
      <c r="B23" s="21">
        <f>'Partner Info and ToC'!$B$5</f>
        <v>2020</v>
      </c>
      <c r="C23" s="21" t="e">
        <f>VLOOKUP('Partner Info and ToC'!$D$4,'gath-proc_partners'!A:B,2,FALSE)</f>
        <v>#N/A</v>
      </c>
      <c r="D23" s="21">
        <f>'Dehydrator Vents'!A26</f>
        <v>0</v>
      </c>
      <c r="E23" t="str">
        <f>'Dehydrator Vents'!D26</f>
        <v/>
      </c>
      <c r="G23" s="21">
        <f>VLOOKUP("Install flash tank separators on glycol dehydrators",'gath-proc_activities'!A:D,3,FALSE)</f>
        <v>61</v>
      </c>
      <c r="H23" s="23" t="str">
        <f>_xlfn.SWITCH('Dehydrator Vents'!F26,"Default",'Dehydrator Vents'!I26,"Standard",'Dehydrator Vents'!M26,"Other",'Dehydrator Vents'!N26,"--")</f>
        <v>--</v>
      </c>
      <c r="I23">
        <f>'Dehydrator Vents'!F26</f>
        <v>0</v>
      </c>
      <c r="J23" t="str">
        <f>IF(ISBLANK('Dehydrator Vents'!P26),"",'Dehydrator Vents'!P26)</f>
        <v/>
      </c>
      <c r="K23" t="str">
        <f>_xlfn.SWITCH('Dehydrator Vents'!F26,"Default","[Number of Flash Tank Separators Installed] x [Average Gas Throughput] x [Emission_Factor] x [Efficiency] / 1000","Standard","[TEG Circulation Rate] x [Methane Entrainment Rate] x [Hours of Operation] x [Efficiency] / 1000","Other",'Dehydrator Vents'!O26,"--")</f>
        <v>--</v>
      </c>
      <c r="L23" s="22" t="str">
        <f>_xlfn.SWITCH('Dehydrator Vents'!F26,"Default",'Dehydrator Vents'!G26&amp;","&amp;'Dehydrator Vents'!H26&amp;","&amp;Emission_Factor_FT&amp;","&amp;Efficiency_FT,"Standard",'Dehydrator Vents'!J26&amp;","&amp;'Dehydrator Vents'!K26&amp;","&amp;'Dehydrator Vents'!L26&amp;","&amp;Efficiency_FT,"Other",'Dehydrator Vents'!N26,"--")</f>
        <v>--</v>
      </c>
      <c r="M23" s="22" t="str">
        <f>'Partner Info and ToC'!$A$3</f>
        <v>RS2021GATHERv1</v>
      </c>
    </row>
    <row r="24" spans="1:13" x14ac:dyDescent="0.25">
      <c r="A24" s="21" t="str">
        <f>'Partner Info and ToC'!$D$1</f>
        <v>Gathering and Processing</v>
      </c>
      <c r="B24" s="21">
        <f>'Partner Info and ToC'!$B$5</f>
        <v>2020</v>
      </c>
      <c r="C24" s="21" t="e">
        <f>VLOOKUP('Partner Info and ToC'!$D$4,'gath-proc_partners'!A:B,2,FALSE)</f>
        <v>#N/A</v>
      </c>
      <c r="D24" s="21">
        <f>'Dehydrator Vents'!A27</f>
        <v>0</v>
      </c>
      <c r="E24" t="str">
        <f>'Dehydrator Vents'!D27</f>
        <v/>
      </c>
      <c r="G24" s="21">
        <f>VLOOKUP("Install flash tank separators on glycol dehydrators",'gath-proc_activities'!A:D,3,FALSE)</f>
        <v>61</v>
      </c>
      <c r="H24" s="23" t="str">
        <f>_xlfn.SWITCH('Dehydrator Vents'!F27,"Default",'Dehydrator Vents'!I27,"Standard",'Dehydrator Vents'!M27,"Other",'Dehydrator Vents'!N27,"--")</f>
        <v>--</v>
      </c>
      <c r="I24">
        <f>'Dehydrator Vents'!F27</f>
        <v>0</v>
      </c>
      <c r="J24" t="str">
        <f>IF(ISBLANK('Dehydrator Vents'!P27),"",'Dehydrator Vents'!P27)</f>
        <v/>
      </c>
      <c r="K24" t="str">
        <f>_xlfn.SWITCH('Dehydrator Vents'!F27,"Default","[Number of Flash Tank Separators Installed] x [Average Gas Throughput] x [Emission_Factor] x [Efficiency] / 1000","Standard","[TEG Circulation Rate] x [Methane Entrainment Rate] x [Hours of Operation] x [Efficiency] / 1000","Other",'Dehydrator Vents'!O27,"--")</f>
        <v>--</v>
      </c>
      <c r="L24" s="22" t="str">
        <f>_xlfn.SWITCH('Dehydrator Vents'!F27,"Default",'Dehydrator Vents'!G27&amp;","&amp;'Dehydrator Vents'!H27&amp;","&amp;Emission_Factor_FT&amp;","&amp;Efficiency_FT,"Standard",'Dehydrator Vents'!J27&amp;","&amp;'Dehydrator Vents'!K27&amp;","&amp;'Dehydrator Vents'!L27&amp;","&amp;Efficiency_FT,"Other",'Dehydrator Vents'!N27,"--")</f>
        <v>--</v>
      </c>
      <c r="M24" s="22" t="str">
        <f>'Partner Info and ToC'!$A$3</f>
        <v>RS2021GATHERv1</v>
      </c>
    </row>
    <row r="25" spans="1:13" x14ac:dyDescent="0.25">
      <c r="A25" s="21" t="str">
        <f>'Partner Info and ToC'!$D$1</f>
        <v>Gathering and Processing</v>
      </c>
      <c r="B25" s="21">
        <f>'Partner Info and ToC'!$B$5</f>
        <v>2020</v>
      </c>
      <c r="C25" s="21" t="e">
        <f>VLOOKUP('Partner Info and ToC'!$D$4,'gath-proc_partners'!A:B,2,FALSE)</f>
        <v>#N/A</v>
      </c>
      <c r="D25" s="21">
        <f>'Dehydrator Vents'!A28</f>
        <v>0</v>
      </c>
      <c r="E25" t="str">
        <f>'Dehydrator Vents'!D28</f>
        <v/>
      </c>
      <c r="G25" s="21">
        <f>VLOOKUP("Install flash tank separators on glycol dehydrators",'gath-proc_activities'!A:D,3,FALSE)</f>
        <v>61</v>
      </c>
      <c r="H25" s="23" t="str">
        <f>_xlfn.SWITCH('Dehydrator Vents'!F28,"Default",'Dehydrator Vents'!I28,"Standard",'Dehydrator Vents'!M28,"Other",'Dehydrator Vents'!N28,"--")</f>
        <v>--</v>
      </c>
      <c r="I25">
        <f>'Dehydrator Vents'!F28</f>
        <v>0</v>
      </c>
      <c r="J25" t="str">
        <f>IF(ISBLANK('Dehydrator Vents'!P28),"",'Dehydrator Vents'!P28)</f>
        <v/>
      </c>
      <c r="K25" t="str">
        <f>_xlfn.SWITCH('Dehydrator Vents'!F28,"Default","[Number of Flash Tank Separators Installed] x [Average Gas Throughput] x [Emission_Factor] x [Efficiency] / 1000","Standard","[TEG Circulation Rate] x [Methane Entrainment Rate] x [Hours of Operation] x [Efficiency] / 1000","Other",'Dehydrator Vents'!O28,"--")</f>
        <v>--</v>
      </c>
      <c r="L25" s="22" t="str">
        <f>_xlfn.SWITCH('Dehydrator Vents'!F28,"Default",'Dehydrator Vents'!G28&amp;","&amp;'Dehydrator Vents'!H28&amp;","&amp;Emission_Factor_FT&amp;","&amp;Efficiency_FT,"Standard",'Dehydrator Vents'!J28&amp;","&amp;'Dehydrator Vents'!K28&amp;","&amp;'Dehydrator Vents'!L28&amp;","&amp;Efficiency_FT,"Other",'Dehydrator Vents'!N28,"--")</f>
        <v>--</v>
      </c>
      <c r="M25" s="22" t="str">
        <f>'Partner Info and ToC'!$A$3</f>
        <v>RS2021GATHERv1</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3425D-82BA-4B1B-B103-153E781DD8E2}">
  <dimension ref="A1:M25"/>
  <sheetViews>
    <sheetView zoomScaleNormal="100" workbookViewId="0">
      <selection activeCell="L8" sqref="L8"/>
    </sheetView>
  </sheetViews>
  <sheetFormatPr defaultColWidth="9.125" defaultRowHeight="14.3" x14ac:dyDescent="0.25"/>
  <cols>
    <col min="1" max="1" width="21.875" bestFit="1" customWidth="1"/>
    <col min="2" max="2" width="12.625" style="21" customWidth="1"/>
    <col min="3" max="3" width="37.25" customWidth="1"/>
    <col min="4" max="4" width="21.125" style="21" customWidth="1"/>
    <col min="5" max="5" width="11.125" customWidth="1"/>
    <col min="6" max="6" width="13.125" customWidth="1"/>
    <col min="7" max="7" width="18.75" customWidth="1"/>
    <col min="8" max="8" width="22.75" customWidth="1"/>
    <col min="9" max="9" width="19.125" customWidth="1"/>
    <col min="10" max="10" width="41.75" customWidth="1"/>
    <col min="11" max="11" width="36.125" customWidth="1"/>
    <col min="12" max="12" width="28.625" style="22" customWidth="1"/>
    <col min="13" max="13" width="23.625" customWidth="1"/>
  </cols>
  <sheetData>
    <row r="1" spans="1:13" x14ac:dyDescent="0.25">
      <c r="A1" t="s">
        <v>155</v>
      </c>
      <c r="B1" s="21" t="s">
        <v>156</v>
      </c>
      <c r="C1" t="s">
        <v>157</v>
      </c>
      <c r="D1" s="21" t="s">
        <v>158</v>
      </c>
      <c r="E1" t="s">
        <v>159</v>
      </c>
      <c r="F1" t="s">
        <v>160</v>
      </c>
      <c r="G1" t="s">
        <v>161</v>
      </c>
      <c r="H1" t="s">
        <v>162</v>
      </c>
      <c r="I1" t="s">
        <v>163</v>
      </c>
      <c r="J1" t="s">
        <v>164</v>
      </c>
      <c r="K1" t="s">
        <v>165</v>
      </c>
      <c r="L1" s="22" t="s">
        <v>166</v>
      </c>
      <c r="M1" t="s">
        <v>167</v>
      </c>
    </row>
    <row r="2" spans="1:13" x14ac:dyDescent="0.25">
      <c r="A2" s="21" t="str">
        <f>'Partner Info and ToC'!$D$1</f>
        <v>Gathering and Processing</v>
      </c>
      <c r="B2" s="21">
        <f>'Partner Info and ToC'!$B$5</f>
        <v>2020</v>
      </c>
      <c r="C2" s="21" t="e">
        <f>VLOOKUP('Partner Info and ToC'!$D$4,'gath-proc_partners'!A:B,2,FALSE)</f>
        <v>#N/A</v>
      </c>
      <c r="D2" s="21">
        <f>'Equipment Leaks'!A4</f>
        <v>0</v>
      </c>
      <c r="E2">
        <f>'Equipment Leaks'!A4</f>
        <v>0</v>
      </c>
      <c r="G2" s="21">
        <f>VLOOKUP("DI&amp;M at gas plants and booster stations",'gath-proc_activities'!A:C,3,FALSE)</f>
        <v>44</v>
      </c>
      <c r="H2" s="23">
        <f>'Equipment Leaks'!G4</f>
        <v>0</v>
      </c>
      <c r="I2">
        <f>'Equipment Leaks'!F4</f>
        <v>0</v>
      </c>
      <c r="J2" t="str">
        <f>IF(ISBLANK('Equipment Leaks'!I4),"",'Equipment Leaks'!I4)</f>
        <v/>
      </c>
      <c r="K2">
        <f>'Equipment Leaks'!H4</f>
        <v>0</v>
      </c>
      <c r="L2" s="22" t="str">
        <f>IF(uploadLeaks[[#This Row],[reductionsMcf]]&gt;0,IF('Equipment Leaks'!B4="","0",'Equipment Leaks'!B4)&amp;","&amp;IF('Equipment Leaks'!C4="","0",'Equipment Leaks'!C4)&amp;","&amp;IF('Equipment Leaks'!D4="","0",'Equipment Leaks'!D4)&amp;","&amp;IF('Equipment Leaks'!E4="","0",'Equipment Leaks'!E4)&amp;","&amp;IF('Equipment Leaks'!G4="","0",'Equipment Leaks'!G4),"")</f>
        <v/>
      </c>
      <c r="M2" s="22" t="str">
        <f>'Partner Info and ToC'!$A$3</f>
        <v>RS2021GATHERv1</v>
      </c>
    </row>
    <row r="3" spans="1:13" x14ac:dyDescent="0.25">
      <c r="A3" s="21" t="str">
        <f>'Partner Info and ToC'!$D$1</f>
        <v>Gathering and Processing</v>
      </c>
      <c r="B3" s="21">
        <v>2019</v>
      </c>
      <c r="C3" s="21" t="e">
        <f>VLOOKUP('Partner Info and ToC'!$D$4,'gath-proc_partners'!A:B,2,FALSE)</f>
        <v>#N/A</v>
      </c>
      <c r="D3" s="21">
        <f>'Equipment Leaks'!A5</f>
        <v>0</v>
      </c>
      <c r="E3">
        <f>'Equipment Leaks'!A5</f>
        <v>0</v>
      </c>
      <c r="G3" s="21">
        <f>VLOOKUP("DI&amp;M at gas plants and booster stations",'gath-proc_activities'!A:C,3,FALSE)</f>
        <v>44</v>
      </c>
      <c r="H3" s="23">
        <f>'Equipment Leaks'!G5</f>
        <v>0</v>
      </c>
      <c r="I3">
        <f>'Equipment Leaks'!F5</f>
        <v>0</v>
      </c>
      <c r="J3" t="str">
        <f>IF(ISBLANK('Equipment Leaks'!I5),"",'Equipment Leaks'!I5)</f>
        <v/>
      </c>
      <c r="K3">
        <f>'Equipment Leaks'!H5</f>
        <v>0</v>
      </c>
      <c r="L3" s="22" t="str">
        <f>IF(uploadLeaks[[#This Row],[reductionsMcf]]&gt;0,IF('Equipment Leaks'!B5="","0",'Equipment Leaks'!B5)&amp;","&amp;IF('Equipment Leaks'!C5="","0",'Equipment Leaks'!C5)&amp;","&amp;IF('Equipment Leaks'!D5="","0",'Equipment Leaks'!D5)&amp;","&amp;IF('Equipment Leaks'!E5="","0",'Equipment Leaks'!E5)&amp;","&amp;IF('Equipment Leaks'!G5="","0",'Equipment Leaks'!G5),"")</f>
        <v/>
      </c>
      <c r="M3" s="22" t="str">
        <f>'Partner Info and ToC'!$A$3</f>
        <v>RS2021GATHERv1</v>
      </c>
    </row>
    <row r="4" spans="1:13" x14ac:dyDescent="0.25">
      <c r="A4" s="21" t="str">
        <f>'Partner Info and ToC'!$D$1</f>
        <v>Gathering and Processing</v>
      </c>
      <c r="B4" s="21">
        <v>2019</v>
      </c>
      <c r="C4" s="21" t="e">
        <f>VLOOKUP('Partner Info and ToC'!$D$4,'gath-proc_partners'!A:B,2,FALSE)</f>
        <v>#N/A</v>
      </c>
      <c r="D4" s="21">
        <f>'Equipment Leaks'!A6</f>
        <v>0</v>
      </c>
      <c r="E4">
        <f>'Equipment Leaks'!A6</f>
        <v>0</v>
      </c>
      <c r="G4" s="21">
        <f>VLOOKUP("DI&amp;M at gas plants and booster stations",'gath-proc_activities'!A:C,3,FALSE)</f>
        <v>44</v>
      </c>
      <c r="H4" s="23">
        <f>'Equipment Leaks'!G6</f>
        <v>0</v>
      </c>
      <c r="I4">
        <f>'Equipment Leaks'!F6</f>
        <v>0</v>
      </c>
      <c r="J4" t="str">
        <f>IF(ISBLANK('Equipment Leaks'!I6),"",'Equipment Leaks'!I6)</f>
        <v/>
      </c>
      <c r="K4">
        <f>'Equipment Leaks'!H6</f>
        <v>0</v>
      </c>
      <c r="L4" s="22" t="str">
        <f>IF(uploadLeaks[[#This Row],[reductionsMcf]]&gt;0,IF('Equipment Leaks'!B6="","0",'Equipment Leaks'!B6)&amp;","&amp;IF('Equipment Leaks'!C6="","0",'Equipment Leaks'!C6)&amp;","&amp;IF('Equipment Leaks'!D6="","0",'Equipment Leaks'!D6)&amp;","&amp;IF('Equipment Leaks'!E6="","0",'Equipment Leaks'!E6)&amp;","&amp;IF('Equipment Leaks'!G6="","0",'Equipment Leaks'!G6),"")</f>
        <v/>
      </c>
      <c r="M4" s="22" t="str">
        <f>'Partner Info and ToC'!$A$3</f>
        <v>RS2021GATHERv1</v>
      </c>
    </row>
    <row r="5" spans="1:13" x14ac:dyDescent="0.25">
      <c r="A5" s="21" t="str">
        <f>'Partner Info and ToC'!$D$1</f>
        <v>Gathering and Processing</v>
      </c>
      <c r="B5" s="21">
        <v>2019</v>
      </c>
      <c r="C5" s="21" t="e">
        <f>VLOOKUP('Partner Info and ToC'!$D$4,'gath-proc_partners'!A:B,2,FALSE)</f>
        <v>#N/A</v>
      </c>
      <c r="D5" s="21">
        <f>'Equipment Leaks'!A7</f>
        <v>0</v>
      </c>
      <c r="E5">
        <f>'Equipment Leaks'!A7</f>
        <v>0</v>
      </c>
      <c r="G5" s="21">
        <f>VLOOKUP("DI&amp;M at gas plants and booster stations",'gath-proc_activities'!A:C,3,FALSE)</f>
        <v>44</v>
      </c>
      <c r="H5" s="23">
        <f>'Equipment Leaks'!G7</f>
        <v>0</v>
      </c>
      <c r="I5">
        <f>'Equipment Leaks'!F7</f>
        <v>0</v>
      </c>
      <c r="J5" t="str">
        <f>IF(ISBLANK('Equipment Leaks'!I7),"",'Equipment Leaks'!I7)</f>
        <v/>
      </c>
      <c r="K5">
        <f>'Equipment Leaks'!H7</f>
        <v>0</v>
      </c>
      <c r="L5" s="22" t="str">
        <f>IF(uploadLeaks[[#This Row],[reductionsMcf]]&gt;0,IF('Equipment Leaks'!B7="","0",'Equipment Leaks'!B7)&amp;","&amp;IF('Equipment Leaks'!C7="","0",'Equipment Leaks'!C7)&amp;","&amp;IF('Equipment Leaks'!D7="","0",'Equipment Leaks'!D7)&amp;","&amp;IF('Equipment Leaks'!E7="","0",'Equipment Leaks'!E7)&amp;","&amp;IF('Equipment Leaks'!G7="","0",'Equipment Leaks'!G7),"")</f>
        <v/>
      </c>
      <c r="M5" s="22" t="str">
        <f>'Partner Info and ToC'!$A$3</f>
        <v>RS2021GATHERv1</v>
      </c>
    </row>
    <row r="6" spans="1:13" x14ac:dyDescent="0.25">
      <c r="A6" s="21" t="str">
        <f>'Partner Info and ToC'!$D$1</f>
        <v>Gathering and Processing</v>
      </c>
      <c r="B6" s="21">
        <v>2019</v>
      </c>
      <c r="C6" s="21" t="e">
        <f>VLOOKUP('Partner Info and ToC'!$D$4,'gath-proc_partners'!A:B,2,FALSE)</f>
        <v>#N/A</v>
      </c>
      <c r="D6" s="21">
        <f>'Equipment Leaks'!A8</f>
        <v>0</v>
      </c>
      <c r="E6">
        <f>'Equipment Leaks'!A8</f>
        <v>0</v>
      </c>
      <c r="G6" s="21">
        <f>VLOOKUP("DI&amp;M at gas plants and booster stations",'gath-proc_activities'!A:C,3,FALSE)</f>
        <v>44</v>
      </c>
      <c r="H6" s="23">
        <f>'Equipment Leaks'!G8</f>
        <v>0</v>
      </c>
      <c r="I6">
        <f>'Equipment Leaks'!F8</f>
        <v>0</v>
      </c>
      <c r="J6" t="str">
        <f>IF(ISBLANK('Equipment Leaks'!I8),"",'Equipment Leaks'!I8)</f>
        <v/>
      </c>
      <c r="K6">
        <f>'Equipment Leaks'!H8</f>
        <v>0</v>
      </c>
      <c r="L6" s="22" t="str">
        <f>IF(uploadLeaks[[#This Row],[reductionsMcf]]&gt;0,IF('Equipment Leaks'!B8="","0",'Equipment Leaks'!B8)&amp;","&amp;IF('Equipment Leaks'!C8="","0",'Equipment Leaks'!C8)&amp;","&amp;IF('Equipment Leaks'!D8="","0",'Equipment Leaks'!D8)&amp;","&amp;IF('Equipment Leaks'!E8="","0",'Equipment Leaks'!E8)&amp;","&amp;IF('Equipment Leaks'!G8="","0",'Equipment Leaks'!G8),"")</f>
        <v/>
      </c>
      <c r="M6" s="22" t="str">
        <f>'Partner Info and ToC'!$A$3</f>
        <v>RS2021GATHERv1</v>
      </c>
    </row>
    <row r="7" spans="1:13" x14ac:dyDescent="0.25">
      <c r="A7" s="21" t="str">
        <f>'Partner Info and ToC'!$D$1</f>
        <v>Gathering and Processing</v>
      </c>
      <c r="B7" s="21">
        <v>2019</v>
      </c>
      <c r="C7" s="21" t="e">
        <f>VLOOKUP('Partner Info and ToC'!$D$4,'gath-proc_partners'!A:B,2,FALSE)</f>
        <v>#N/A</v>
      </c>
      <c r="D7" s="21">
        <f>'Equipment Leaks'!A9</f>
        <v>0</v>
      </c>
      <c r="E7">
        <f>'Equipment Leaks'!A9</f>
        <v>0</v>
      </c>
      <c r="G7" s="21">
        <f>VLOOKUP("DI&amp;M at gas plants and booster stations",'gath-proc_activities'!A:C,3,FALSE)</f>
        <v>44</v>
      </c>
      <c r="H7" s="23">
        <f>'Equipment Leaks'!G9</f>
        <v>0</v>
      </c>
      <c r="I7">
        <f>'Equipment Leaks'!F9</f>
        <v>0</v>
      </c>
      <c r="J7" t="str">
        <f>IF(ISBLANK('Equipment Leaks'!I9),"",'Equipment Leaks'!I9)</f>
        <v/>
      </c>
      <c r="K7">
        <f>'Equipment Leaks'!H9</f>
        <v>0</v>
      </c>
      <c r="L7" s="22" t="str">
        <f>IF(uploadLeaks[[#This Row],[reductionsMcf]]&gt;0,IF('Equipment Leaks'!B9="","0",'Equipment Leaks'!B9)&amp;","&amp;IF('Equipment Leaks'!C9="","0",'Equipment Leaks'!C9)&amp;","&amp;IF('Equipment Leaks'!D9="","0",'Equipment Leaks'!D9)&amp;","&amp;IF('Equipment Leaks'!E9="","0",'Equipment Leaks'!E9)&amp;","&amp;IF('Equipment Leaks'!G9="","0",'Equipment Leaks'!G9),"")</f>
        <v/>
      </c>
      <c r="M7" s="22" t="str">
        <f>'Partner Info and ToC'!$A$3</f>
        <v>RS2021GATHERv1</v>
      </c>
    </row>
    <row r="8" spans="1:13" x14ac:dyDescent="0.25">
      <c r="A8" s="21" t="str">
        <f>'Partner Info and ToC'!$D$1</f>
        <v>Gathering and Processing</v>
      </c>
      <c r="B8" s="21">
        <v>2019</v>
      </c>
      <c r="C8" s="21" t="e">
        <f>VLOOKUP('Partner Info and ToC'!$D$4,'gath-proc_partners'!A:B,2,FALSE)</f>
        <v>#N/A</v>
      </c>
      <c r="D8" s="21">
        <f>'Equipment Leaks'!A10</f>
        <v>0</v>
      </c>
      <c r="E8">
        <f>'Equipment Leaks'!A10</f>
        <v>0</v>
      </c>
      <c r="G8" s="21">
        <f>VLOOKUP("DI&amp;M at gas plants and booster stations",'gath-proc_activities'!A:C,3,FALSE)</f>
        <v>44</v>
      </c>
      <c r="H8" s="23">
        <f>'Equipment Leaks'!G10</f>
        <v>0</v>
      </c>
      <c r="I8">
        <f>'Equipment Leaks'!F10</f>
        <v>0</v>
      </c>
      <c r="J8" t="str">
        <f>IF(ISBLANK('Equipment Leaks'!I10),"",'Equipment Leaks'!I10)</f>
        <v/>
      </c>
      <c r="K8">
        <f>'Equipment Leaks'!H10</f>
        <v>0</v>
      </c>
      <c r="L8" s="22" t="str">
        <f>IF(uploadLeaks[[#This Row],[reductionsMcf]]&gt;0,IF('Equipment Leaks'!B10="","0",'Equipment Leaks'!B10)&amp;","&amp;IF('Equipment Leaks'!C10="","0",'Equipment Leaks'!C10)&amp;","&amp;IF('Equipment Leaks'!D10="","0",'Equipment Leaks'!D10)&amp;","&amp;IF('Equipment Leaks'!E10="","0",'Equipment Leaks'!E10)&amp;","&amp;IF('Equipment Leaks'!G10="","0",'Equipment Leaks'!G10),"")</f>
        <v/>
      </c>
      <c r="M8" s="22" t="str">
        <f>'Partner Info and ToC'!$A$3</f>
        <v>RS2021GATHERv1</v>
      </c>
    </row>
    <row r="9" spans="1:13" x14ac:dyDescent="0.25">
      <c r="A9" s="21" t="str">
        <f>'Partner Info and ToC'!$D$1</f>
        <v>Gathering and Processing</v>
      </c>
      <c r="B9" s="21">
        <v>2019</v>
      </c>
      <c r="C9" s="21" t="e">
        <f>VLOOKUP('Partner Info and ToC'!$D$4,'gath-proc_partners'!A:B,2,FALSE)</f>
        <v>#N/A</v>
      </c>
      <c r="D9" s="21">
        <f>'Equipment Leaks'!A11</f>
        <v>0</v>
      </c>
      <c r="E9">
        <f>'Equipment Leaks'!A11</f>
        <v>0</v>
      </c>
      <c r="G9" s="21">
        <f>VLOOKUP("DI&amp;M at gas plants and booster stations",'gath-proc_activities'!A:C,3,FALSE)</f>
        <v>44</v>
      </c>
      <c r="H9" s="23">
        <f>'Equipment Leaks'!G11</f>
        <v>0</v>
      </c>
      <c r="I9">
        <f>'Equipment Leaks'!F11</f>
        <v>0</v>
      </c>
      <c r="J9" t="str">
        <f>IF(ISBLANK('Equipment Leaks'!I11),"",'Equipment Leaks'!I11)</f>
        <v/>
      </c>
      <c r="K9">
        <f>'Equipment Leaks'!H11</f>
        <v>0</v>
      </c>
      <c r="L9" s="22" t="str">
        <f>IF(uploadLeaks[[#This Row],[reductionsMcf]]&gt;0,IF('Equipment Leaks'!B11="","0",'Equipment Leaks'!B11)&amp;","&amp;IF('Equipment Leaks'!C11="","0",'Equipment Leaks'!C11)&amp;","&amp;IF('Equipment Leaks'!D11="","0",'Equipment Leaks'!D11)&amp;","&amp;IF('Equipment Leaks'!E11="","0",'Equipment Leaks'!E11)&amp;","&amp;IF('Equipment Leaks'!G11="","0",'Equipment Leaks'!G11),"")</f>
        <v/>
      </c>
      <c r="M9" s="22" t="str">
        <f>'Partner Info and ToC'!$A$3</f>
        <v>RS2021GATHERv1</v>
      </c>
    </row>
    <row r="10" spans="1:13" x14ac:dyDescent="0.25">
      <c r="A10" s="21" t="str">
        <f>'Partner Info and ToC'!$D$1</f>
        <v>Gathering and Processing</v>
      </c>
      <c r="B10" s="21">
        <v>2019</v>
      </c>
      <c r="C10" s="21" t="e">
        <f>VLOOKUP('Partner Info and ToC'!$D$4,'gath-proc_partners'!A:B,2,FALSE)</f>
        <v>#N/A</v>
      </c>
      <c r="D10" s="21">
        <f>'Equipment Leaks'!A12</f>
        <v>0</v>
      </c>
      <c r="E10">
        <f>'Equipment Leaks'!A12</f>
        <v>0</v>
      </c>
      <c r="G10" s="21">
        <f>VLOOKUP("DI&amp;M at gas plants and booster stations",'gath-proc_activities'!A:C,3,FALSE)</f>
        <v>44</v>
      </c>
      <c r="H10" s="23">
        <f>'Equipment Leaks'!G12</f>
        <v>0</v>
      </c>
      <c r="I10">
        <f>'Equipment Leaks'!F12</f>
        <v>0</v>
      </c>
      <c r="J10" t="str">
        <f>IF(ISBLANK('Equipment Leaks'!I12),"",'Equipment Leaks'!I12)</f>
        <v/>
      </c>
      <c r="K10">
        <f>'Equipment Leaks'!H12</f>
        <v>0</v>
      </c>
      <c r="L10" s="22" t="str">
        <f>IF(uploadLeaks[[#This Row],[reductionsMcf]]&gt;0,IF('Equipment Leaks'!B12="","0",'Equipment Leaks'!B12)&amp;","&amp;IF('Equipment Leaks'!C12="","0",'Equipment Leaks'!C12)&amp;","&amp;IF('Equipment Leaks'!D12="","0",'Equipment Leaks'!D12)&amp;","&amp;IF('Equipment Leaks'!E12="","0",'Equipment Leaks'!E12)&amp;","&amp;IF('Equipment Leaks'!G12="","0",'Equipment Leaks'!G12),"")</f>
        <v/>
      </c>
      <c r="M10" s="22" t="str">
        <f>'Partner Info and ToC'!$A$3</f>
        <v>RS2021GATHERv1</v>
      </c>
    </row>
    <row r="11" spans="1:13" x14ac:dyDescent="0.25">
      <c r="A11" s="21" t="str">
        <f>'Partner Info and ToC'!$D$1</f>
        <v>Gathering and Processing</v>
      </c>
      <c r="B11" s="21">
        <v>2019</v>
      </c>
      <c r="C11" s="21" t="e">
        <f>VLOOKUP('Partner Info and ToC'!$D$4,'gath-proc_partners'!A:B,2,FALSE)</f>
        <v>#N/A</v>
      </c>
      <c r="D11" s="21">
        <f>'Equipment Leaks'!A13</f>
        <v>0</v>
      </c>
      <c r="E11">
        <f>'Equipment Leaks'!A13</f>
        <v>0</v>
      </c>
      <c r="G11" s="21">
        <f>VLOOKUP("DI&amp;M at gas plants and booster stations",'gath-proc_activities'!A:C,3,FALSE)</f>
        <v>44</v>
      </c>
      <c r="H11" s="23">
        <f>'Equipment Leaks'!G13</f>
        <v>0</v>
      </c>
      <c r="I11">
        <f>'Equipment Leaks'!F13</f>
        <v>0</v>
      </c>
      <c r="J11" t="str">
        <f>IF(ISBLANK('Equipment Leaks'!I13),"",'Equipment Leaks'!I13)</f>
        <v/>
      </c>
      <c r="K11">
        <f>'Equipment Leaks'!H13</f>
        <v>0</v>
      </c>
      <c r="L11" s="22" t="str">
        <f>IF(uploadLeaks[[#This Row],[reductionsMcf]]&gt;0,IF('Equipment Leaks'!B13="","0",'Equipment Leaks'!B13)&amp;","&amp;IF('Equipment Leaks'!C13="","0",'Equipment Leaks'!C13)&amp;","&amp;IF('Equipment Leaks'!D13="","0",'Equipment Leaks'!D13)&amp;","&amp;IF('Equipment Leaks'!E13="","0",'Equipment Leaks'!E13)&amp;","&amp;IF('Equipment Leaks'!G13="","0",'Equipment Leaks'!G13),"")</f>
        <v/>
      </c>
      <c r="M11" s="22" t="str">
        <f>'Partner Info and ToC'!$A$3</f>
        <v>RS2021GATHERv1</v>
      </c>
    </row>
    <row r="12" spans="1:13" x14ac:dyDescent="0.25">
      <c r="A12" s="21" t="str">
        <f>'Partner Info and ToC'!$D$1</f>
        <v>Gathering and Processing</v>
      </c>
      <c r="B12" s="21">
        <v>2019</v>
      </c>
      <c r="C12" s="21" t="e">
        <f>VLOOKUP('Partner Info and ToC'!$D$4,'gath-proc_partners'!A:B,2,FALSE)</f>
        <v>#N/A</v>
      </c>
      <c r="D12" s="21">
        <f>'Equipment Leaks'!A14</f>
        <v>0</v>
      </c>
      <c r="E12">
        <f>'Equipment Leaks'!A14</f>
        <v>0</v>
      </c>
      <c r="G12" s="21">
        <f>VLOOKUP("DI&amp;M at gas plants and booster stations",'gath-proc_activities'!A:C,3,FALSE)</f>
        <v>44</v>
      </c>
      <c r="H12" s="23">
        <f>'Equipment Leaks'!G14</f>
        <v>0</v>
      </c>
      <c r="I12">
        <f>'Equipment Leaks'!F14</f>
        <v>0</v>
      </c>
      <c r="J12" t="str">
        <f>IF(ISBLANK('Equipment Leaks'!I14),"",'Equipment Leaks'!I14)</f>
        <v/>
      </c>
      <c r="K12">
        <f>'Equipment Leaks'!H14</f>
        <v>0</v>
      </c>
      <c r="L12" s="22" t="str">
        <f>IF(uploadLeaks[[#This Row],[reductionsMcf]]&gt;0,IF('Equipment Leaks'!B14="","0",'Equipment Leaks'!B14)&amp;","&amp;IF('Equipment Leaks'!C14="","0",'Equipment Leaks'!C14)&amp;","&amp;IF('Equipment Leaks'!D14="","0",'Equipment Leaks'!D14)&amp;","&amp;IF('Equipment Leaks'!E14="","0",'Equipment Leaks'!E14)&amp;","&amp;IF('Equipment Leaks'!G14="","0",'Equipment Leaks'!G14),"")</f>
        <v/>
      </c>
      <c r="M12" s="22" t="str">
        <f>'Partner Info and ToC'!$A$3</f>
        <v>RS2021GATHERv1</v>
      </c>
    </row>
    <row r="13" spans="1:13" x14ac:dyDescent="0.25">
      <c r="A13" s="21" t="str">
        <f>'Partner Info and ToC'!$D$1</f>
        <v>Gathering and Processing</v>
      </c>
      <c r="B13" s="21">
        <v>2019</v>
      </c>
      <c r="C13" s="21" t="e">
        <f>VLOOKUP('Partner Info and ToC'!$D$4,'gath-proc_partners'!A:B,2,FALSE)</f>
        <v>#N/A</v>
      </c>
      <c r="D13" s="21">
        <f>'Equipment Leaks'!A15</f>
        <v>0</v>
      </c>
      <c r="E13">
        <f>'Equipment Leaks'!A15</f>
        <v>0</v>
      </c>
      <c r="G13" s="21">
        <f>VLOOKUP("DI&amp;M at gas plants and booster stations",'gath-proc_activities'!A:C,3,FALSE)</f>
        <v>44</v>
      </c>
      <c r="H13" s="23">
        <f>'Equipment Leaks'!G15</f>
        <v>0</v>
      </c>
      <c r="I13">
        <f>'Equipment Leaks'!F15</f>
        <v>0</v>
      </c>
      <c r="J13" t="str">
        <f>IF(ISBLANK('Equipment Leaks'!I15),"",'Equipment Leaks'!I15)</f>
        <v/>
      </c>
      <c r="K13">
        <f>'Equipment Leaks'!H15</f>
        <v>0</v>
      </c>
      <c r="L13" s="22" t="str">
        <f>IF(uploadLeaks[[#This Row],[reductionsMcf]]&gt;0,IF('Equipment Leaks'!B15="","0",'Equipment Leaks'!B15)&amp;","&amp;IF('Equipment Leaks'!C15="","0",'Equipment Leaks'!C15)&amp;","&amp;IF('Equipment Leaks'!D15="","0",'Equipment Leaks'!D15)&amp;","&amp;IF('Equipment Leaks'!E15="","0",'Equipment Leaks'!E15)&amp;","&amp;IF('Equipment Leaks'!G15="","0",'Equipment Leaks'!G15),"")</f>
        <v/>
      </c>
      <c r="M13" s="22" t="str">
        <f>'Partner Info and ToC'!$A$3</f>
        <v>RS2021GATHERv1</v>
      </c>
    </row>
    <row r="14" spans="1:13" x14ac:dyDescent="0.25">
      <c r="A14" s="21" t="str">
        <f>'Partner Info and ToC'!$D$1</f>
        <v>Gathering and Processing</v>
      </c>
      <c r="B14" s="21">
        <v>2019</v>
      </c>
      <c r="C14" s="21" t="e">
        <f>VLOOKUP('Partner Info and ToC'!$D$4,'gath-proc_partners'!A:B,2,FALSE)</f>
        <v>#N/A</v>
      </c>
      <c r="D14" s="21">
        <f>'Equipment Leaks'!A16</f>
        <v>0</v>
      </c>
      <c r="E14">
        <f>'Equipment Leaks'!A16</f>
        <v>0</v>
      </c>
      <c r="G14" s="21">
        <f>VLOOKUP("DI&amp;M at gas plants and booster stations",'gath-proc_activities'!A:C,3,FALSE)</f>
        <v>44</v>
      </c>
      <c r="H14" s="23">
        <f>'Equipment Leaks'!G16</f>
        <v>0</v>
      </c>
      <c r="I14">
        <f>'Equipment Leaks'!F16</f>
        <v>0</v>
      </c>
      <c r="J14" t="str">
        <f>IF(ISBLANK('Equipment Leaks'!I16),"",'Equipment Leaks'!I16)</f>
        <v/>
      </c>
      <c r="K14">
        <f>'Equipment Leaks'!H16</f>
        <v>0</v>
      </c>
      <c r="L14" s="22" t="str">
        <f>IF(uploadLeaks[[#This Row],[reductionsMcf]]&gt;0,IF('Equipment Leaks'!B16="","0",'Equipment Leaks'!B16)&amp;","&amp;IF('Equipment Leaks'!C16="","0",'Equipment Leaks'!C16)&amp;","&amp;IF('Equipment Leaks'!D16="","0",'Equipment Leaks'!D16)&amp;","&amp;IF('Equipment Leaks'!E16="","0",'Equipment Leaks'!E16)&amp;","&amp;IF('Equipment Leaks'!G16="","0",'Equipment Leaks'!G16),"")</f>
        <v/>
      </c>
      <c r="M14" s="22" t="str">
        <f>'Partner Info and ToC'!$A$3</f>
        <v>RS2021GATHERv1</v>
      </c>
    </row>
    <row r="15" spans="1:13" x14ac:dyDescent="0.25">
      <c r="A15" s="21" t="str">
        <f>'Partner Info and ToC'!$D$1</f>
        <v>Gathering and Processing</v>
      </c>
      <c r="B15" s="21">
        <v>2019</v>
      </c>
      <c r="C15" s="21" t="e">
        <f>VLOOKUP('Partner Info and ToC'!$D$4,'gath-proc_partners'!A:B,2,FALSE)</f>
        <v>#N/A</v>
      </c>
      <c r="D15" s="21">
        <f>'Equipment Leaks'!A17</f>
        <v>0</v>
      </c>
      <c r="E15">
        <f>'Equipment Leaks'!A17</f>
        <v>0</v>
      </c>
      <c r="G15" s="21">
        <f>VLOOKUP("DI&amp;M at gas plants and booster stations",'gath-proc_activities'!A:C,3,FALSE)</f>
        <v>44</v>
      </c>
      <c r="H15" s="23">
        <f>'Equipment Leaks'!G17</f>
        <v>0</v>
      </c>
      <c r="I15">
        <f>'Equipment Leaks'!F17</f>
        <v>0</v>
      </c>
      <c r="J15" t="str">
        <f>IF(ISBLANK('Equipment Leaks'!I17),"",'Equipment Leaks'!I17)</f>
        <v/>
      </c>
      <c r="K15">
        <f>'Equipment Leaks'!H17</f>
        <v>0</v>
      </c>
      <c r="L15" s="22" t="str">
        <f>IF(uploadLeaks[[#This Row],[reductionsMcf]]&gt;0,IF('Equipment Leaks'!B17="","0",'Equipment Leaks'!B17)&amp;","&amp;IF('Equipment Leaks'!C17="","0",'Equipment Leaks'!C17)&amp;","&amp;IF('Equipment Leaks'!D17="","0",'Equipment Leaks'!D17)&amp;","&amp;IF('Equipment Leaks'!E17="","0",'Equipment Leaks'!E17)&amp;","&amp;IF('Equipment Leaks'!G17="","0",'Equipment Leaks'!G17),"")</f>
        <v/>
      </c>
      <c r="M15" s="22" t="str">
        <f>'Partner Info and ToC'!$A$3</f>
        <v>RS2021GATHERv1</v>
      </c>
    </row>
    <row r="16" spans="1:13" x14ac:dyDescent="0.25">
      <c r="A16" s="21" t="str">
        <f>'Partner Info and ToC'!$D$1</f>
        <v>Gathering and Processing</v>
      </c>
      <c r="B16" s="21">
        <v>2019</v>
      </c>
      <c r="C16" s="21" t="e">
        <f>VLOOKUP('Partner Info and ToC'!$D$4,'gath-proc_partners'!A:B,2,FALSE)</f>
        <v>#N/A</v>
      </c>
      <c r="D16" s="21">
        <f>'Equipment Leaks'!A18</f>
        <v>0</v>
      </c>
      <c r="E16">
        <f>'Equipment Leaks'!A18</f>
        <v>0</v>
      </c>
      <c r="G16" s="21">
        <f>VLOOKUP("DI&amp;M at gas plants and booster stations",'gath-proc_activities'!A:C,3,FALSE)</f>
        <v>44</v>
      </c>
      <c r="H16" s="23">
        <f>'Equipment Leaks'!G18</f>
        <v>0</v>
      </c>
      <c r="I16">
        <f>'Equipment Leaks'!F18</f>
        <v>0</v>
      </c>
      <c r="J16" t="str">
        <f>IF(ISBLANK('Equipment Leaks'!I18),"",'Equipment Leaks'!I18)</f>
        <v/>
      </c>
      <c r="K16">
        <f>'Equipment Leaks'!H18</f>
        <v>0</v>
      </c>
      <c r="L16" s="22" t="str">
        <f>IF(uploadLeaks[[#This Row],[reductionsMcf]]&gt;0,IF('Equipment Leaks'!B18="","0",'Equipment Leaks'!B18)&amp;","&amp;IF('Equipment Leaks'!C18="","0",'Equipment Leaks'!C18)&amp;","&amp;IF('Equipment Leaks'!D18="","0",'Equipment Leaks'!D18)&amp;","&amp;IF('Equipment Leaks'!E18="","0",'Equipment Leaks'!E18)&amp;","&amp;IF('Equipment Leaks'!G18="","0",'Equipment Leaks'!G18),"")</f>
        <v/>
      </c>
      <c r="M16" s="22" t="str">
        <f>'Partner Info and ToC'!$A$3</f>
        <v>RS2021GATHERv1</v>
      </c>
    </row>
    <row r="17" spans="1:13" x14ac:dyDescent="0.25">
      <c r="A17" s="21" t="str">
        <f>'Partner Info and ToC'!$D$1</f>
        <v>Gathering and Processing</v>
      </c>
      <c r="B17" s="21">
        <v>2019</v>
      </c>
      <c r="C17" s="21" t="e">
        <f>VLOOKUP('Partner Info and ToC'!$D$4,'gath-proc_partners'!A:B,2,FALSE)</f>
        <v>#N/A</v>
      </c>
      <c r="D17" s="21">
        <f>'Equipment Leaks'!A19</f>
        <v>0</v>
      </c>
      <c r="E17">
        <f>'Equipment Leaks'!A19</f>
        <v>0</v>
      </c>
      <c r="G17" s="21">
        <f>VLOOKUP("DI&amp;M at gas plants and booster stations",'gath-proc_activities'!A:C,3,FALSE)</f>
        <v>44</v>
      </c>
      <c r="H17" s="23">
        <f>'Equipment Leaks'!G19</f>
        <v>0</v>
      </c>
      <c r="I17">
        <f>'Equipment Leaks'!F19</f>
        <v>0</v>
      </c>
      <c r="J17" t="str">
        <f>IF(ISBLANK('Equipment Leaks'!I19),"",'Equipment Leaks'!I19)</f>
        <v/>
      </c>
      <c r="K17">
        <f>'Equipment Leaks'!H19</f>
        <v>0</v>
      </c>
      <c r="L17" s="22" t="str">
        <f>IF(uploadLeaks[[#This Row],[reductionsMcf]]&gt;0,IF('Equipment Leaks'!B19="","0",'Equipment Leaks'!B19)&amp;","&amp;IF('Equipment Leaks'!C19="","0",'Equipment Leaks'!C19)&amp;","&amp;IF('Equipment Leaks'!D19="","0",'Equipment Leaks'!D19)&amp;","&amp;IF('Equipment Leaks'!E19="","0",'Equipment Leaks'!E19)&amp;","&amp;IF('Equipment Leaks'!G19="","0",'Equipment Leaks'!G19),"")</f>
        <v/>
      </c>
      <c r="M17" s="22" t="str">
        <f>'Partner Info and ToC'!$A$3</f>
        <v>RS2021GATHERv1</v>
      </c>
    </row>
    <row r="18" spans="1:13" x14ac:dyDescent="0.25">
      <c r="A18" s="21" t="str">
        <f>'Partner Info and ToC'!$D$1</f>
        <v>Gathering and Processing</v>
      </c>
      <c r="B18" s="21">
        <v>2019</v>
      </c>
      <c r="C18" s="21" t="e">
        <f>VLOOKUP('Partner Info and ToC'!$D$4,'gath-proc_partners'!A:B,2,FALSE)</f>
        <v>#N/A</v>
      </c>
      <c r="D18" s="21">
        <f>'Equipment Leaks'!A20</f>
        <v>0</v>
      </c>
      <c r="E18">
        <f>'Equipment Leaks'!A20</f>
        <v>0</v>
      </c>
      <c r="G18" s="21">
        <f>VLOOKUP("DI&amp;M at gas plants and booster stations",'gath-proc_activities'!A:C,3,FALSE)</f>
        <v>44</v>
      </c>
      <c r="H18" s="23">
        <f>'Equipment Leaks'!G20</f>
        <v>0</v>
      </c>
      <c r="I18">
        <f>'Equipment Leaks'!F20</f>
        <v>0</v>
      </c>
      <c r="J18" t="str">
        <f>IF(ISBLANK('Equipment Leaks'!I20),"",'Equipment Leaks'!I20)</f>
        <v/>
      </c>
      <c r="K18">
        <f>'Equipment Leaks'!H20</f>
        <v>0</v>
      </c>
      <c r="L18" s="22" t="str">
        <f>IF(uploadLeaks[[#This Row],[reductionsMcf]]&gt;0,IF('Equipment Leaks'!B20="","0",'Equipment Leaks'!B20)&amp;","&amp;IF('Equipment Leaks'!C20="","0",'Equipment Leaks'!C20)&amp;","&amp;IF('Equipment Leaks'!D20="","0",'Equipment Leaks'!D20)&amp;","&amp;IF('Equipment Leaks'!E20="","0",'Equipment Leaks'!E20)&amp;","&amp;IF('Equipment Leaks'!G20="","0",'Equipment Leaks'!G20),"")</f>
        <v/>
      </c>
      <c r="M18" s="22" t="str">
        <f>'Partner Info and ToC'!$A$3</f>
        <v>RS2021GATHERv1</v>
      </c>
    </row>
    <row r="19" spans="1:13" x14ac:dyDescent="0.25">
      <c r="A19" s="21" t="str">
        <f>'Partner Info and ToC'!$D$1</f>
        <v>Gathering and Processing</v>
      </c>
      <c r="B19" s="21">
        <v>2019</v>
      </c>
      <c r="C19" s="21" t="e">
        <f>VLOOKUP('Partner Info and ToC'!$D$4,'gath-proc_partners'!A:B,2,FALSE)</f>
        <v>#N/A</v>
      </c>
      <c r="D19" s="21">
        <f>'Equipment Leaks'!A21</f>
        <v>0</v>
      </c>
      <c r="E19">
        <f>'Equipment Leaks'!A21</f>
        <v>0</v>
      </c>
      <c r="G19" s="21">
        <f>VLOOKUP("DI&amp;M at gas plants and booster stations",'gath-proc_activities'!A:C,3,FALSE)</f>
        <v>44</v>
      </c>
      <c r="H19" s="23">
        <f>'Equipment Leaks'!G21</f>
        <v>0</v>
      </c>
      <c r="I19">
        <f>'Equipment Leaks'!F21</f>
        <v>0</v>
      </c>
      <c r="J19" t="str">
        <f>IF(ISBLANK('Equipment Leaks'!I21),"",'Equipment Leaks'!I21)</f>
        <v/>
      </c>
      <c r="K19">
        <f>'Equipment Leaks'!H21</f>
        <v>0</v>
      </c>
      <c r="L19" s="22" t="str">
        <f>IF(uploadLeaks[[#This Row],[reductionsMcf]]&gt;0,IF('Equipment Leaks'!B21="","0",'Equipment Leaks'!B21)&amp;","&amp;IF('Equipment Leaks'!C21="","0",'Equipment Leaks'!C21)&amp;","&amp;IF('Equipment Leaks'!D21="","0",'Equipment Leaks'!D21)&amp;","&amp;IF('Equipment Leaks'!E21="","0",'Equipment Leaks'!E21)&amp;","&amp;IF('Equipment Leaks'!G21="","0",'Equipment Leaks'!G21),"")</f>
        <v/>
      </c>
      <c r="M19" s="22" t="str">
        <f>'Partner Info and ToC'!$A$3</f>
        <v>RS2021GATHERv1</v>
      </c>
    </row>
    <row r="20" spans="1:13" x14ac:dyDescent="0.25">
      <c r="A20" s="21" t="str">
        <f>'Partner Info and ToC'!$D$1</f>
        <v>Gathering and Processing</v>
      </c>
      <c r="B20" s="21">
        <v>2019</v>
      </c>
      <c r="C20" s="21" t="e">
        <f>VLOOKUP('Partner Info and ToC'!$D$4,'gath-proc_partners'!A:B,2,FALSE)</f>
        <v>#N/A</v>
      </c>
      <c r="D20" s="21">
        <f>'Equipment Leaks'!A22</f>
        <v>0</v>
      </c>
      <c r="E20">
        <f>'Equipment Leaks'!A22</f>
        <v>0</v>
      </c>
      <c r="G20" s="21">
        <f>VLOOKUP("DI&amp;M at gas plants and booster stations",'gath-proc_activities'!A:C,3,FALSE)</f>
        <v>44</v>
      </c>
      <c r="H20" s="23">
        <f>'Equipment Leaks'!G22</f>
        <v>0</v>
      </c>
      <c r="I20">
        <f>'Equipment Leaks'!F22</f>
        <v>0</v>
      </c>
      <c r="J20" t="str">
        <f>IF(ISBLANK('Equipment Leaks'!I22),"",'Equipment Leaks'!I22)</f>
        <v/>
      </c>
      <c r="K20">
        <f>'Equipment Leaks'!H22</f>
        <v>0</v>
      </c>
      <c r="L20" s="22" t="str">
        <f>IF(uploadLeaks[[#This Row],[reductionsMcf]]&gt;0,IF('Equipment Leaks'!B22="","0",'Equipment Leaks'!B22)&amp;","&amp;IF('Equipment Leaks'!C22="","0",'Equipment Leaks'!C22)&amp;","&amp;IF('Equipment Leaks'!D22="","0",'Equipment Leaks'!D22)&amp;","&amp;IF('Equipment Leaks'!E22="","0",'Equipment Leaks'!E22)&amp;","&amp;IF('Equipment Leaks'!G22="","0",'Equipment Leaks'!G22),"")</f>
        <v/>
      </c>
      <c r="M20" s="22" t="str">
        <f>'Partner Info and ToC'!$A$3</f>
        <v>RS2021GATHERv1</v>
      </c>
    </row>
    <row r="21" spans="1:13" x14ac:dyDescent="0.25">
      <c r="A21" s="21" t="str">
        <f>'Partner Info and ToC'!$D$1</f>
        <v>Gathering and Processing</v>
      </c>
      <c r="B21" s="21">
        <v>2019</v>
      </c>
      <c r="C21" s="21" t="e">
        <f>VLOOKUP('Partner Info and ToC'!$D$4,'gath-proc_partners'!A:B,2,FALSE)</f>
        <v>#N/A</v>
      </c>
      <c r="D21" s="21">
        <f>'Equipment Leaks'!A23</f>
        <v>0</v>
      </c>
      <c r="E21">
        <f>'Equipment Leaks'!A23</f>
        <v>0</v>
      </c>
      <c r="G21" s="21">
        <f>VLOOKUP("DI&amp;M at gas plants and booster stations",'gath-proc_activities'!A:C,3,FALSE)</f>
        <v>44</v>
      </c>
      <c r="H21" s="23">
        <f>'Equipment Leaks'!G23</f>
        <v>0</v>
      </c>
      <c r="I21">
        <f>'Equipment Leaks'!F23</f>
        <v>0</v>
      </c>
      <c r="J21" t="str">
        <f>IF(ISBLANK('Equipment Leaks'!I23),"",'Equipment Leaks'!I23)</f>
        <v/>
      </c>
      <c r="K21">
        <f>'Equipment Leaks'!H23</f>
        <v>0</v>
      </c>
      <c r="L21" s="22" t="str">
        <f>IF(uploadLeaks[[#This Row],[reductionsMcf]]&gt;0,IF('Equipment Leaks'!B23="","0",'Equipment Leaks'!B23)&amp;","&amp;IF('Equipment Leaks'!C23="","0",'Equipment Leaks'!C23)&amp;","&amp;IF('Equipment Leaks'!D23="","0",'Equipment Leaks'!D23)&amp;","&amp;IF('Equipment Leaks'!E23="","0",'Equipment Leaks'!E23)&amp;","&amp;IF('Equipment Leaks'!G23="","0",'Equipment Leaks'!G23),"")</f>
        <v/>
      </c>
      <c r="M21" s="22" t="str">
        <f>'Partner Info and ToC'!$A$3</f>
        <v>RS2021GATHERv1</v>
      </c>
    </row>
    <row r="22" spans="1:13" x14ac:dyDescent="0.25">
      <c r="A22" s="21" t="str">
        <f>'Partner Info and ToC'!$D$1</f>
        <v>Gathering and Processing</v>
      </c>
      <c r="B22" s="21">
        <v>2019</v>
      </c>
      <c r="C22" s="21" t="e">
        <f>VLOOKUP('Partner Info and ToC'!$D$4,'gath-proc_partners'!A:B,2,FALSE)</f>
        <v>#N/A</v>
      </c>
      <c r="D22" s="21">
        <f>'Equipment Leaks'!A24</f>
        <v>0</v>
      </c>
      <c r="E22">
        <f>'Equipment Leaks'!A24</f>
        <v>0</v>
      </c>
      <c r="G22" s="21">
        <f>VLOOKUP("DI&amp;M at gas plants and booster stations",'gath-proc_activities'!A:C,3,FALSE)</f>
        <v>44</v>
      </c>
      <c r="H22" s="23">
        <f>'Equipment Leaks'!G24</f>
        <v>0</v>
      </c>
      <c r="I22">
        <f>'Equipment Leaks'!F24</f>
        <v>0</v>
      </c>
      <c r="J22" t="str">
        <f>IF(ISBLANK('Equipment Leaks'!I24),"",'Equipment Leaks'!I24)</f>
        <v/>
      </c>
      <c r="K22">
        <f>'Equipment Leaks'!H24</f>
        <v>0</v>
      </c>
      <c r="L22" s="22" t="str">
        <f>IF(uploadLeaks[[#This Row],[reductionsMcf]]&gt;0,IF('Equipment Leaks'!B24="","0",'Equipment Leaks'!B24)&amp;","&amp;IF('Equipment Leaks'!C24="","0",'Equipment Leaks'!C24)&amp;","&amp;IF('Equipment Leaks'!D24="","0",'Equipment Leaks'!D24)&amp;","&amp;IF('Equipment Leaks'!E24="","0",'Equipment Leaks'!E24)&amp;","&amp;IF('Equipment Leaks'!G24="","0",'Equipment Leaks'!G24),"")</f>
        <v/>
      </c>
      <c r="M22" s="22" t="str">
        <f>'Partner Info and ToC'!$A$3</f>
        <v>RS2021GATHERv1</v>
      </c>
    </row>
    <row r="23" spans="1:13" x14ac:dyDescent="0.25">
      <c r="A23" s="21" t="str">
        <f>'Partner Info and ToC'!$D$1</f>
        <v>Gathering and Processing</v>
      </c>
      <c r="B23" s="21">
        <v>2019</v>
      </c>
      <c r="C23" s="21" t="e">
        <f>VLOOKUP('Partner Info and ToC'!$D$4,'gath-proc_partners'!A:B,2,FALSE)</f>
        <v>#N/A</v>
      </c>
      <c r="D23" s="21">
        <f>'Equipment Leaks'!A25</f>
        <v>0</v>
      </c>
      <c r="E23">
        <f>'Equipment Leaks'!A25</f>
        <v>0</v>
      </c>
      <c r="G23" s="21">
        <f>VLOOKUP("DI&amp;M at gas plants and booster stations",'gath-proc_activities'!A:C,3,FALSE)</f>
        <v>44</v>
      </c>
      <c r="H23" s="23">
        <f>'Equipment Leaks'!G25</f>
        <v>0</v>
      </c>
      <c r="I23">
        <f>'Equipment Leaks'!F25</f>
        <v>0</v>
      </c>
      <c r="J23" t="str">
        <f>IF(ISBLANK('Equipment Leaks'!I25),"",'Equipment Leaks'!I25)</f>
        <v/>
      </c>
      <c r="K23">
        <f>'Equipment Leaks'!H25</f>
        <v>0</v>
      </c>
      <c r="L23" s="22" t="str">
        <f>IF(uploadLeaks[[#This Row],[reductionsMcf]]&gt;0,IF('Equipment Leaks'!B25="","0",'Equipment Leaks'!B25)&amp;","&amp;IF('Equipment Leaks'!C25="","0",'Equipment Leaks'!C25)&amp;","&amp;IF('Equipment Leaks'!D25="","0",'Equipment Leaks'!D25)&amp;","&amp;IF('Equipment Leaks'!E25="","0",'Equipment Leaks'!E25)&amp;","&amp;IF('Equipment Leaks'!G25="","0",'Equipment Leaks'!G25),"")</f>
        <v/>
      </c>
      <c r="M23" s="22" t="str">
        <f>'Partner Info and ToC'!$A$3</f>
        <v>RS2021GATHERv1</v>
      </c>
    </row>
    <row r="24" spans="1:13" x14ac:dyDescent="0.25">
      <c r="A24" s="21" t="str">
        <f>'Partner Info and ToC'!$D$1</f>
        <v>Gathering and Processing</v>
      </c>
      <c r="B24" s="21">
        <v>2019</v>
      </c>
      <c r="C24" s="21" t="e">
        <f>VLOOKUP('Partner Info and ToC'!$D$4,'gath-proc_partners'!A:B,2,FALSE)</f>
        <v>#N/A</v>
      </c>
      <c r="D24" s="21">
        <f>'Equipment Leaks'!A26</f>
        <v>0</v>
      </c>
      <c r="E24">
        <f>'Equipment Leaks'!A26</f>
        <v>0</v>
      </c>
      <c r="G24" s="21">
        <f>VLOOKUP("DI&amp;M at gas plants and booster stations",'gath-proc_activities'!A:C,3,FALSE)</f>
        <v>44</v>
      </c>
      <c r="H24" s="23">
        <f>'Equipment Leaks'!G26</f>
        <v>0</v>
      </c>
      <c r="I24">
        <f>'Equipment Leaks'!F26</f>
        <v>0</v>
      </c>
      <c r="J24" t="str">
        <f>IF(ISBLANK('Equipment Leaks'!I26),"",'Equipment Leaks'!I26)</f>
        <v/>
      </c>
      <c r="K24">
        <f>'Equipment Leaks'!H26</f>
        <v>0</v>
      </c>
      <c r="L24" s="22" t="str">
        <f>IF(uploadLeaks[[#This Row],[reductionsMcf]]&gt;0,IF('Equipment Leaks'!B26="","0",'Equipment Leaks'!B26)&amp;","&amp;IF('Equipment Leaks'!C26="","0",'Equipment Leaks'!C26)&amp;","&amp;IF('Equipment Leaks'!D26="","0",'Equipment Leaks'!D26)&amp;","&amp;IF('Equipment Leaks'!E26="","0",'Equipment Leaks'!E26)&amp;","&amp;IF('Equipment Leaks'!G26="","0",'Equipment Leaks'!G26),"")</f>
        <v/>
      </c>
      <c r="M24" s="22" t="str">
        <f>'Partner Info and ToC'!$A$3</f>
        <v>RS2021GATHERv1</v>
      </c>
    </row>
    <row r="25" spans="1:13" x14ac:dyDescent="0.25">
      <c r="A25" s="21" t="str">
        <f>'Partner Info and ToC'!$D$1</f>
        <v>Gathering and Processing</v>
      </c>
      <c r="B25" s="21">
        <v>2019</v>
      </c>
      <c r="C25" s="21" t="e">
        <f>VLOOKUP('Partner Info and ToC'!$D$4,'gath-proc_partners'!A:B,2,FALSE)</f>
        <v>#N/A</v>
      </c>
      <c r="D25" s="21">
        <f>'Equipment Leaks'!A27</f>
        <v>0</v>
      </c>
      <c r="E25">
        <f>'Equipment Leaks'!A27</f>
        <v>0</v>
      </c>
      <c r="G25" s="21">
        <f>VLOOKUP("DI&amp;M at gas plants and booster stations",'gath-proc_activities'!A:C,3,FALSE)</f>
        <v>44</v>
      </c>
      <c r="H25" s="23">
        <f>'Equipment Leaks'!G27</f>
        <v>0</v>
      </c>
      <c r="I25">
        <f>'Equipment Leaks'!F27</f>
        <v>0</v>
      </c>
      <c r="J25" t="str">
        <f>IF(ISBLANK('Equipment Leaks'!I27),"",'Equipment Leaks'!I27)</f>
        <v/>
      </c>
      <c r="K25">
        <f>'Equipment Leaks'!H27</f>
        <v>0</v>
      </c>
      <c r="L25" s="22" t="str">
        <f>IF(uploadLeaks[[#This Row],[reductionsMcf]]&gt;0,IF('Equipment Leaks'!B27="","0",'Equipment Leaks'!B27)&amp;","&amp;IF('Equipment Leaks'!C27="","0",'Equipment Leaks'!C27)&amp;","&amp;IF('Equipment Leaks'!D27="","0",'Equipment Leaks'!D27)&amp;","&amp;IF('Equipment Leaks'!E27="","0",'Equipment Leaks'!E27)&amp;","&amp;IF('Equipment Leaks'!G27="","0",'Equipment Leaks'!G27),"")</f>
        <v/>
      </c>
      <c r="M25" s="22" t="str">
        <f>'Partner Info and ToC'!$A$3</f>
        <v>RS2021GATHERv1</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2018-10-26T17:55:20+00:00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53234b3b-bd85-46f9-96f0-0025e43774af">XMR4K2FQXKJU-1532969082-110452</_dlc_DocId>
    <_dlc_DocIdUrl xmlns="53234b3b-bd85-46f9-96f0-0025e43774af">
      <Url>https://usepa.sharepoint.com/sites/GasSTAR/_layouts/15/DocIdRedir.aspx?ID=XMR4K2FQXKJU-1532969082-110452</Url>
      <Description>XMR4K2FQXKJU-1532969082-110452</Description>
    </_dlc_DocIdUrl>
    <DateVersionFinalized xmlns="083044a9-a286-4394-88a4-9e6f987db6ba"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5.xml><?xml version="1.0" encoding="utf-8"?>
<ct:contentTypeSchema xmlns:ct="http://schemas.microsoft.com/office/2006/metadata/contentType" xmlns:ma="http://schemas.microsoft.com/office/2006/metadata/properties/metaAttributes" ct:_="" ma:_="" ma:contentTypeName="Document" ma:contentTypeID="0x010100589950E74566BA4A9E496115F2145A35" ma:contentTypeVersion="58" ma:contentTypeDescription="Create a new document." ma:contentTypeScope="" ma:versionID="161bcfef7df5a2f6a2b909aad05ef5c2">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83044a9-a286-4394-88a4-9e6f987db6ba" xmlns:ns6="53234b3b-bd85-46f9-96f0-0025e43774af" targetNamespace="http://schemas.microsoft.com/office/2006/metadata/properties" ma:root="true" ma:fieldsID="0fe18708bff5b487117e5e842fbd8cf9" ns1:_="" ns2:_="" ns3:_="" ns4:_="" ns5:_="" ns6:_="">
    <xsd:import namespace="http://schemas.microsoft.com/sharepoint/v3"/>
    <xsd:import namespace="4ffa91fb-a0ff-4ac5-b2db-65c790d184a4"/>
    <xsd:import namespace="http://schemas.microsoft.com/sharepoint.v3"/>
    <xsd:import namespace="http://schemas.microsoft.com/sharepoint/v3/fields"/>
    <xsd:import namespace="083044a9-a286-4394-88a4-9e6f987db6ba"/>
    <xsd:import namespace="53234b3b-bd85-46f9-96f0-0025e43774af"/>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GenerationTime" minOccurs="0"/>
                <xsd:element ref="ns5:MediaServiceEventHashCode" minOccurs="0"/>
                <xsd:element ref="ns5:MediaServiceOCR" minOccurs="0"/>
                <xsd:element ref="ns5:MediaServiceDateTaken" minOccurs="0"/>
                <xsd:element ref="ns5:MediaServiceLocation" minOccurs="0"/>
                <xsd:element ref="ns5:DateVersionFinalized" minOccurs="0"/>
                <xsd:element ref="ns6:_dlc_DocId" minOccurs="0"/>
                <xsd:element ref="ns6:_dlc_DocIdUrl" minOccurs="0"/>
                <xsd:element ref="ns6:_dlc_DocIdPersistId" minOccurs="0"/>
                <xsd:element ref="ns5:MediaServiceAutoKeyPoints" minOccurs="0"/>
                <xsd:element ref="ns5: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7ed78f11-d1b6-4cf8-8429-36c7a5160c50}" ma:internalName="TaxCatchAllLabel" ma:readOnly="true" ma:showField="CatchAllDataLabel" ma:web="53234b3b-bd85-46f9-96f0-0025e43774af">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7ed78f11-d1b6-4cf8-8429-36c7a5160c50}" ma:internalName="TaxCatchAll" ma:showField="CatchAllData" ma:web="53234b3b-bd85-46f9-96f0-0025e43774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3044a9-a286-4394-88a4-9e6f987db6b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DateVersionFinalized" ma:index="38" nillable="true" ma:displayName="Date Version Finalized" ma:description="This is the date that the particular version of the file was done; included for sorting purposes" ma:format="DateOnly" ma:internalName="DateVersionFinalized">
      <xsd:simpleType>
        <xsd:restriction base="dms:DateTime"/>
      </xsd:simpleType>
    </xsd:element>
    <xsd:element name="MediaServiceAutoKeyPoints" ma:index="42" nillable="true" ma:displayName="MediaServiceAutoKeyPoints" ma:hidden="true" ma:internalName="MediaServiceAutoKeyPoints" ma:readOnly="true">
      <xsd:simpleType>
        <xsd:restriction base="dms:Note"/>
      </xsd:simpleType>
    </xsd:element>
    <xsd:element name="MediaServiceKeyPoints" ma:index="4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3234b3b-bd85-46f9-96f0-0025e43774af"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189A0B-105B-4B0B-A405-8D11248623F3}">
  <ds:schemaRefs>
    <ds:schemaRef ds:uri="http://schemas.microsoft.com/office/infopath/2007/PartnerControls"/>
    <ds:schemaRef ds:uri="http://schemas.microsoft.com/sharepoint.v3"/>
    <ds:schemaRef ds:uri="http://purl.org/dc/elements/1.1/"/>
    <ds:schemaRef ds:uri="http://schemas.microsoft.com/sharepoint/v3"/>
    <ds:schemaRef ds:uri="http://schemas.microsoft.com/office/2006/metadata/properties"/>
    <ds:schemaRef ds:uri="53234b3b-bd85-46f9-96f0-0025e43774af"/>
    <ds:schemaRef ds:uri="http://schemas.openxmlformats.org/package/2006/metadata/core-properties"/>
    <ds:schemaRef ds:uri="http://purl.org/dc/terms/"/>
    <ds:schemaRef ds:uri="d0f9daf4-be77-49f4-9de2-49196a42bfdc"/>
    <ds:schemaRef ds:uri="http://schemas.microsoft.com/sharepoint/v3/fields"/>
    <ds:schemaRef ds:uri="http://schemas.microsoft.com/office/2006/documentManagement/types"/>
    <ds:schemaRef ds:uri="4ffa91fb-a0ff-4ac5-b2db-65c790d184a4"/>
    <ds:schemaRef ds:uri="http://www.w3.org/XML/1998/namespace"/>
    <ds:schemaRef ds:uri="http://purl.org/dc/dcmitype/"/>
    <ds:schemaRef ds:uri="083044a9-a286-4394-88a4-9e6f987db6ba"/>
  </ds:schemaRefs>
</ds:datastoreItem>
</file>

<file path=customXml/itemProps2.xml><?xml version="1.0" encoding="utf-8"?>
<ds:datastoreItem xmlns:ds="http://schemas.openxmlformats.org/officeDocument/2006/customXml" ds:itemID="{1E338A2C-2746-464D-B678-0D7B974C8788}">
  <ds:schemaRefs>
    <ds:schemaRef ds:uri="http://schemas.microsoft.com/sharepoint/events"/>
  </ds:schemaRefs>
</ds:datastoreItem>
</file>

<file path=customXml/itemProps3.xml><?xml version="1.0" encoding="utf-8"?>
<ds:datastoreItem xmlns:ds="http://schemas.openxmlformats.org/officeDocument/2006/customXml" ds:itemID="{CFD1F8B2-4FA7-4D8B-8712-A39479B859BF}">
  <ds:schemaRefs>
    <ds:schemaRef ds:uri="http://schemas.microsoft.com/sharepoint/v3/contenttype/forms"/>
  </ds:schemaRefs>
</ds:datastoreItem>
</file>

<file path=customXml/itemProps4.xml><?xml version="1.0" encoding="utf-8"?>
<ds:datastoreItem xmlns:ds="http://schemas.openxmlformats.org/officeDocument/2006/customXml" ds:itemID="{6695F6BF-41EF-49C0-8877-86CE1AF3B8CE}">
  <ds:schemaRefs>
    <ds:schemaRef ds:uri="Microsoft.SharePoint.Taxonomy.ContentTypeSync"/>
  </ds:schemaRefs>
</ds:datastoreItem>
</file>

<file path=customXml/itemProps5.xml><?xml version="1.0" encoding="utf-8"?>
<ds:datastoreItem xmlns:ds="http://schemas.openxmlformats.org/officeDocument/2006/customXml" ds:itemID="{A84736FE-E7AF-4092-9E36-7E6D766216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83044a9-a286-4394-88a4-9e6f987db6ba"/>
    <ds:schemaRef ds:uri="53234b3b-bd85-46f9-96f0-0025e43774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12</vt:i4>
      </vt:variant>
    </vt:vector>
  </HeadingPairs>
  <TitlesOfParts>
    <vt:vector size="28" baseType="lpstr">
      <vt:lpstr>Partner Info and ToC</vt:lpstr>
      <vt:lpstr>Dehydrator Vents</vt:lpstr>
      <vt:lpstr>Equipment Leaks</vt:lpstr>
      <vt:lpstr>Pneumatics - Gathering</vt:lpstr>
      <vt:lpstr>Pneumatics - Processing</vt:lpstr>
      <vt:lpstr>Additional Activities</vt:lpstr>
      <vt:lpstr>references</vt:lpstr>
      <vt:lpstr>Compiled-Dehydrator</vt:lpstr>
      <vt:lpstr>Compiled-Leaks</vt:lpstr>
      <vt:lpstr>Compiled-Pneumatic-Gathering</vt:lpstr>
      <vt:lpstr>Compiled-Pneumatic-Processing</vt:lpstr>
      <vt:lpstr>Compiled-Additional</vt:lpstr>
      <vt:lpstr>compiled-FLOW</vt:lpstr>
      <vt:lpstr>gath-proc_partners</vt:lpstr>
      <vt:lpstr>gath-proc_activities</vt:lpstr>
      <vt:lpstr>picklists</vt:lpstr>
      <vt:lpstr>default_CH4_content</vt:lpstr>
      <vt:lpstr>default_hours</vt:lpstr>
      <vt:lpstr>Efficiency_FT</vt:lpstr>
      <vt:lpstr>Emission_Factor_FT</vt:lpstr>
      <vt:lpstr>equip_leaks_methods</vt:lpstr>
      <vt:lpstr>gb_pneumatic_highbleed_EF</vt:lpstr>
      <vt:lpstr>gb_pneumatic_lowbleed_EF</vt:lpstr>
      <vt:lpstr>partners</vt:lpstr>
      <vt:lpstr>pr_pneumatic_highbleed_EF</vt:lpstr>
      <vt:lpstr>pr_pneumatic_lowbleed_EF</vt:lpstr>
      <vt:lpstr>'Partner Info and ToC'!Print_Area</vt:lpstr>
      <vt:lpstr>reporting_years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Bachman, Chris</dc:creator>
  <cp:lastModifiedBy>Menassian, Sarah</cp:lastModifiedBy>
  <cp:lastPrinted>2018-12-18T17:03:24Z</cp:lastPrinted>
  <dcterms:created xsi:type="dcterms:W3CDTF">2018-04-06T15:54:18Z</dcterms:created>
  <dcterms:modified xsi:type="dcterms:W3CDTF">2021-03-18T19:57:19Z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0x010100589950E74566BA4A9E496115F2145A35</vt:lpwstr>
  </property>
  <property fmtid="{D5CDD505-2E9C-101B-9397-08002B2CF9AE}" pid="3" name="TaxKeyword">
    <vt:lpwstr/>
  </property>
  <property fmtid="{D5CDD505-2E9C-101B-9397-08002B2CF9AE}" pid="4" name="Document Type">
    <vt:lpwstr/>
  </property>
  <property fmtid="{D5CDD505-2E9C-101B-9397-08002B2CF9AE}" pid="5" name="EPA Subject">
    <vt:lpwstr/>
  </property>
  <property fmtid="{D5CDD505-2E9C-101B-9397-08002B2CF9AE}" pid="6" name="_dlc_DocIdItemGuid">
    <vt:lpwstr>a5977753-7b71-4893-b016-78c64f2c0db6</vt:lpwstr>
  </property>
  <property fmtid="{D5CDD505-2E9C-101B-9397-08002B2CF9AE}" pid="7" name="e3f09c3df709400db2417a7161762d62">
    <vt:lpwstr/>
  </property>
</Properties>
</file>