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3.xml" ContentType="application/vnd.openxmlformats-officedocument.drawing+xml"/>
  <Override PartName="/xl/tables/table7.xml" ContentType="application/vnd.openxmlformats-officedocument.spreadsheetml.table+xml"/>
  <Override PartName="/xl/drawings/drawing4.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29"/>
  <workbookPr codeName="ThisWorkbook" defaultThemeVersion="124226"/>
  <mc:AlternateContent xmlns:mc="http://schemas.openxmlformats.org/markup-compatibility/2006">
    <mc:Choice Requires="x15">
      <x15ac:absPath xmlns:x15ac="http://schemas.microsoft.com/office/spreadsheetml/2010/11/ac" url="https://dallasma.sharepoint.com/sites/DairyDonation/Shared Documents/Template/"/>
    </mc:Choice>
  </mc:AlternateContent>
  <xr:revisionPtr revIDLastSave="0" documentId="8_{C43F37CE-124B-4ADF-B7AC-B74ED243CCA5}" xr6:coauthVersionLast="46" xr6:coauthVersionMax="46" xr10:uidLastSave="{00000000-0000-0000-0000-000000000000}"/>
  <workbookProtection workbookAlgorithmName="SHA-512" workbookHashValue="IMnuHEcpgQPIIwAFGInwoBPBWok88+9C8/yCnXONQSxggM18d24/+HN1zOHvhwnk+1E6bnx5CeWIT6B0xo0Lug==" workbookSaltValue="OTZkQVpYg2AepLGTk48f3g==" workbookSpinCount="100000" lockStructure="1"/>
  <bookViews>
    <workbookView xWindow="4160" yWindow="4180" windowWidth="21600" windowHeight="11420" activeTab="1" xr2:uid="{00000000-000D-0000-FFFF-FFFF00000000}"/>
  </bookViews>
  <sheets>
    <sheet name="Version" sheetId="4" r:id="rId1"/>
    <sheet name="Instructions" sheetId="5" r:id="rId2"/>
    <sheet name="Instructions-Audit" sheetId="36" state="hidden" r:id="rId3"/>
    <sheet name="Donations" sheetId="9" r:id="rId4"/>
    <sheet name="Donations-Audit" sheetId="32" state="hidden" r:id="rId5"/>
    <sheet name="YieldCalc" sheetId="22" r:id="rId6"/>
    <sheet name="YieldCalc-Audit" sheetId="33" state="hidden" r:id="rId7"/>
    <sheet name="Differences-Audit" sheetId="34" state="hidden" r:id="rId8"/>
    <sheet name="Documentation" sheetId="37" r:id="rId9"/>
    <sheet name="Certification" sheetId="27" r:id="rId10"/>
    <sheet name="Certification-Audit" sheetId="35" state="hidden" r:id="rId11"/>
    <sheet name="Prices" sheetId="21" state="hidden" r:id="rId12"/>
    <sheet name="UPL" sheetId="10" state="hidden" r:id="rId13"/>
    <sheet name="DPL" sheetId="20" state="hidden" r:id="rId14"/>
    <sheet name="LocAdj" sheetId="12" state="hidden" r:id="rId15"/>
    <sheet name="Measurement" sheetId="17" state="hidden" r:id="rId16"/>
    <sheet name="WPG" sheetId="28" state="hidden" r:id="rId17"/>
    <sheet name="MPG" sheetId="29" state="hidden" r:id="rId18"/>
    <sheet name="TransPercent" sheetId="30" state="hidden" r:id="rId19"/>
    <sheet name="MakePercent" sheetId="31" state="hidden" r:id="rId20"/>
    <sheet name="Products" sheetId="15" state="hidden" r:id="rId21"/>
    <sheet name="Class" sheetId="16" state="hidden" r:id="rId22"/>
    <sheet name="FederalOrder" sheetId="18" state="hidden" r:id="rId23"/>
  </sheets>
  <definedNames>
    <definedName name="rngClass">tblClasses[Class]</definedName>
    <definedName name="rngCompanyAud">'Certification-Audit'!$B$9</definedName>
    <definedName name="rngCompanyEst">Certification!$B$9</definedName>
    <definedName name="rngContact">Certification!$A$5:$B$12</definedName>
    <definedName name="rngContactAudit">'Certification-Audit'!$A$5:$B$12</definedName>
    <definedName name="rngCounty">tblLocAdj[COUNTY]</definedName>
    <definedName name="rngDateAud">'Certification-Audit'!$B$7</definedName>
    <definedName name="rngDateEst">Certification!$B$7</definedName>
    <definedName name="rngDistributorDPL">tblDPL[Name_By_Location]</definedName>
    <definedName name="rngDonationsTable">tblDonations[]</definedName>
    <definedName name="rngDPL_EDO_UPL_ID">tblDPL[EDO_UPL_ID]</definedName>
    <definedName name="rngEmailAud">'Certification-Audit'!$B$12</definedName>
    <definedName name="rngEmailEst">Certification!$B$12</definedName>
    <definedName name="rngExtensionAud">'Certification-Audit'!$B$11</definedName>
    <definedName name="rngExtensionEst">Certification!$B$11</definedName>
    <definedName name="rngFatValueAud">tblDonationsAudit[Fat_Value_Est]</definedName>
    <definedName name="rngFatValueEst">tblDonations[Fat_Value_Est]</definedName>
    <definedName name="rngFilteredDPL">DPL!$AA$2</definedName>
    <definedName name="rngFilteredUPL">UPL!$AA$2</definedName>
    <definedName name="rngFilterPlantFormula">UPL!$AA1</definedName>
    <definedName name="rngLine">tblDonations[Line]</definedName>
    <definedName name="rngLineAud">tblDonationsAudit[Line]</definedName>
    <definedName name="rngLocAdj">tblLocAdj[]</definedName>
    <definedName name="rngMakePercent">tblMakePercent[Percent]</definedName>
    <definedName name="rngMakeValueAud">tblDonationsAudit[Min_Make_Allowance_Value_Est]</definedName>
    <definedName name="rngMakeValueEst">tblDonations[Min_Make_Allowance_Value_Est]</definedName>
    <definedName name="rngMPG">tblMPG[MPG]</definedName>
    <definedName name="rngPassword">Instructions!$D$2</definedName>
    <definedName name="rngPasswordDPL">tblDPL[Password]</definedName>
    <definedName name="rngPasswordUPL">tblUPL[Password]</definedName>
    <definedName name="rngPhoneAud">'Certification-Audit'!$B$10</definedName>
    <definedName name="rngPhoneEst">Certification!$B$10</definedName>
    <definedName name="rngPlantDPL">tblDPL[Name_By_Location]</definedName>
    <definedName name="rngPlantUPL">tblUPL[Name_BY_Location]</definedName>
    <definedName name="rngProductAud">tblDonationsAudit[Product_Type]</definedName>
    <definedName name="rngSignedAud">'Certification-Audit'!$B$6</definedName>
    <definedName name="rngSignedEst">Certification!$B$6</definedName>
    <definedName name="rngSkimValueAud">tblDonationsAudit[Skim_Value_Est]</definedName>
    <definedName name="rngSkimValueEst">tblDonations[Skim_Value_Est]</definedName>
    <definedName name="rngStateInLocAdj">tblLocAdj[STATE]</definedName>
    <definedName name="rngSubmissionAud">'Certification-Audit'!$B$14</definedName>
    <definedName name="rngSubmissionEst">Certification!$B$14</definedName>
    <definedName name="rngTitleAud">'Certification-Audit'!$B$8</definedName>
    <definedName name="rngTitleEst">Certification!$B$8</definedName>
    <definedName name="rngTotalValueAud">tblDonationsAudit[Reimbursement_Total_Value_Est]</definedName>
    <definedName name="rngTotalValueEst">tblDonations[Reimbursement_Total_Value_Est]</definedName>
    <definedName name="rngTransPercent">tblTranPercent[Percent]</definedName>
    <definedName name="rngTransValueAud">tblDonationsAudit[Min_Transport_Value_Est]</definedName>
    <definedName name="rngTransValueEst">tblDonations[Min_Transport_Value_Est]</definedName>
    <definedName name="rngUnique_State">LocAdj!$M$2:$M$2</definedName>
    <definedName name="rngUPL_EDO_UPL_ID">tblUPL[EDO_UPL_ID]</definedName>
    <definedName name="rngVersion">Prices!$A$2</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 i="5" l="1"/>
  <c r="A15" i="5" l="1"/>
  <c r="B3" i="34" a="1"/>
  <c r="B3" i="34" s="1"/>
  <c r="A12" i="5" l="1"/>
  <c r="A16" i="5"/>
  <c r="B14" i="35"/>
  <c r="B14" i="27"/>
  <c r="BH2" i="32"/>
  <c r="BJ2" i="9"/>
  <c r="BJ2" i="32"/>
  <c r="BK2" i="32" l="1"/>
  <c r="BN2" i="32" l="1"/>
  <c r="BN2" i="9"/>
  <c r="B9" i="35"/>
  <c r="AA2" i="20" a="1"/>
  <c r="AA2" i="20" s="1"/>
  <c r="AA2" i="10" a="1"/>
  <c r="AA2" i="10" s="1"/>
  <c r="BR2" i="9" a="1"/>
  <c r="BZ2" i="32" a="1"/>
  <c r="CA2" i="32" a="1"/>
  <c r="CC2" i="32" a="1"/>
  <c r="CB2" i="32" a="1"/>
  <c r="BU2" i="32" a="1"/>
  <c r="BR2" i="32" a="1"/>
  <c r="BX2" i="32" a="1"/>
  <c r="BW2" i="32" a="1"/>
  <c r="BY2" i="32" a="1"/>
  <c r="BU2" i="32" l="1"/>
  <c r="BY2" i="32"/>
  <c r="CC2" i="32"/>
  <c r="CA2" i="32"/>
  <c r="CB2" i="32"/>
  <c r="BZ2" i="32"/>
  <c r="BX2" i="32"/>
  <c r="BW2" i="32"/>
  <c r="BR2" i="9"/>
  <c r="BR2" i="32"/>
  <c r="AI2" i="9"/>
  <c r="BW2" i="9" s="1" a="1"/>
  <c r="BW2" i="9" s="1"/>
  <c r="BQ2" i="32" a="1"/>
  <c r="BO2" i="9" a="1"/>
  <c r="BQ2" i="9" a="1"/>
  <c r="BO2" i="32" a="1"/>
  <c r="BU2" i="9" a="1"/>
  <c r="BP2" i="9" a="1"/>
  <c r="BS2" i="32" a="1"/>
  <c r="BS2" i="9" a="1"/>
  <c r="BT2" i="32" a="1"/>
  <c r="BP2" i="32" a="1"/>
  <c r="BT2" i="9" a="1"/>
  <c r="AF2" i="9" l="1"/>
  <c r="BT2" i="32"/>
  <c r="BP2" i="32"/>
  <c r="BQ2" i="9"/>
  <c r="BQ2" i="32"/>
  <c r="BO2" i="9"/>
  <c r="BU2" i="9"/>
  <c r="BS2" i="9"/>
  <c r="BO2" i="32"/>
  <c r="BS2" i="32"/>
  <c r="BT2" i="9"/>
  <c r="BP2" i="9"/>
  <c r="AL2" i="9"/>
  <c r="AV2" i="32" a="1"/>
  <c r="AV2" i="32" s="1"/>
  <c r="AX2" i="32" a="1"/>
  <c r="AX2" i="32" s="1"/>
  <c r="AZ2" i="32" a="1"/>
  <c r="AZ2" i="32" s="1"/>
  <c r="AO2" i="32"/>
  <c r="AV2" i="9" a="1"/>
  <c r="AV2" i="9" s="1"/>
  <c r="AX2" i="9" a="1"/>
  <c r="AX2" i="9" s="1"/>
  <c r="BV2" i="9" a="1"/>
  <c r="BV2" i="32" a="1"/>
  <c r="CD2" i="32" a="1"/>
  <c r="CD2" i="32" l="1"/>
  <c r="BV2" i="9"/>
  <c r="BV2" i="32"/>
  <c r="AO2" i="9" l="1"/>
  <c r="AH2" i="32"/>
  <c r="AH2" i="9"/>
  <c r="AE2" i="32"/>
  <c r="AE2" i="9"/>
  <c r="W2" i="32"/>
  <c r="V2" i="32"/>
  <c r="Q2" i="32"/>
  <c r="R2" i="32"/>
  <c r="S2" i="32"/>
  <c r="AG2" i="32"/>
  <c r="X2" i="32" s="1"/>
  <c r="AI2" i="32"/>
  <c r="CE2" i="32" s="1" a="1"/>
  <c r="CE2" i="32" s="1"/>
  <c r="AP2" i="32" a="1"/>
  <c r="AP2" i="32" s="1"/>
  <c r="AQ2" i="32" s="1"/>
  <c r="AU2" i="32"/>
  <c r="AY2" i="32" s="1"/>
  <c r="BM2" i="32"/>
  <c r="A3" i="34" s="1" a="1"/>
  <c r="A3" i="34" s="1"/>
  <c r="Q2" i="9"/>
  <c r="R2" i="9"/>
  <c r="S2" i="9"/>
  <c r="V2" i="9"/>
  <c r="W2" i="9"/>
  <c r="AG2" i="9"/>
  <c r="X2" i="9" s="1"/>
  <c r="AP2" i="9" a="1"/>
  <c r="AP2" i="9" s="1"/>
  <c r="AQ2" i="9" s="1"/>
  <c r="AU2" i="9"/>
  <c r="AY2" i="9" s="1"/>
  <c r="AZ2" i="9" a="1"/>
  <c r="AZ2" i="9" s="1"/>
  <c r="BM2" i="9"/>
  <c r="A7" i="36"/>
  <c r="A6" i="36"/>
  <c r="A5" i="36"/>
  <c r="A4" i="36"/>
  <c r="A3" i="36"/>
  <c r="AF2" i="32" l="1"/>
  <c r="AL2" i="32"/>
  <c r="AW2" i="32"/>
  <c r="BC2" i="32" s="1"/>
  <c r="AW2" i="9"/>
  <c r="BC2" i="9" s="1"/>
  <c r="BH2" i="9" s="1"/>
  <c r="P2" i="9"/>
  <c r="T2" i="9" s="1"/>
  <c r="AR2" i="9" s="1"/>
  <c r="U2" i="9"/>
  <c r="AT2" i="9" s="1"/>
  <c r="AK2" i="9"/>
  <c r="AJ2" i="9"/>
  <c r="AK2" i="32"/>
  <c r="AJ2" i="32"/>
  <c r="P2" i="32"/>
  <c r="T2" i="32" s="1"/>
  <c r="AR2" i="32" s="1"/>
  <c r="AD2" i="32"/>
  <c r="AC2" i="32"/>
  <c r="AB2" i="32"/>
  <c r="AA2" i="32"/>
  <c r="Z2" i="32"/>
  <c r="Y2" i="32"/>
  <c r="U2" i="32"/>
  <c r="AT2" i="32" s="1"/>
  <c r="AD2" i="9"/>
  <c r="AC2" i="9"/>
  <c r="AB2" i="9"/>
  <c r="AA2" i="9"/>
  <c r="Z2" i="9"/>
  <c r="Y2" i="9"/>
  <c r="BK2" i="9" l="1"/>
  <c r="BF2" i="9"/>
  <c r="BB2" i="32"/>
  <c r="BF2" i="32"/>
  <c r="I3" i="34" a="1"/>
  <c r="I3" i="34" s="1"/>
  <c r="I1" i="34"/>
  <c r="K3" i="34" a="1"/>
  <c r="K3" i="34" s="1"/>
  <c r="J3" i="34" a="1"/>
  <c r="J3" i="34" s="1"/>
  <c r="J1" i="34"/>
  <c r="AM2" i="9"/>
  <c r="AN2" i="9" s="1"/>
  <c r="AM2" i="32"/>
  <c r="AN2" i="32" s="1"/>
  <c r="AS2" i="32"/>
  <c r="BD2" i="32"/>
  <c r="BB2" i="9"/>
  <c r="AS2" i="9"/>
  <c r="BE2" i="9" s="1"/>
  <c r="BD2" i="9"/>
  <c r="A14" i="5"/>
  <c r="F1" i="34" l="1"/>
  <c r="F3" i="34" a="1"/>
  <c r="F3" i="34" s="1"/>
  <c r="BA2" i="32"/>
  <c r="BI2" i="32" s="1"/>
  <c r="BE2" i="32"/>
  <c r="BG2" i="32" s="1"/>
  <c r="G3" i="34" a="1"/>
  <c r="G3" i="34" s="1"/>
  <c r="H3" i="34" a="1"/>
  <c r="H3" i="34" s="1"/>
  <c r="G1" i="34"/>
  <c r="K1" i="34"/>
  <c r="L1" i="34"/>
  <c r="L3" i="34" a="1"/>
  <c r="L3" i="34" s="1"/>
  <c r="M1" i="34"/>
  <c r="N3" i="34" a="1"/>
  <c r="N3" i="34" s="1"/>
  <c r="M3" i="34" a="1"/>
  <c r="M3" i="34" s="1"/>
  <c r="BA2" i="9"/>
  <c r="BG2" i="9"/>
  <c r="BL2" i="32" l="1"/>
  <c r="N1" i="34"/>
  <c r="BI2" i="9"/>
  <c r="BL2" i="9" s="1"/>
  <c r="C3" i="34" a="1"/>
  <c r="C3" i="34" s="1"/>
  <c r="C1" i="34"/>
  <c r="H1" i="34"/>
  <c r="D3" i="34" a="1"/>
  <c r="D3" i="34" s="1"/>
  <c r="D1" i="34"/>
  <c r="E3" i="34" a="1"/>
  <c r="E3" i="34" s="1"/>
  <c r="O3" i="34" l="1" a="1"/>
  <c r="O3" i="34" s="1"/>
  <c r="P1" i="34"/>
  <c r="P3" i="34" a="1"/>
  <c r="P3" i="34" s="1"/>
  <c r="O1" i="34"/>
  <c r="M2" i="12" a="1"/>
  <c r="M2" i="12" s="1"/>
  <c r="A13" i="5"/>
  <c r="A11" i="5"/>
  <c r="A10" i="5"/>
  <c r="A9" i="5"/>
  <c r="A7" i="5"/>
  <c r="A6" i="5"/>
  <c r="A5" i="5"/>
  <c r="A4" i="5"/>
  <c r="A3" i="5"/>
  <c r="B2" i="4"/>
  <c r="Q3" i="34" l="1" a="1"/>
  <c r="Q3" i="34" s="1"/>
  <c r="Q1" i="34"/>
  <c r="E1" i="3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<sst xmlns="http://schemas.openxmlformats.org/spreadsheetml/2006/main" count="13348" uniqueCount="8468">
  <si>
    <t>qa</t>
  </si>
  <si>
    <t>Form:</t>
  </si>
  <si>
    <t>Replaces:  N/A</t>
  </si>
  <si>
    <t>AMS-Dairy Program</t>
  </si>
  <si>
    <t>Owner:  Management</t>
  </si>
  <si>
    <t>Approved by:  Managing Author</t>
  </si>
  <si>
    <t>No.</t>
  </si>
  <si>
    <t>/s/ Pat Clark</t>
  </si>
  <si>
    <t>/s/ Erin Taylor</t>
  </si>
  <si>
    <t>Update_by</t>
  </si>
  <si>
    <t>Notes</t>
  </si>
  <si>
    <t>FIPS_Country</t>
  </si>
  <si>
    <t>FIPS_County</t>
  </si>
  <si>
    <t>FIPS_State</t>
  </si>
  <si>
    <t>Ownership_ID</t>
  </si>
  <si>
    <t>State</t>
  </si>
  <si>
    <t>City</t>
  </si>
  <si>
    <t>Address</t>
  </si>
  <si>
    <t>Record Status</t>
  </si>
  <si>
    <t>Handler_Name</t>
  </si>
  <si>
    <t>Handler_ID</t>
  </si>
  <si>
    <t>Handler_Type</t>
  </si>
  <si>
    <t>Submitting_FO</t>
  </si>
  <si>
    <t>Audit_By_FO</t>
  </si>
  <si>
    <t>UPL_Id</t>
  </si>
  <si>
    <t>Donation_Date</t>
  </si>
  <si>
    <t>Plant</t>
  </si>
  <si>
    <t>STATE</t>
  </si>
  <si>
    <t>COUNTY</t>
  </si>
  <si>
    <t>FIPS</t>
  </si>
  <si>
    <t>Sec52_Effective_Date</t>
  </si>
  <si>
    <t>Sec52</t>
  </si>
  <si>
    <t>Sec51_Effective_Date</t>
  </si>
  <si>
    <t>Sec51</t>
  </si>
  <si>
    <t>Class_I_Loc</t>
  </si>
  <si>
    <t>LocAdj</t>
  </si>
  <si>
    <t>CombinedStCo</t>
  </si>
  <si>
    <t>Product_Type</t>
  </si>
  <si>
    <t>Unique_State</t>
  </si>
  <si>
    <t>Instructions for the Donation Programs Reimbursement Claim Form</t>
  </si>
  <si>
    <t>Class 2 Butterfat Price</t>
  </si>
  <si>
    <t>Advanced Skim Milk Class 2 Price</t>
  </si>
  <si>
    <t>Class 3 Skim Milk Price</t>
  </si>
  <si>
    <t>Class 4 Skim Milk Price</t>
  </si>
  <si>
    <t>Base Skim Milk Class 1 Price</t>
  </si>
  <si>
    <t>Advanced Butterfat Factor</t>
  </si>
  <si>
    <t>Sort</t>
  </si>
  <si>
    <t>Product</t>
  </si>
  <si>
    <t>Class</t>
  </si>
  <si>
    <t>No_Of_Units</t>
  </si>
  <si>
    <t>Total_Product_Lbs</t>
  </si>
  <si>
    <t>Measurement</t>
  </si>
  <si>
    <t>Package_Size</t>
  </si>
  <si>
    <t>UPC_Package_Code</t>
  </si>
  <si>
    <t>Product_Milk_Pounds</t>
  </si>
  <si>
    <t>FO_Class</t>
  </si>
  <si>
    <t>Buttefat Price</t>
  </si>
  <si>
    <t>Pounds_Factor</t>
  </si>
  <si>
    <t>Manufactured_Date</t>
  </si>
  <si>
    <t>Product_Fat_Milk_Pounds</t>
  </si>
  <si>
    <t>Product_Skim_Milk_Pounds</t>
  </si>
  <si>
    <t>FO_No</t>
  </si>
  <si>
    <t>Marketing_Area</t>
  </si>
  <si>
    <t>Code_Date</t>
  </si>
  <si>
    <t>Recipe_Final_Product_Lbs</t>
  </si>
  <si>
    <t>Recipe_Milk_Pounds</t>
  </si>
  <si>
    <t>Line</t>
  </si>
  <si>
    <t>DPL_Id</t>
  </si>
  <si>
    <t>Calc_Yield_Factor</t>
  </si>
  <si>
    <t>Diesel_Fuel_Price</t>
  </si>
  <si>
    <t>Miles_Per_Gal</t>
  </si>
  <si>
    <t>Transport_Min_Percent</t>
  </si>
  <si>
    <t>Skim_Value_Est</t>
  </si>
  <si>
    <t>Fat_Value_Est</t>
  </si>
  <si>
    <t>Min_Transport_Value_Est</t>
  </si>
  <si>
    <t>Min_Make_Allowance_Value_Est</t>
  </si>
  <si>
    <t>Make_Allowance_Per_CWT</t>
  </si>
  <si>
    <t>Make_Allowance_Min_Percent</t>
  </si>
  <si>
    <t>Reimbursement_Total_Value_Est</t>
  </si>
  <si>
    <t>Load_ID</t>
  </si>
  <si>
    <t>Prorated_Miles</t>
  </si>
  <si>
    <t>UPL_ID</t>
  </si>
  <si>
    <t>Federal_Order</t>
  </si>
  <si>
    <t>Reimbursement Claim Form</t>
  </si>
  <si>
    <t>Pool_YYYYMM</t>
  </si>
  <si>
    <t>Version</t>
  </si>
  <si>
    <t>N_Diesel_Fuel_Price</t>
  </si>
  <si>
    <t>Default_Yield_Factor</t>
  </si>
  <si>
    <t>Reported_Yield_Factor</t>
  </si>
  <si>
    <t>Default_Fat_Percent</t>
  </si>
  <si>
    <t>Reported_Fat_Percent</t>
  </si>
  <si>
    <t>Default_Milkfat_Percent</t>
  </si>
  <si>
    <t>Calc_Milkfat_Percent</t>
  </si>
  <si>
    <t>Used_Yield_Factor</t>
  </si>
  <si>
    <t>Used_Fat_Percent</t>
  </si>
  <si>
    <t xml:space="preserve">USDA will approve reimbursement amounts based upon available funds and prior plan approval. </t>
  </si>
  <si>
    <t>Enter Assigned Password Below</t>
  </si>
  <si>
    <t>Password</t>
  </si>
  <si>
    <t>Packaged_Milkfat_Percent</t>
  </si>
  <si>
    <t>Milkfat_Percent</t>
  </si>
  <si>
    <t>UPL_Specific_List</t>
  </si>
  <si>
    <t>Name_BY_Location</t>
  </si>
  <si>
    <t>Name_By_Location</t>
  </si>
  <si>
    <t>WPG_Factor</t>
  </si>
  <si>
    <t>Short_FO</t>
  </si>
  <si>
    <t>MPG</t>
  </si>
  <si>
    <t>After completing this form and certifying, email this reimbursement claim to Dairy Program for processing.</t>
  </si>
  <si>
    <t>It is important that this Workbook is not altered and that each record is completed fully in the [Donations] tab so that calculations work appropriately and that reimbursements are not delayed.</t>
  </si>
  <si>
    <t>INFORMATION&gt;</t>
  </si>
  <si>
    <t>&lt;Not a Required Field.</t>
  </si>
  <si>
    <t>Field</t>
  </si>
  <si>
    <t>Entry</t>
  </si>
  <si>
    <t>Percent</t>
  </si>
  <si>
    <t>Skim_Value_Aud</t>
  </si>
  <si>
    <t>Fat_Value_Aud</t>
  </si>
  <si>
    <t>Reimbursement_Total_Value_Aud</t>
  </si>
  <si>
    <t>Reimbursement_Total_Value_Diff</t>
  </si>
  <si>
    <t>Fat_Value_Diff</t>
  </si>
  <si>
    <t>Skim_Value_Diff</t>
  </si>
  <si>
    <t>Transport_Value_Est</t>
  </si>
  <si>
    <t>Transport_Value_Aud</t>
  </si>
  <si>
    <t>Make_Allowance_Value_Est</t>
  </si>
  <si>
    <t>Transport_Value_Diff</t>
  </si>
  <si>
    <t>Make_Allowance_Value_Aud</t>
  </si>
  <si>
    <t>Make_Allowance_Value_Diff</t>
  </si>
  <si>
    <t>&lt;TOTALS</t>
  </si>
  <si>
    <t>Audit Certification</t>
  </si>
  <si>
    <t>This is an audit certification.  Complete all yellow shaded cells, except Extension if not needed.</t>
  </si>
  <si>
    <t>After completing audit and certifying, email this audit file to Dairy Program for processing.</t>
  </si>
  <si>
    <t xml:space="preserve">Dairy Program will then process any audit adjustments, if needed. </t>
  </si>
  <si>
    <t>Auditor should make any changes resulting from the audit in the purple tabs ([Donations-Audit] and [YieldCalc-Audit]) by replacing the originally submitted data with the verified audited data.</t>
  </si>
  <si>
    <t>Copy and Paste commands may be used as long as what you’re pasting abides with the data validation criteria and you do not try and paste over any displayed formulas.  When using CopyPaaste commands, use the PasteSpecialValues when pasting to preserve formats.</t>
  </si>
  <si>
    <t>Table rows should not be deleted or cleared during the audit process so as to preserve the originally submitted data.</t>
  </si>
  <si>
    <t>After completing the audit as instructed, go to the [Certification-Audit] tab to certify audit has been completed by typing your name to acknowledge certification of audit prior to submitting to Dairy Program for review and processing.</t>
  </si>
  <si>
    <t>Donate_YYYYMM</t>
  </si>
  <si>
    <t>LocAdjDadeFL</t>
  </si>
  <si>
    <t>Reimbursement_Total_Value_Sub</t>
  </si>
  <si>
    <t>Skim_Value_DadeFL</t>
  </si>
  <si>
    <t>Fat_Value_DadeFL</t>
  </si>
  <si>
    <t>Total_Value_DadeFL</t>
  </si>
  <si>
    <t>LimitedToDadeFL</t>
  </si>
  <si>
    <t>SignedEst</t>
  </si>
  <si>
    <t>DateEst</t>
  </si>
  <si>
    <t>TitleEst</t>
  </si>
  <si>
    <t>PhoneEst</t>
  </si>
  <si>
    <t>ExtensionEst</t>
  </si>
  <si>
    <t>EmailEst</t>
  </si>
  <si>
    <t>SubmissionEst</t>
  </si>
  <si>
    <t>SignedAud</t>
  </si>
  <si>
    <t>DateAud</t>
  </si>
  <si>
    <t>TitleAud</t>
  </si>
  <si>
    <t>PhoneAud</t>
  </si>
  <si>
    <t>ExtensionAud</t>
  </si>
  <si>
    <t>EmailAud</t>
  </si>
  <si>
    <t>SubmissionAud</t>
  </si>
  <si>
    <r>
      <t>Signed</t>
    </r>
    <r>
      <rPr>
        <sz val="12"/>
        <color theme="0"/>
        <rFont val="Arial Narrow"/>
        <family val="2"/>
      </rPr>
      <t>Aud</t>
    </r>
  </si>
  <si>
    <r>
      <t>Date</t>
    </r>
    <r>
      <rPr>
        <sz val="12"/>
        <color theme="0"/>
        <rFont val="Arial Narrow"/>
        <family val="2"/>
      </rPr>
      <t>Aud</t>
    </r>
  </si>
  <si>
    <r>
      <t>Title</t>
    </r>
    <r>
      <rPr>
        <sz val="12"/>
        <color theme="0"/>
        <rFont val="Arial Narrow"/>
        <family val="2"/>
      </rPr>
      <t>Aud</t>
    </r>
  </si>
  <si>
    <r>
      <t>Phone</t>
    </r>
    <r>
      <rPr>
        <sz val="12"/>
        <color theme="0"/>
        <rFont val="Arial Narrow"/>
        <family val="2"/>
      </rPr>
      <t>Aud</t>
    </r>
  </si>
  <si>
    <r>
      <t>Extension</t>
    </r>
    <r>
      <rPr>
        <sz val="12"/>
        <color theme="0"/>
        <rFont val="Arial Narrow"/>
        <family val="2"/>
      </rPr>
      <t>Aud</t>
    </r>
  </si>
  <si>
    <r>
      <t>Email</t>
    </r>
    <r>
      <rPr>
        <sz val="12"/>
        <color theme="0"/>
        <rFont val="Arial Narrow"/>
        <family val="2"/>
      </rPr>
      <t>Aud</t>
    </r>
  </si>
  <si>
    <r>
      <t>Submission</t>
    </r>
    <r>
      <rPr>
        <sz val="12"/>
        <color theme="0"/>
        <rFont val="Arial Narrow"/>
        <family val="2"/>
      </rPr>
      <t>Aud</t>
    </r>
  </si>
  <si>
    <r>
      <t>Signed</t>
    </r>
    <r>
      <rPr>
        <sz val="12"/>
        <color theme="0"/>
        <rFont val="Arial Narrow"/>
        <family val="2"/>
      </rPr>
      <t>Est</t>
    </r>
  </si>
  <si>
    <r>
      <t>Date</t>
    </r>
    <r>
      <rPr>
        <sz val="12"/>
        <color theme="0"/>
        <rFont val="Arial Narrow"/>
        <family val="2"/>
      </rPr>
      <t>Est</t>
    </r>
  </si>
  <si>
    <r>
      <t>Title</t>
    </r>
    <r>
      <rPr>
        <sz val="12"/>
        <color theme="0"/>
        <rFont val="Arial Narrow"/>
        <family val="2"/>
      </rPr>
      <t>Est</t>
    </r>
  </si>
  <si>
    <r>
      <t>Phone</t>
    </r>
    <r>
      <rPr>
        <sz val="12"/>
        <color theme="0"/>
        <rFont val="Arial Narrow"/>
        <family val="2"/>
      </rPr>
      <t>Est</t>
    </r>
  </si>
  <si>
    <r>
      <t>Extension</t>
    </r>
    <r>
      <rPr>
        <sz val="12"/>
        <color theme="0"/>
        <rFont val="Arial Narrow"/>
        <family val="2"/>
      </rPr>
      <t>Est</t>
    </r>
  </si>
  <si>
    <r>
      <t>Email</t>
    </r>
    <r>
      <rPr>
        <sz val="12"/>
        <color theme="0"/>
        <rFont val="Arial Narrow"/>
        <family val="2"/>
      </rPr>
      <t>Est</t>
    </r>
  </si>
  <si>
    <r>
      <t>Submission</t>
    </r>
    <r>
      <rPr>
        <sz val="12"/>
        <color theme="0"/>
        <rFont val="Arial Narrow"/>
        <family val="2"/>
      </rPr>
      <t>Est</t>
    </r>
  </si>
  <si>
    <r>
      <t>Company</t>
    </r>
    <r>
      <rPr>
        <sz val="12"/>
        <color theme="0"/>
        <rFont val="Arial Narrow"/>
        <family val="2"/>
      </rPr>
      <t>Est</t>
    </r>
  </si>
  <si>
    <r>
      <t>Company</t>
    </r>
    <r>
      <rPr>
        <sz val="12"/>
        <color theme="0"/>
        <rFont val="Arial Narrow"/>
        <family val="2"/>
      </rPr>
      <t>Aud</t>
    </r>
  </si>
  <si>
    <t>CompanyAud</t>
  </si>
  <si>
    <t>CompanyEst</t>
  </si>
  <si>
    <t>Price_Paid_Processed_Product</t>
  </si>
  <si>
    <t>Actual_Paid</t>
  </si>
  <si>
    <t>LimitedToActual</t>
  </si>
  <si>
    <t>EDO_UPL_ID</t>
  </si>
  <si>
    <t>Donation_Distributor</t>
  </si>
  <si>
    <t>Distance_From_Plant_To_Distributor</t>
  </si>
  <si>
    <t>FO_Email</t>
  </si>
  <si>
    <t>Days_Remaining</t>
  </si>
  <si>
    <t>&lt;For Internal Use Only.</t>
  </si>
  <si>
    <t>The latest version of the Reimbursement Claim Form should be downloaded from the Dairy Donation Program website for each new claim submitted. This will ensure current prices as well as your approved list of entities are included.</t>
  </si>
  <si>
    <t>Before using the newly downloaded Reimbursement Claim Form, you must enter your assigned password into the yellow shaded cell (D2) of this worksheet tab.  Your password was emailed to you when your plan was approved. If you need assistance with your password, contact: ddp@usda.gov.</t>
  </si>
  <si>
    <t>Complete the record for each donated eligible dairy product by entering: the product type, the donation date, manufacturing date, code date, eligible distributor, etc. The "Reported_Yield_Factor" and "Reported_Fat_Percent" fields may be left blank, if desired, in which case the standard values (attached in this worksheet tab) will be utilized. All other fields must be filled in to complete the record for each donation.</t>
  </si>
  <si>
    <t>When completing the [Donations] and [YieldCalc] tabs, be sure to enter the Universal Product Code (UPC) for the product to help in identifying the specific product and ensure that the yield factor and fat percentages are correctly applied. Only a single entry per unique UPC is needed in the [YieldCalc] tab. The yield factor and fat percentage computation for a given UPC will be applied to all records in the [Donations] tab utilizing that code. Omitting UPCs or entering mismatching values (i.e. typographical errors) will result in the use of the "Default_Yield_Factor" and "Default_Milkfat_Percent" values in determining your reimbursement values.</t>
  </si>
  <si>
    <t>If your plant(s) or eligible distributor partner(s) are not listed, resubmit your donation plan to AMS for approval. Once approved, an updated approval will be provided to you with a new password to be used with the latest Reimbursement Claim Form downloaded from the Dairy Donation Program website. Resubmitted plans must be cumulative of all plants and eligible distributor partners, NOT just newly added ones.</t>
  </si>
  <si>
    <t>Copy and Paste commands may be used as long as it abides by data validation criteria and does not paste over any displayed formulas.  It is recommended that Paste Values be used.</t>
  </si>
  <si>
    <t>Table rows may be inserted or deleted. However, the empty first row of the table should never be deleted. Should the first row of the table accidentally get deleted, you can start fresh with the template file downloaded from the Dairy Donation Program website.</t>
  </si>
  <si>
    <t>After completing this form as instructed, go to the [Certification] tab to certify your claim by typing your name. Please send the certification of all eligible distributor partners along with this Reimbursement Claim Form.</t>
  </si>
  <si>
    <t>For More Information:
Click icon(s) located in Row 1 of this tab (starting in Column H)
Website: www.ams.usda.gov/ddp
Email: ddp@usda.gov</t>
  </si>
  <si>
    <t>Insert File 1 in Cell Below.</t>
  </si>
  <si>
    <t>Etc.</t>
  </si>
  <si>
    <t>Insert File 2 in Cell Below.</t>
  </si>
  <si>
    <t>Insert File 3 in Cell Below.</t>
  </si>
  <si>
    <t>Insert File 4 in Cell Below.</t>
  </si>
  <si>
    <t>Insert File 5 in Cell Below.</t>
  </si>
  <si>
    <t>Insert File 6 in Cell Below.</t>
  </si>
  <si>
    <t>Insert File 7 in Cell Below.</t>
  </si>
  <si>
    <t>Insert File 8 in Cell Below.</t>
  </si>
  <si>
    <t>Insert File 9 in Cell Below.</t>
  </si>
  <si>
    <t>Insert File 10 in Cell Below.</t>
  </si>
  <si>
    <t>Insert File 11 in Cell Below.</t>
  </si>
  <si>
    <t>This is a new reimbursement claim.  Complete all yellow shaded cells, except Extension if not needed.  And, embed supporting documentation of reimbursement claim transactions in [Documentation] tab.</t>
  </si>
  <si>
    <t xml:space="preserve">
Insert Supporting Documentation of  Reimbursement Claim Transactions.
Simply Select Cell B2, C2, D2, etc., then Select Insert, Object, Create from File, Check Display as Icon,  Browse, Select the PDF/Picture File(s) of Supporting Evidence, Insert, OK.  Repeat process for each file to attach.
Insert Files in the Columns to the Right of Column A in Row 1.  Multiple files may be attached if needed.
</t>
  </si>
  <si>
    <t>The [Documentation] tab should be used at attach supporting documentation of the reimbursement claims (e.g., bill of lading, delivery ticket, etc.)</t>
  </si>
  <si>
    <t>LineAud</t>
  </si>
  <si>
    <t>ProductAud</t>
  </si>
  <si>
    <t>TOTALS&gt;</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</si>
  <si>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</si>
  <si>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The “Reported_Yield_Factor” and “Reported_Fat_Percent” fields may be completed by entering a reported yield factor and fat percentage or by utlizing the Yield Calculator in the [YieldCalc] tab. The anticipated reimbursement calculation will first use the calculated yield and milkfat percentages from the [YieldCal] tab, then the reported yield factor and fat percentage if the Yield Calculator is left blank. If both the Yield Calculator and “Reported_Yield_Factor” and “Reported_Fat_Percent” fields are left blank, then the standard yield factor and milkfat percent (by general product type) will be used to calculate the reimbursement. The standard yield factors and default milk fat percentages are attached to this worksheet tab.</t>
  </si>
  <si>
    <t>Version:  20210513</t>
  </si>
  <si>
    <t xml:space="preserve">
Definitions:
Processor means a processor purchasing fresh fluid product (raw milk, skim milk, cream, or concentrated fluid products) for processing or purchasing bulk dairy commodity product for further processing into an eligible dairy product.
Eligible Distributor means a distributor that must be a public or private non-profit feeding organization distributing or coordinating distribution of donated eligible dairy products to recipient individuals and families.
Code date means sell-by, use-by, or best-by date for the donated eligible dairy product.
Eligible dairy product means a dairy product primarily made from milk, including fluid milk, produced and processed in the United States meeting the specifications referenced in 7 CFR § 1147.3.
</t>
  </si>
  <si>
    <t>20210513</t>
  </si>
  <si>
    <t>202104</t>
  </si>
  <si>
    <t>202103</t>
  </si>
  <si>
    <t>202102</t>
  </si>
  <si>
    <t>202101</t>
  </si>
  <si>
    <t>202012</t>
  </si>
  <si>
    <t>202011</t>
  </si>
  <si>
    <t>202010</t>
  </si>
  <si>
    <t>202009</t>
  </si>
  <si>
    <t>202008</t>
  </si>
  <si>
    <t>202007</t>
  </si>
  <si>
    <t>202006</t>
  </si>
  <si>
    <t>202005</t>
  </si>
  <si>
    <t>202004</t>
  </si>
  <si>
    <t>202003</t>
  </si>
  <si>
    <t>202002</t>
  </si>
  <si>
    <t>202001</t>
  </si>
  <si>
    <t>0E9</t>
  </si>
  <si>
    <t>Alta Dena Certified Dairy - North - 17637 E. Valley Blvd., City of Industry, CA: 0E9</t>
  </si>
  <si>
    <t>51</t>
  </si>
  <si>
    <t>PD</t>
  </si>
  <si>
    <t>080063</t>
  </si>
  <si>
    <t>Alta Dena Certified Dairy - North</t>
  </si>
  <si>
    <t>Use</t>
  </si>
  <si>
    <t>17637 E. Valley Blvd.</t>
  </si>
  <si>
    <t>City of Industry</t>
  </si>
  <si>
    <t>CA</t>
  </si>
  <si>
    <t>DFA</t>
  </si>
  <si>
    <t>06</t>
  </si>
  <si>
    <t>037</t>
  </si>
  <si>
    <t>US</t>
  </si>
  <si>
    <t>Plant under new ownership</t>
  </si>
  <si>
    <t>cbernardo</t>
  </si>
  <si>
    <t>P+B9C-p-X44W</t>
  </si>
  <si>
    <t>06J</t>
  </si>
  <si>
    <t>P+B7C(d+XAVW</t>
  </si>
  <si>
    <t>P%B5C)r+XIEW</t>
  </si>
  <si>
    <t>P*B1C&amp;i(XV!W</t>
  </si>
  <si>
    <t>0EB</t>
  </si>
  <si>
    <t>Alta Dena Certified Dairy - South - 17851 E. Railroad St., City of Industry, CA: 0EB</t>
  </si>
  <si>
    <t>080064</t>
  </si>
  <si>
    <t>Alta Dena Certified Dairy - South</t>
  </si>
  <si>
    <t>17851 E. Railroad St.</t>
  </si>
  <si>
    <t>29I</t>
  </si>
  <si>
    <t>ASSOCIATED MILK PRODUCERS INC - 101 W 1st St., SANBORN, IA: 29I</t>
  </si>
  <si>
    <t>32</t>
  </si>
  <si>
    <t>NP</t>
  </si>
  <si>
    <t>40100</t>
  </si>
  <si>
    <t>ASSOCIATED MILK PRODUCERS INC</t>
  </si>
  <si>
    <t>101 W 1st St.</t>
  </si>
  <si>
    <t>SANBORN</t>
  </si>
  <si>
    <t>IA</t>
  </si>
  <si>
    <t>338</t>
  </si>
  <si>
    <t>19</t>
  </si>
  <si>
    <t>141</t>
  </si>
  <si>
    <t>twilson</t>
  </si>
  <si>
    <t>PMT</t>
  </si>
  <si>
    <t>P+232*q)4VKW</t>
  </si>
  <si>
    <t>IP9</t>
  </si>
  <si>
    <t>ASSOCIATED MILK PRODUCERS INC - 136 E Railway St., FREEMAN, SD: IP9</t>
  </si>
  <si>
    <t>PS</t>
  </si>
  <si>
    <t>32130</t>
  </si>
  <si>
    <t>136 E Railway St.</t>
  </si>
  <si>
    <t>FREEMAN</t>
  </si>
  <si>
    <t>SD</t>
  </si>
  <si>
    <t>46</t>
  </si>
  <si>
    <t>067</t>
  </si>
  <si>
    <t>2XH</t>
  </si>
  <si>
    <t>Associated Milk Producers Inc. - 220 E. Center St., Blair, WI: 2XH</t>
  </si>
  <si>
    <t>30</t>
  </si>
  <si>
    <t>1358</t>
  </si>
  <si>
    <t>Associated Milk Producers Inc.</t>
  </si>
  <si>
    <t>220 E. Center St.</t>
  </si>
  <si>
    <t>Blair</t>
  </si>
  <si>
    <t>WI</t>
  </si>
  <si>
    <t>55</t>
  </si>
  <si>
    <t>121</t>
  </si>
  <si>
    <t>0AC</t>
  </si>
  <si>
    <t>COUNTRY FRESH LLC DIP DBA JILBERT - 200 MEESKE AVENUE, MARQUETTE, MI: 0AC</t>
  </si>
  <si>
    <t>33</t>
  </si>
  <si>
    <t>0574</t>
  </si>
  <si>
    <t>COUNTRY FRESH LLC DIP DBA JILBERT</t>
  </si>
  <si>
    <t>Delete</t>
  </si>
  <si>
    <t>200 MEESKE AVENUE</t>
  </si>
  <si>
    <t>MARQUETTE</t>
  </si>
  <si>
    <t>MI</t>
  </si>
  <si>
    <t>DEA</t>
  </si>
  <si>
    <t>26</t>
  </si>
  <si>
    <t>103</t>
  </si>
  <si>
    <t>Inactive.  Dean Foods Post Bankruptcy.  See current 0E4</t>
  </si>
  <si>
    <t>sjones</t>
  </si>
  <si>
    <t>AGP</t>
  </si>
  <si>
    <t>COUNTRY FRESH LLC DIP DBA JILBERT - 200 MEESKE AVENUE, MARQUETTE, MI: AGP</t>
  </si>
  <si>
    <t>P@B6C!e%XX0W</t>
  </si>
  <si>
    <t>DAIRY FARMERS OF AMERICA INC - 10220 N. Ambassador Dr., KANSAS CITY, MO: DFA</t>
  </si>
  <si>
    <t>9C</t>
  </si>
  <si>
    <t>90001</t>
  </si>
  <si>
    <t>DAIRY FARMERS OF AMERICA INC</t>
  </si>
  <si>
    <t>10220 N. Ambassador Dr.</t>
  </si>
  <si>
    <t>KANSAS CITY</t>
  </si>
  <si>
    <t>MO</t>
  </si>
  <si>
    <t>29</t>
  </si>
  <si>
    <t>095</t>
  </si>
  <si>
    <t>PNGUYEN</t>
  </si>
  <si>
    <t>EV7</t>
  </si>
  <si>
    <t>Dairy Farmers of America Inc - 800 W. Tampa St, Springfield, MO: EV7</t>
  </si>
  <si>
    <t>7</t>
  </si>
  <si>
    <t>DFASRD</t>
  </si>
  <si>
    <t>Dairy Farmers of America Inc</t>
  </si>
  <si>
    <t>800 W. Tampa St</t>
  </si>
  <si>
    <t>Springfield</t>
  </si>
  <si>
    <t>077</t>
  </si>
  <si>
    <t>Dairy Farmers of America, Inc. 9c - WESTERN AREA COUNCIL, CORONA, CA: 06J</t>
  </si>
  <si>
    <t>077010</t>
  </si>
  <si>
    <t>Dairy Farmers of America, Inc. 9c</t>
  </si>
  <si>
    <t>WESTERN AREA COUNCIL</t>
  </si>
  <si>
    <t>CORONA</t>
  </si>
  <si>
    <t>065</t>
  </si>
  <si>
    <t>UPDATE ADDRESS FOR COUNCIL NAME; Updated Ownership ID</t>
  </si>
  <si>
    <t>DD1</t>
  </si>
  <si>
    <t>Donating Distributor 1 - 1st Street, , : DD1</t>
  </si>
  <si>
    <t>1</t>
  </si>
  <si>
    <t>0</t>
  </si>
  <si>
    <t>DD</t>
  </si>
  <si>
    <t>Donating Distributor 1</t>
  </si>
  <si>
    <t>1st Street</t>
  </si>
  <si>
    <t>DD2</t>
  </si>
  <si>
    <t>Donating Distributor 2 - 2nd Street, , : DD2</t>
  </si>
  <si>
    <t>Donating Distributor 2</t>
  </si>
  <si>
    <t>2nd Street</t>
  </si>
  <si>
    <t>AR</t>
  </si>
  <si>
    <t>HOWARD</t>
  </si>
  <si>
    <t>ARHOWARD</t>
  </si>
  <si>
    <t>05061</t>
  </si>
  <si>
    <t>INDEPENDENCE</t>
  </si>
  <si>
    <t>ARINDEPENDENCE</t>
  </si>
  <si>
    <t>05063</t>
  </si>
  <si>
    <t>IZARD</t>
  </si>
  <si>
    <t>ARIZARD</t>
  </si>
  <si>
    <t>05065</t>
  </si>
  <si>
    <t>JACKSON</t>
  </si>
  <si>
    <t>ARJACKSON</t>
  </si>
  <si>
    <t>05067</t>
  </si>
  <si>
    <t>JEFFERSON</t>
  </si>
  <si>
    <t>ARJEFFERSON</t>
  </si>
  <si>
    <t>05069</t>
  </si>
  <si>
    <t>JOHNSON</t>
  </si>
  <si>
    <t>ARJOHNSON</t>
  </si>
  <si>
    <t>05071</t>
  </si>
  <si>
    <t>LAFAYETTE</t>
  </si>
  <si>
    <t>ARLAFAYETTE</t>
  </si>
  <si>
    <t>05073</t>
  </si>
  <si>
    <t>LAWRENCE</t>
  </si>
  <si>
    <t>ARLAWRENCE</t>
  </si>
  <si>
    <t>05075</t>
  </si>
  <si>
    <t>LEE</t>
  </si>
  <si>
    <t>ARLEE</t>
  </si>
  <si>
    <t>05077</t>
  </si>
  <si>
    <t>LINCOLN</t>
  </si>
  <si>
    <t>ARLINCOLN</t>
  </si>
  <si>
    <t>05079</t>
  </si>
  <si>
    <t>LITTLE RIVER</t>
  </si>
  <si>
    <t>ARLITTLE RIVER</t>
  </si>
  <si>
    <t>05081</t>
  </si>
  <si>
    <t>LOGAN</t>
  </si>
  <si>
    <t>ARLOGAN</t>
  </si>
  <si>
    <t>05083</t>
  </si>
  <si>
    <t>LONOKE</t>
  </si>
  <si>
    <t>ARLONOKE</t>
  </si>
  <si>
    <t>05085</t>
  </si>
  <si>
    <t>MADISON</t>
  </si>
  <si>
    <t>ARMADISON</t>
  </si>
  <si>
    <t>05087</t>
  </si>
  <si>
    <t>MARION</t>
  </si>
  <si>
    <t>ARMARION</t>
  </si>
  <si>
    <t>05089</t>
  </si>
  <si>
    <t>MILLER</t>
  </si>
  <si>
    <t>ARMILLER</t>
  </si>
  <si>
    <t>05091</t>
  </si>
  <si>
    <t>MISSISSIPPI</t>
  </si>
  <si>
    <t>ARMISSISSIPPI</t>
  </si>
  <si>
    <t>05093</t>
  </si>
  <si>
    <t>MONROE</t>
  </si>
  <si>
    <t>ARMONROE</t>
  </si>
  <si>
    <t>05095</t>
  </si>
  <si>
    <t>MONTGOMERY</t>
  </si>
  <si>
    <t>ARMONTGOMERY</t>
  </si>
  <si>
    <t>05097</t>
  </si>
  <si>
    <t>NEVADA</t>
  </si>
  <si>
    <t>ARNEVADA</t>
  </si>
  <si>
    <t>05099</t>
  </si>
  <si>
    <t>NEWTON</t>
  </si>
  <si>
    <t>ARNEWTON</t>
  </si>
  <si>
    <t>05101</t>
  </si>
  <si>
    <t>OUACHITA</t>
  </si>
  <si>
    <t>AROUACHITA</t>
  </si>
  <si>
    <t>05103</t>
  </si>
  <si>
    <t>PERRY</t>
  </si>
  <si>
    <t>ARPERRY</t>
  </si>
  <si>
    <t>05105</t>
  </si>
  <si>
    <t>PHILLIPS</t>
  </si>
  <si>
    <t>ARPHILLIPS</t>
  </si>
  <si>
    <t>05107</t>
  </si>
  <si>
    <t>PIKE</t>
  </si>
  <si>
    <t>ARPIKE</t>
  </si>
  <si>
    <t>05109</t>
  </si>
  <si>
    <t>POINSETT</t>
  </si>
  <si>
    <t>ARPOINSETT</t>
  </si>
  <si>
    <t>05111</t>
  </si>
  <si>
    <t>POLK</t>
  </si>
  <si>
    <t>ARPOLK</t>
  </si>
  <si>
    <t>05113</t>
  </si>
  <si>
    <t>POPE</t>
  </si>
  <si>
    <t>ARPOPE</t>
  </si>
  <si>
    <t>05115</t>
  </si>
  <si>
    <t>PRAIRIE</t>
  </si>
  <si>
    <t>ARPRAIRIE</t>
  </si>
  <si>
    <t>05117</t>
  </si>
  <si>
    <t>PULASKI</t>
  </si>
  <si>
    <t>ARPULASKI</t>
  </si>
  <si>
    <t>05119</t>
  </si>
  <si>
    <t>RANDOLPH</t>
  </si>
  <si>
    <t>ARRANDOLPH</t>
  </si>
  <si>
    <t>05121</t>
  </si>
  <si>
    <t>SALINE</t>
  </si>
  <si>
    <t>ARSALINE</t>
  </si>
  <si>
    <t>05125</t>
  </si>
  <si>
    <t>SCOTT</t>
  </si>
  <si>
    <t>ARSCOTT</t>
  </si>
  <si>
    <t>05127</t>
  </si>
  <si>
    <t>SEARCY</t>
  </si>
  <si>
    <t>ARSEARCY</t>
  </si>
  <si>
    <t>05129</t>
  </si>
  <si>
    <t>SEBASTIAN</t>
  </si>
  <si>
    <t>ARSEBASTIAN</t>
  </si>
  <si>
    <t>05131</t>
  </si>
  <si>
    <t>SEVIER</t>
  </si>
  <si>
    <t>ARSEVIER</t>
  </si>
  <si>
    <t>05133</t>
  </si>
  <si>
    <t>SHARP</t>
  </si>
  <si>
    <t>ARSHARP</t>
  </si>
  <si>
    <t>05135</t>
  </si>
  <si>
    <t>ST. FRANCIS</t>
  </si>
  <si>
    <t>ARST. FRANCIS</t>
  </si>
  <si>
    <t>05123</t>
  </si>
  <si>
    <t>STONE</t>
  </si>
  <si>
    <t>ARSTONE</t>
  </si>
  <si>
    <t>05137</t>
  </si>
  <si>
    <t>UNION</t>
  </si>
  <si>
    <t>ARUNION</t>
  </si>
  <si>
    <t>05139</t>
  </si>
  <si>
    <t>VAN BUREN</t>
  </si>
  <si>
    <t>ARVAN BUREN</t>
  </si>
  <si>
    <t>05141</t>
  </si>
  <si>
    <t>WASHINGTON</t>
  </si>
  <si>
    <t>ARWASHINGTON</t>
  </si>
  <si>
    <t>05143</t>
  </si>
  <si>
    <t>WHITE</t>
  </si>
  <si>
    <t>ARWHITE</t>
  </si>
  <si>
    <t>05145</t>
  </si>
  <si>
    <t>WOODRUFF</t>
  </si>
  <si>
    <t>ARWOODRUFF</t>
  </si>
  <si>
    <t>05147</t>
  </si>
  <si>
    <t>YELL</t>
  </si>
  <si>
    <t>ARYELL</t>
  </si>
  <si>
    <t>05149</t>
  </si>
  <si>
    <t>AZ</t>
  </si>
  <si>
    <t>APACHE</t>
  </si>
  <si>
    <t>AZAPACHE</t>
  </si>
  <si>
    <t>04001</t>
  </si>
  <si>
    <t>COCHISE</t>
  </si>
  <si>
    <t>AZCOCHISE</t>
  </si>
  <si>
    <t>04003</t>
  </si>
  <si>
    <t>COCONINO</t>
  </si>
  <si>
    <t>AZCOCONINO</t>
  </si>
  <si>
    <t>04005</t>
  </si>
  <si>
    <t>GILA</t>
  </si>
  <si>
    <t>AZGILA</t>
  </si>
  <si>
    <t>04007</t>
  </si>
  <si>
    <t>GRAHAM</t>
  </si>
  <si>
    <t>AZGRAHAM</t>
  </si>
  <si>
    <t>04009</t>
  </si>
  <si>
    <t>GREENLEE</t>
  </si>
  <si>
    <t>AZGREENLEE</t>
  </si>
  <si>
    <t>04011</t>
  </si>
  <si>
    <t>LA PAZ</t>
  </si>
  <si>
    <t>AZLA PAZ</t>
  </si>
  <si>
    <t>04012</t>
  </si>
  <si>
    <t>MARICOPA</t>
  </si>
  <si>
    <t>AZMARICOPA</t>
  </si>
  <si>
    <t>04013</t>
  </si>
  <si>
    <t>MOHAVE</t>
  </si>
  <si>
    <t>AZMOHAVE</t>
  </si>
  <si>
    <t>04015</t>
  </si>
  <si>
    <t>NAVAJO</t>
  </si>
  <si>
    <t>AZNAVAJO</t>
  </si>
  <si>
    <t>04017</t>
  </si>
  <si>
    <t>PIMA</t>
  </si>
  <si>
    <t>AZPIMA</t>
  </si>
  <si>
    <t>04019</t>
  </si>
  <si>
    <t>PINAL</t>
  </si>
  <si>
    <t>AZPINAL</t>
  </si>
  <si>
    <t>04021</t>
  </si>
  <si>
    <t>SANTA CRUZ</t>
  </si>
  <si>
    <t>AZSANTA CRUZ</t>
  </si>
  <si>
    <t>04023</t>
  </si>
  <si>
    <t>YAVAPAI</t>
  </si>
  <si>
    <t>AZYAVAPAI</t>
  </si>
  <si>
    <t>04025</t>
  </si>
  <si>
    <t>YUMA</t>
  </si>
  <si>
    <t>AZYUMA</t>
  </si>
  <si>
    <t>04027</t>
  </si>
  <si>
    <t>ALAMEDA</t>
  </si>
  <si>
    <t>CAALAMEDA</t>
  </si>
  <si>
    <t>06001</t>
  </si>
  <si>
    <t>ALPINE</t>
  </si>
  <si>
    <t>CAALPINE</t>
  </si>
  <si>
    <t>06003</t>
  </si>
  <si>
    <t>AMADOR</t>
  </si>
  <si>
    <t>CAAMADOR</t>
  </si>
  <si>
    <t>06005</t>
  </si>
  <si>
    <t>BUTTE</t>
  </si>
  <si>
    <t>CABUTTE</t>
  </si>
  <si>
    <t>06007</t>
  </si>
  <si>
    <t>CALAVERAS</t>
  </si>
  <si>
    <t>CACALAVERAS</t>
  </si>
  <si>
    <t>06009</t>
  </si>
  <si>
    <t>COLUSA</t>
  </si>
  <si>
    <t>CACOLUSA</t>
  </si>
  <si>
    <t>06011</t>
  </si>
  <si>
    <t>CONTRA COSTA</t>
  </si>
  <si>
    <t>CACONTRA COSTA</t>
  </si>
  <si>
    <t>06013</t>
  </si>
  <si>
    <t>DEL NORTE</t>
  </si>
  <si>
    <t>CADEL NORTE</t>
  </si>
  <si>
    <t>06015</t>
  </si>
  <si>
    <t>EL DORADO</t>
  </si>
  <si>
    <t>CAEL DORADO</t>
  </si>
  <si>
    <t>06017</t>
  </si>
  <si>
    <t>FRESNO</t>
  </si>
  <si>
    <t>CAFRESNO</t>
  </si>
  <si>
    <t>06019</t>
  </si>
  <si>
    <t>GLENN</t>
  </si>
  <si>
    <t>CAGLENN</t>
  </si>
  <si>
    <t>06021</t>
  </si>
  <si>
    <t>HUMBOLDT</t>
  </si>
  <si>
    <t>CAHUMBOLDT</t>
  </si>
  <si>
    <t>06023</t>
  </si>
  <si>
    <t>IMPERIAL</t>
  </si>
  <si>
    <t>CAIMPERIAL</t>
  </si>
  <si>
    <t>06025</t>
  </si>
  <si>
    <t>INYO</t>
  </si>
  <si>
    <t>CAINYO</t>
  </si>
  <si>
    <t>06027</t>
  </si>
  <si>
    <t>KERN</t>
  </si>
  <si>
    <t>CAKERN</t>
  </si>
  <si>
    <t>06029</t>
  </si>
  <si>
    <t>KINGS</t>
  </si>
  <si>
    <t>CAKINGS</t>
  </si>
  <si>
    <t>06031</t>
  </si>
  <si>
    <t>LAKE</t>
  </si>
  <si>
    <t>CALAKE</t>
  </si>
  <si>
    <t>06033</t>
  </si>
  <si>
    <t>LASSEN</t>
  </si>
  <si>
    <t>CALASSEN</t>
  </si>
  <si>
    <t>06035</t>
  </si>
  <si>
    <t>LOS ANGELES</t>
  </si>
  <si>
    <t>CALOS ANGELES</t>
  </si>
  <si>
    <t>06037</t>
  </si>
  <si>
    <t>MADERA</t>
  </si>
  <si>
    <t>CAMADERA</t>
  </si>
  <si>
    <t>06039</t>
  </si>
  <si>
    <t>MARIN</t>
  </si>
  <si>
    <t>CAMARIN</t>
  </si>
  <si>
    <t>06041</t>
  </si>
  <si>
    <t>MARIPOSA</t>
  </si>
  <si>
    <t>CAMARIPOSA</t>
  </si>
  <si>
    <t>06043</t>
  </si>
  <si>
    <t>MENDOCINO</t>
  </si>
  <si>
    <t>CAMENDOCINO</t>
  </si>
  <si>
    <t>06045</t>
  </si>
  <si>
    <t>MERCED</t>
  </si>
  <si>
    <t>CAMERCED</t>
  </si>
  <si>
    <t>06047</t>
  </si>
  <si>
    <t>MODOC</t>
  </si>
  <si>
    <t>CAMODOC</t>
  </si>
  <si>
    <t>06049</t>
  </si>
  <si>
    <t>MONO</t>
  </si>
  <si>
    <t>CAMONO</t>
  </si>
  <si>
    <t>06051</t>
  </si>
  <si>
    <t>MONTEREY</t>
  </si>
  <si>
    <t>CAMONTEREY</t>
  </si>
  <si>
    <t>06053</t>
  </si>
  <si>
    <t>NAPA</t>
  </si>
  <si>
    <t>CANAPA</t>
  </si>
  <si>
    <t>06055</t>
  </si>
  <si>
    <t>CANEVADA</t>
  </si>
  <si>
    <t>06057</t>
  </si>
  <si>
    <t>ORANGE</t>
  </si>
  <si>
    <t>CAORANGE</t>
  </si>
  <si>
    <t>06059</t>
  </si>
  <si>
    <t>PLACER</t>
  </si>
  <si>
    <t>CAPLACER</t>
  </si>
  <si>
    <t>06061</t>
  </si>
  <si>
    <t>PLUMAS</t>
  </si>
  <si>
    <t>CAPLUMAS</t>
  </si>
  <si>
    <t>06063</t>
  </si>
  <si>
    <t>RIVERSIDE</t>
  </si>
  <si>
    <t>CARIVERSIDE</t>
  </si>
  <si>
    <t>06065</t>
  </si>
  <si>
    <t>SACRAMENTO</t>
  </si>
  <si>
    <t>CASACRAMENTO</t>
  </si>
  <si>
    <t>06067</t>
  </si>
  <si>
    <t>SAN BENITO</t>
  </si>
  <si>
    <t>CASAN BENITO</t>
  </si>
  <si>
    <t>06069</t>
  </si>
  <si>
    <t>SAN BERNARDINO</t>
  </si>
  <si>
    <t>CASAN BERNARDINO</t>
  </si>
  <si>
    <t>06071</t>
  </si>
  <si>
    <t>SAN DIEGO</t>
  </si>
  <si>
    <t>CASAN DIEGO</t>
  </si>
  <si>
    <t>06073</t>
  </si>
  <si>
    <t>SAN FRANCISCO</t>
  </si>
  <si>
    <t>CASAN FRANCISCO</t>
  </si>
  <si>
    <t>06075</t>
  </si>
  <si>
    <t>SAN JOAQUIN</t>
  </si>
  <si>
    <t>CASAN JOAQUIN</t>
  </si>
  <si>
    <t>06077</t>
  </si>
  <si>
    <t>SAN LUIS OBISPO</t>
  </si>
  <si>
    <t>CASAN LUIS OBISPO</t>
  </si>
  <si>
    <t>06079</t>
  </si>
  <si>
    <t>SAN MATEO</t>
  </si>
  <si>
    <t>CASAN MATEO</t>
  </si>
  <si>
    <t>06081</t>
  </si>
  <si>
    <t>SANTA BARBARA</t>
  </si>
  <si>
    <t>CASANTA BARBARA</t>
  </si>
  <si>
    <t>06083</t>
  </si>
  <si>
    <t>SANTA CLARA</t>
  </si>
  <si>
    <t>CASANTA CLARA</t>
  </si>
  <si>
    <t>06085</t>
  </si>
  <si>
    <t>CASANTA CRUZ</t>
  </si>
  <si>
    <t>06087</t>
  </si>
  <si>
    <t>SHASTA</t>
  </si>
  <si>
    <t>CASHASTA</t>
  </si>
  <si>
    <t>06089</t>
  </si>
  <si>
    <t>SIERRA</t>
  </si>
  <si>
    <t>CASIERRA</t>
  </si>
  <si>
    <t>06091</t>
  </si>
  <si>
    <t>SISKIYOU</t>
  </si>
  <si>
    <t>CASISKIYOU</t>
  </si>
  <si>
    <t>06093</t>
  </si>
  <si>
    <t>SOLANO</t>
  </si>
  <si>
    <t>CASOLANO</t>
  </si>
  <si>
    <t>06095</t>
  </si>
  <si>
    <t>SONOMA</t>
  </si>
  <si>
    <t>CASONOMA</t>
  </si>
  <si>
    <t>06097</t>
  </si>
  <si>
    <t>STANISLAUS</t>
  </si>
  <si>
    <t>CASTANISLAUS</t>
  </si>
  <si>
    <t>06099</t>
  </si>
  <si>
    <t>SUTTER</t>
  </si>
  <si>
    <t>CASUTTER</t>
  </si>
  <si>
    <t>06101</t>
  </si>
  <si>
    <t>TEHAMA</t>
  </si>
  <si>
    <t>CATEHAMA</t>
  </si>
  <si>
    <t>06103</t>
  </si>
  <si>
    <t>TRINITY</t>
  </si>
  <si>
    <t>CATRINITY</t>
  </si>
  <si>
    <t>06105</t>
  </si>
  <si>
    <t>TULARE</t>
  </si>
  <si>
    <t>CATULARE</t>
  </si>
  <si>
    <t>06107</t>
  </si>
  <si>
    <t>TUOLUMNE</t>
  </si>
  <si>
    <t>CATUOLUMNE</t>
  </si>
  <si>
    <t>06109</t>
  </si>
  <si>
    <t>VENTURA</t>
  </si>
  <si>
    <t>CAVENTURA</t>
  </si>
  <si>
    <t>06111</t>
  </si>
  <si>
    <t>YOLO</t>
  </si>
  <si>
    <t>CAYOLO</t>
  </si>
  <si>
    <t>06113</t>
  </si>
  <si>
    <t>YUBA</t>
  </si>
  <si>
    <t>CAYUBA</t>
  </si>
  <si>
    <t>06115</t>
  </si>
  <si>
    <t>CO</t>
  </si>
  <si>
    <t>ADAMS</t>
  </si>
  <si>
    <t>COADAMS</t>
  </si>
  <si>
    <t>08001</t>
  </si>
  <si>
    <t>ALAMOSA</t>
  </si>
  <si>
    <t>COALAMOSA</t>
  </si>
  <si>
    <t>08003</t>
  </si>
  <si>
    <t>ARAPAHOE</t>
  </si>
  <si>
    <t>COARAPAHOE</t>
  </si>
  <si>
    <t>08005</t>
  </si>
  <si>
    <t>ARCHULETA</t>
  </si>
  <si>
    <t>COARCHULETA</t>
  </si>
  <si>
    <t>08007</t>
  </si>
  <si>
    <t>BACA</t>
  </si>
  <si>
    <t>COBACA</t>
  </si>
  <si>
    <t>08009</t>
  </si>
  <si>
    <t>BENT</t>
  </si>
  <si>
    <t>COBENT</t>
  </si>
  <si>
    <t>08011</t>
  </si>
  <si>
    <t>BOULDER</t>
  </si>
  <si>
    <t>COBOULDER</t>
  </si>
  <si>
    <t>08013</t>
  </si>
  <si>
    <t>CHAFFEE</t>
  </si>
  <si>
    <t>COCHAFFEE</t>
  </si>
  <si>
    <t>08015</t>
  </si>
  <si>
    <t>CHEYENNE</t>
  </si>
  <si>
    <t>COCHEYENNE</t>
  </si>
  <si>
    <t>08017</t>
  </si>
  <si>
    <t>CLEAR CREEK</t>
  </si>
  <si>
    <t>COCLEAR CREEK</t>
  </si>
  <si>
    <t>08019</t>
  </si>
  <si>
    <t>CONEJOS</t>
  </si>
  <si>
    <t>COCONEJOS</t>
  </si>
  <si>
    <t>08021</t>
  </si>
  <si>
    <t>COSTILLA</t>
  </si>
  <si>
    <t>COCOSTILLA</t>
  </si>
  <si>
    <t>08023</t>
  </si>
  <si>
    <t>CROWLEY</t>
  </si>
  <si>
    <t>COCROWLEY</t>
  </si>
  <si>
    <t>08025</t>
  </si>
  <si>
    <t>CUSTER</t>
  </si>
  <si>
    <t>COCUSTER</t>
  </si>
  <si>
    <t>08027</t>
  </si>
  <si>
    <t>DELTA</t>
  </si>
  <si>
    <t>CODELTA</t>
  </si>
  <si>
    <t>08029</t>
  </si>
  <si>
    <t>DENVER</t>
  </si>
  <si>
    <t>CODENVER</t>
  </si>
  <si>
    <t>08031</t>
  </si>
  <si>
    <t>DOLORES</t>
  </si>
  <si>
    <t>CODOLORES</t>
  </si>
  <si>
    <t>08033</t>
  </si>
  <si>
    <t>DOUGLAS</t>
  </si>
  <si>
    <t>CODOUGLAS</t>
  </si>
  <si>
    <t>08035</t>
  </si>
  <si>
    <t>EAGLE</t>
  </si>
  <si>
    <t>COEAGLE</t>
  </si>
  <si>
    <t>08037</t>
  </si>
  <si>
    <t>EL PASO</t>
  </si>
  <si>
    <t>COEL PASO</t>
  </si>
  <si>
    <t>08041</t>
  </si>
  <si>
    <t>ELBERT</t>
  </si>
  <si>
    <t>COELBERT</t>
  </si>
  <si>
    <t>08039</t>
  </si>
  <si>
    <t>FREMONT</t>
  </si>
  <si>
    <t>COFREMONT</t>
  </si>
  <si>
    <t>08043</t>
  </si>
  <si>
    <t>GARFIELD</t>
  </si>
  <si>
    <t>COGARFIELD</t>
  </si>
  <si>
    <t>08045</t>
  </si>
  <si>
    <t>GILPIN</t>
  </si>
  <si>
    <t>COGILPIN</t>
  </si>
  <si>
    <t>08047</t>
  </si>
  <si>
    <t>GRAND</t>
  </si>
  <si>
    <t>COGRAND</t>
  </si>
  <si>
    <t>08049</t>
  </si>
  <si>
    <t>GUNNISON</t>
  </si>
  <si>
    <t>COGUNNISON</t>
  </si>
  <si>
    <t>08051</t>
  </si>
  <si>
    <t>HINSDALE</t>
  </si>
  <si>
    <t>COHINSDALE</t>
  </si>
  <si>
    <t>08053</t>
  </si>
  <si>
    <t>HUERFANO</t>
  </si>
  <si>
    <t>COHUERFANO</t>
  </si>
  <si>
    <t>08055</t>
  </si>
  <si>
    <t>COJACKSON</t>
  </si>
  <si>
    <t>08057</t>
  </si>
  <si>
    <t>COJEFFERSON</t>
  </si>
  <si>
    <t>08059</t>
  </si>
  <si>
    <t>KIOWA</t>
  </si>
  <si>
    <t>COKIOWA</t>
  </si>
  <si>
    <t>08061</t>
  </si>
  <si>
    <t>KIT CARSON</t>
  </si>
  <si>
    <t>COKIT CARSON</t>
  </si>
  <si>
    <t>08063</t>
  </si>
  <si>
    <t>LA PLATA</t>
  </si>
  <si>
    <t>COLA PLATA</t>
  </si>
  <si>
    <t>08067</t>
  </si>
  <si>
    <t>COLAKE</t>
  </si>
  <si>
    <t>08065</t>
  </si>
  <si>
    <t>LARIMER</t>
  </si>
  <si>
    <t>COLARIMER</t>
  </si>
  <si>
    <t>08069</t>
  </si>
  <si>
    <t>LAS ANIMAS</t>
  </si>
  <si>
    <t>COLAS ANIMAS</t>
  </si>
  <si>
    <t>08071</t>
  </si>
  <si>
    <t>COLINCOLN</t>
  </si>
  <si>
    <t>08073</t>
  </si>
  <si>
    <t>COLOGAN</t>
  </si>
  <si>
    <t>08075</t>
  </si>
  <si>
    <t>MESA</t>
  </si>
  <si>
    <t>COMESA</t>
  </si>
  <si>
    <t>08077</t>
  </si>
  <si>
    <t>MINERAL</t>
  </si>
  <si>
    <t>COMINERAL</t>
  </si>
  <si>
    <t>08079</t>
  </si>
  <si>
    <t>MOFFAT</t>
  </si>
  <si>
    <t>COMOFFAT</t>
  </si>
  <si>
    <t>08081</t>
  </si>
  <si>
    <t>MONTEZUMA</t>
  </si>
  <si>
    <t>COMONTEZUMA</t>
  </si>
  <si>
    <t>08083</t>
  </si>
  <si>
    <t>MONTROSE</t>
  </si>
  <si>
    <t>COMONTROSE</t>
  </si>
  <si>
    <t>08085</t>
  </si>
  <si>
    <t>MORGAN</t>
  </si>
  <si>
    <t>COMORGAN</t>
  </si>
  <si>
    <t>08087</t>
  </si>
  <si>
    <t>OTERO</t>
  </si>
  <si>
    <t>COOTERO</t>
  </si>
  <si>
    <t>08089</t>
  </si>
  <si>
    <t>OURAY</t>
  </si>
  <si>
    <t>COOURAY</t>
  </si>
  <si>
    <t>08091</t>
  </si>
  <si>
    <t>PARK</t>
  </si>
  <si>
    <t>COPARK</t>
  </si>
  <si>
    <t>08093</t>
  </si>
  <si>
    <t>COPHILLIPS</t>
  </si>
  <si>
    <t>08095</t>
  </si>
  <si>
    <t>PITKIN</t>
  </si>
  <si>
    <t>COPITKIN</t>
  </si>
  <si>
    <t>08097</t>
  </si>
  <si>
    <t>PROWERS</t>
  </si>
  <si>
    <t>COPROWERS</t>
  </si>
  <si>
    <t>08099</t>
  </si>
  <si>
    <t>PUEBLO</t>
  </si>
  <si>
    <t>COPUEBLO</t>
  </si>
  <si>
    <t>08101</t>
  </si>
  <si>
    <t>RIO BLANCO</t>
  </si>
  <si>
    <t>CORIO BLANCO</t>
  </si>
  <si>
    <t>08103</t>
  </si>
  <si>
    <t>RIO GRANDE</t>
  </si>
  <si>
    <t>CORIO GRANDE</t>
  </si>
  <si>
    <t>08105</t>
  </si>
  <si>
    <t>ROUTT</t>
  </si>
  <si>
    <t>COROUTT</t>
  </si>
  <si>
    <t>08107</t>
  </si>
  <si>
    <t>SAGUACHE</t>
  </si>
  <si>
    <t>COSAGUACHE</t>
  </si>
  <si>
    <t>08109</t>
  </si>
  <si>
    <t>SAN JUAN</t>
  </si>
  <si>
    <t>COSAN JUAN</t>
  </si>
  <si>
    <t>08111</t>
  </si>
  <si>
    <t>SAN MIGUEL</t>
  </si>
  <si>
    <t>COSAN MIGUEL</t>
  </si>
  <si>
    <t>08113</t>
  </si>
  <si>
    <t>SEDGWICK</t>
  </si>
  <si>
    <t>COSEDGWICK</t>
  </si>
  <si>
    <t>08115</t>
  </si>
  <si>
    <t>SUMMIT</t>
  </si>
  <si>
    <t>COSUMMIT</t>
  </si>
  <si>
    <t>08117</t>
  </si>
  <si>
    <t>TELLER</t>
  </si>
  <si>
    <t>COTELLER</t>
  </si>
  <si>
    <t>08119</t>
  </si>
  <si>
    <t>COWASHINGTON</t>
  </si>
  <si>
    <t>08121</t>
  </si>
  <si>
    <t>WELD</t>
  </si>
  <si>
    <t>COWELD</t>
  </si>
  <si>
    <t>08123</t>
  </si>
  <si>
    <t>COYUMA</t>
  </si>
  <si>
    <t>08125</t>
  </si>
  <si>
    <t>CT</t>
  </si>
  <si>
    <t>FAIRFIELD</t>
  </si>
  <si>
    <t>CTFAIRFIELD</t>
  </si>
  <si>
    <t>09001</t>
  </si>
  <si>
    <t>HARTFORD</t>
  </si>
  <si>
    <t>CTHARTFORD</t>
  </si>
  <si>
    <t>09003</t>
  </si>
  <si>
    <t>LITCHFIELD</t>
  </si>
  <si>
    <t>CTLITCHFIELD</t>
  </si>
  <si>
    <t>09005</t>
  </si>
  <si>
    <t>MIDDLESEX</t>
  </si>
  <si>
    <t>CTMIDDLESEX</t>
  </si>
  <si>
    <t>09007</t>
  </si>
  <si>
    <t>NEW HAVEN</t>
  </si>
  <si>
    <t>CTNEW HAVEN</t>
  </si>
  <si>
    <t>09009</t>
  </si>
  <si>
    <t>NEW LONDON</t>
  </si>
  <si>
    <t>CTNEW LONDON</t>
  </si>
  <si>
    <t>09011</t>
  </si>
  <si>
    <t>TOLLAND</t>
  </si>
  <si>
    <t>CTTOLLAND</t>
  </si>
  <si>
    <t>09013</t>
  </si>
  <si>
    <t>WINDHAM</t>
  </si>
  <si>
    <t>CTWINDHAM</t>
  </si>
  <si>
    <t>09015</t>
  </si>
  <si>
    <t>DC</t>
  </si>
  <si>
    <t>DIST. OF COLUMBIA</t>
  </si>
  <si>
    <t>DCDIST. OF COLUMBIA</t>
  </si>
  <si>
    <t>11001</t>
  </si>
  <si>
    <t>DE</t>
  </si>
  <si>
    <t>KENT</t>
  </si>
  <si>
    <t>DEKENT</t>
  </si>
  <si>
    <t>10001</t>
  </si>
  <si>
    <t>NEW CASTLE</t>
  </si>
  <si>
    <t>DENEW CASTLE</t>
  </si>
  <si>
    <t>10003</t>
  </si>
  <si>
    <t>SUSSEX</t>
  </si>
  <si>
    <t>DESUSSEX</t>
  </si>
  <si>
    <t>10005</t>
  </si>
  <si>
    <t>FL</t>
  </si>
  <si>
    <t>ALACHUA</t>
  </si>
  <si>
    <t>FLALACHUA</t>
  </si>
  <si>
    <t>12001</t>
  </si>
  <si>
    <t>BAKER</t>
  </si>
  <si>
    <t>FLBAKER</t>
  </si>
  <si>
    <t>12003</t>
  </si>
  <si>
    <t>BAY</t>
  </si>
  <si>
    <t>FLBAY</t>
  </si>
  <si>
    <t>12005</t>
  </si>
  <si>
    <t>BRADFORD</t>
  </si>
  <si>
    <t>FLBRADFORD</t>
  </si>
  <si>
    <t>12007</t>
  </si>
  <si>
    <t>BREVARD</t>
  </si>
  <si>
    <t>FLBREVARD</t>
  </si>
  <si>
    <t>12009</t>
  </si>
  <si>
    <t>BROWARD</t>
  </si>
  <si>
    <t>FLBROWARD</t>
  </si>
  <si>
    <t>12011</t>
  </si>
  <si>
    <t>CALHOUN</t>
  </si>
  <si>
    <t>FLCALHOUN</t>
  </si>
  <si>
    <t>12013</t>
  </si>
  <si>
    <t>CHARLOTTE</t>
  </si>
  <si>
    <t>FLCHARLOTTE</t>
  </si>
  <si>
    <t>12015</t>
  </si>
  <si>
    <t>CITRUS</t>
  </si>
  <si>
    <t>FLCITRUS</t>
  </si>
  <si>
    <t>12017</t>
  </si>
  <si>
    <t>CLAY</t>
  </si>
  <si>
    <t>FLCLAY</t>
  </si>
  <si>
    <t>12019</t>
  </si>
  <si>
    <t>COLLIER</t>
  </si>
  <si>
    <t>FLCOLLIER</t>
  </si>
  <si>
    <t>12021</t>
  </si>
  <si>
    <t>COLUMBIA</t>
  </si>
  <si>
    <t>FLCOLUMBIA</t>
  </si>
  <si>
    <t>12023</t>
  </si>
  <si>
    <t>DADE</t>
  </si>
  <si>
    <t>FLDADE</t>
  </si>
  <si>
    <t>12025</t>
  </si>
  <si>
    <t>DE SOTO</t>
  </si>
  <si>
    <t>FLDE SOTO</t>
  </si>
  <si>
    <t>12027</t>
  </si>
  <si>
    <t>DIXIE</t>
  </si>
  <si>
    <t>FLDIXIE</t>
  </si>
  <si>
    <t>12029</t>
  </si>
  <si>
    <t>DUVAL</t>
  </si>
  <si>
    <t>FLDUVAL</t>
  </si>
  <si>
    <t>12031</t>
  </si>
  <si>
    <t>ESCAMBIA</t>
  </si>
  <si>
    <t>FLESCAMBIA</t>
  </si>
  <si>
    <t>12033</t>
  </si>
  <si>
    <t>FLAGLER</t>
  </si>
  <si>
    <t>FLFLAGLER</t>
  </si>
  <si>
    <t>12035</t>
  </si>
  <si>
    <t>FRANKLIN</t>
  </si>
  <si>
    <t>FLFRANKLIN</t>
  </si>
  <si>
    <t>12037</t>
  </si>
  <si>
    <t>GADSDEN</t>
  </si>
  <si>
    <t>FLGADSDEN</t>
  </si>
  <si>
    <t>12039</t>
  </si>
  <si>
    <t>GILCHRIST</t>
  </si>
  <si>
    <t>FLGILCHRIST</t>
  </si>
  <si>
    <t>12041</t>
  </si>
  <si>
    <t>GLADES</t>
  </si>
  <si>
    <t>FLGLADES</t>
  </si>
  <si>
    <t>12043</t>
  </si>
  <si>
    <t>GULF</t>
  </si>
  <si>
    <t>FLGULF</t>
  </si>
  <si>
    <t>12045</t>
  </si>
  <si>
    <t>HAMILTON</t>
  </si>
  <si>
    <t>FLHAMILTON</t>
  </si>
  <si>
    <t>12047</t>
  </si>
  <si>
    <t>HARDEE</t>
  </si>
  <si>
    <t>FLHARDEE</t>
  </si>
  <si>
    <t>12049</t>
  </si>
  <si>
    <t>HENDRY</t>
  </si>
  <si>
    <t>FLHENDRY</t>
  </si>
  <si>
    <t>12051</t>
  </si>
  <si>
    <t>HERNANDO</t>
  </si>
  <si>
    <t>FLHERNANDO</t>
  </si>
  <si>
    <t>12053</t>
  </si>
  <si>
    <t>HIGHLANDS</t>
  </si>
  <si>
    <t>FLHIGHLANDS</t>
  </si>
  <si>
    <t>12055</t>
  </si>
  <si>
    <t>HILLSBOROUGH</t>
  </si>
  <si>
    <t>FLHILLSBOROUGH</t>
  </si>
  <si>
    <t>12057</t>
  </si>
  <si>
    <t>HOLMES</t>
  </si>
  <si>
    <t>FLHOLMES</t>
  </si>
  <si>
    <t>12059</t>
  </si>
  <si>
    <t>INDIAN RIVER</t>
  </si>
  <si>
    <t>FLINDIAN RIVER</t>
  </si>
  <si>
    <t>12061</t>
  </si>
  <si>
    <t>FLJACKSON</t>
  </si>
  <si>
    <t>12063</t>
  </si>
  <si>
    <t>FLJEFFERSON</t>
  </si>
  <si>
    <t>12065</t>
  </si>
  <si>
    <t>FLLAFAYETTE</t>
  </si>
  <si>
    <t>12067</t>
  </si>
  <si>
    <t>FLLAKE</t>
  </si>
  <si>
    <t>12069</t>
  </si>
  <si>
    <t>FLLEE</t>
  </si>
  <si>
    <t>12071</t>
  </si>
  <si>
    <t>LEON</t>
  </si>
  <si>
    <t>FLLEON</t>
  </si>
  <si>
    <t>12073</t>
  </si>
  <si>
    <t>LEVY</t>
  </si>
  <si>
    <t>FLLEVY</t>
  </si>
  <si>
    <t>12075</t>
  </si>
  <si>
    <t>LIBERTY</t>
  </si>
  <si>
    <t>FLLIBERTY</t>
  </si>
  <si>
    <t>12077</t>
  </si>
  <si>
    <t>FLMADISON</t>
  </si>
  <si>
    <t>12079</t>
  </si>
  <si>
    <t>MANATEE</t>
  </si>
  <si>
    <t>FLMANATEE</t>
  </si>
  <si>
    <t>12081</t>
  </si>
  <si>
    <t>FLMARION</t>
  </si>
  <si>
    <t>12083</t>
  </si>
  <si>
    <t>MARTIN</t>
  </si>
  <si>
    <t>FLMARTIN</t>
  </si>
  <si>
    <t>12085</t>
  </si>
  <si>
    <t>MIAMI-DADE</t>
  </si>
  <si>
    <t>FLMIAMI-DADE</t>
  </si>
  <si>
    <t>12086</t>
  </si>
  <si>
    <t>FLMONROE</t>
  </si>
  <si>
    <t>12087</t>
  </si>
  <si>
    <t>NASSAU</t>
  </si>
  <si>
    <t>FLNASSAU</t>
  </si>
  <si>
    <t>12089</t>
  </si>
  <si>
    <t>OKALOOSA</t>
  </si>
  <si>
    <t>FLOKALOOSA</t>
  </si>
  <si>
    <t>12091</t>
  </si>
  <si>
    <t>OKEECHOBEE</t>
  </si>
  <si>
    <t>FLOKEECHOBEE</t>
  </si>
  <si>
    <t>12093</t>
  </si>
  <si>
    <t>FLORANGE</t>
  </si>
  <si>
    <t>12095</t>
  </si>
  <si>
    <t>OSCEOLA</t>
  </si>
  <si>
    <t>FLOSCEOLA</t>
  </si>
  <si>
    <t>12097</t>
  </si>
  <si>
    <t>PALM BEACH</t>
  </si>
  <si>
    <t>FLPALM BEACH</t>
  </si>
  <si>
    <t>12099</t>
  </si>
  <si>
    <t>PASCO</t>
  </si>
  <si>
    <t>FLPASCO</t>
  </si>
  <si>
    <t>12101</t>
  </si>
  <si>
    <t>PINELLAS</t>
  </si>
  <si>
    <t>FLPINELLAS</t>
  </si>
  <si>
    <t>12103</t>
  </si>
  <si>
    <t>FLPOLK</t>
  </si>
  <si>
    <t>12105</t>
  </si>
  <si>
    <t>PUTNAM</t>
  </si>
  <si>
    <t>FLPUTNAM</t>
  </si>
  <si>
    <t>12107</t>
  </si>
  <si>
    <t>SANTA ROSA</t>
  </si>
  <si>
    <t>FLSANTA ROSA</t>
  </si>
  <si>
    <t>12113</t>
  </si>
  <si>
    <t>SARASOTA</t>
  </si>
  <si>
    <t>FLSARASOTA</t>
  </si>
  <si>
    <t>12115</t>
  </si>
  <si>
    <t>SEMINOLE</t>
  </si>
  <si>
    <t>FLSEMINOLE</t>
  </si>
  <si>
    <t>12117</t>
  </si>
  <si>
    <t>ST. JOHNS</t>
  </si>
  <si>
    <t>FLST. JOHNS</t>
  </si>
  <si>
    <t>12109</t>
  </si>
  <si>
    <t>ST. LUCIE</t>
  </si>
  <si>
    <t>FLST. LUCIE</t>
  </si>
  <si>
    <t>12111</t>
  </si>
  <si>
    <t>SUMTER</t>
  </si>
  <si>
    <t>FLSUMTER</t>
  </si>
  <si>
    <t>12119</t>
  </si>
  <si>
    <t>SUWANNEE</t>
  </si>
  <si>
    <t>FLSUWANNEE</t>
  </si>
  <si>
    <t>12121</t>
  </si>
  <si>
    <t>TAYLOR</t>
  </si>
  <si>
    <t>FLTAYLOR</t>
  </si>
  <si>
    <t>12123</t>
  </si>
  <si>
    <t>FLUNION</t>
  </si>
  <si>
    <t>12125</t>
  </si>
  <si>
    <t>VOLUSIA</t>
  </si>
  <si>
    <t>FLVOLUSIA</t>
  </si>
  <si>
    <t>12127</t>
  </si>
  <si>
    <t>WAKULLA</t>
  </si>
  <si>
    <t>FLWAKULLA</t>
  </si>
  <si>
    <t>12129</t>
  </si>
  <si>
    <t>WALTON</t>
  </si>
  <si>
    <t>FLWALTON</t>
  </si>
  <si>
    <t>12131</t>
  </si>
  <si>
    <t>FLWASHINGTON</t>
  </si>
  <si>
    <t>12133</t>
  </si>
  <si>
    <t>GA</t>
  </si>
  <si>
    <t>APPLING</t>
  </si>
  <si>
    <t>GAAPPLING</t>
  </si>
  <si>
    <t>13001</t>
  </si>
  <si>
    <t>ATKINSON</t>
  </si>
  <si>
    <t>GAATKINSON</t>
  </si>
  <si>
    <t>13003</t>
  </si>
  <si>
    <t>BACON</t>
  </si>
  <si>
    <t>GABACON</t>
  </si>
  <si>
    <t>13005</t>
  </si>
  <si>
    <t>GABAKER</t>
  </si>
  <si>
    <t>13007</t>
  </si>
  <si>
    <t>BALDWIN</t>
  </si>
  <si>
    <t>GABALDWIN</t>
  </si>
  <si>
    <t>13009</t>
  </si>
  <si>
    <t>BANKS</t>
  </si>
  <si>
    <t>GABANKS</t>
  </si>
  <si>
    <t>13011</t>
  </si>
  <si>
    <t>BARROW</t>
  </si>
  <si>
    <t>GABARROW</t>
  </si>
  <si>
    <t>13013</t>
  </si>
  <si>
    <t>BARTOW</t>
  </si>
  <si>
    <t>GABARTOW</t>
  </si>
  <si>
    <t>13015</t>
  </si>
  <si>
    <t>BEN HILL</t>
  </si>
  <si>
    <t>GABEN HILL</t>
  </si>
  <si>
    <t>13017</t>
  </si>
  <si>
    <t>BERRIEN</t>
  </si>
  <si>
    <t>GABERRIEN</t>
  </si>
  <si>
    <t>13019</t>
  </si>
  <si>
    <t>BIBB</t>
  </si>
  <si>
    <t>GABIBB</t>
  </si>
  <si>
    <t>13021</t>
  </si>
  <si>
    <t>BLECKLEY</t>
  </si>
  <si>
    <t>GABLECKLEY</t>
  </si>
  <si>
    <t>13023</t>
  </si>
  <si>
    <t>AL</t>
  </si>
  <si>
    <t>AUTAUGA</t>
  </si>
  <si>
    <t>ALAUTAUGA</t>
  </si>
  <si>
    <t>01001</t>
  </si>
  <si>
    <t>ALBALDWIN</t>
  </si>
  <si>
    <t>01003</t>
  </si>
  <si>
    <t>BARBOUR</t>
  </si>
  <si>
    <t>ALBARBOUR</t>
  </si>
  <si>
    <t>01005</t>
  </si>
  <si>
    <t>ALBIBB</t>
  </si>
  <si>
    <t>01007</t>
  </si>
  <si>
    <t>BLOUNT</t>
  </si>
  <si>
    <t>ALBLOUNT</t>
  </si>
  <si>
    <t>01009</t>
  </si>
  <si>
    <t>BULLOCK</t>
  </si>
  <si>
    <t>ALBULLOCK</t>
  </si>
  <si>
    <t>01011</t>
  </si>
  <si>
    <t>BUTLER</t>
  </si>
  <si>
    <t>ALBUTLER</t>
  </si>
  <si>
    <t>01013</t>
  </si>
  <si>
    <t>ALCALHOUN</t>
  </si>
  <si>
    <t>01015</t>
  </si>
  <si>
    <t>CHAMBERS</t>
  </si>
  <si>
    <t>ALCHAMBERS</t>
  </si>
  <si>
    <t>01017</t>
  </si>
  <si>
    <t>CHEROKEE</t>
  </si>
  <si>
    <t>ALCHEROKEE</t>
  </si>
  <si>
    <t>01019</t>
  </si>
  <si>
    <t>CHILTON</t>
  </si>
  <si>
    <t>ALCHILTON</t>
  </si>
  <si>
    <t>01021</t>
  </si>
  <si>
    <t>CHOCTAW</t>
  </si>
  <si>
    <t>ALCHOCTAW</t>
  </si>
  <si>
    <t>01023</t>
  </si>
  <si>
    <t>CLARKE</t>
  </si>
  <si>
    <t>ALCLARKE</t>
  </si>
  <si>
    <t>01025</t>
  </si>
  <si>
    <t>ALCLAY</t>
  </si>
  <si>
    <t>01027</t>
  </si>
  <si>
    <t>CLEBURNE</t>
  </si>
  <si>
    <t>ALCLEBURNE</t>
  </si>
  <si>
    <t>01029</t>
  </si>
  <si>
    <t>COFFEE</t>
  </si>
  <si>
    <t>ALCOFFEE</t>
  </si>
  <si>
    <t>01031</t>
  </si>
  <si>
    <t>COLBERT</t>
  </si>
  <si>
    <t>ALCOLBERT</t>
  </si>
  <si>
    <t>01033</t>
  </si>
  <si>
    <t>CONECUH</t>
  </si>
  <si>
    <t>ALCONECUH</t>
  </si>
  <si>
    <t>01035</t>
  </si>
  <si>
    <t>COOSA</t>
  </si>
  <si>
    <t>ALCOOSA</t>
  </si>
  <si>
    <t>01037</t>
  </si>
  <si>
    <t>COVINGTON</t>
  </si>
  <si>
    <t>ALCOVINGTON</t>
  </si>
  <si>
    <t>01039</t>
  </si>
  <si>
    <t>CRENSHAW</t>
  </si>
  <si>
    <t>ALCRENSHAW</t>
  </si>
  <si>
    <t>01041</t>
  </si>
  <si>
    <t>CULLMAN</t>
  </si>
  <si>
    <t>ALCULLMAN</t>
  </si>
  <si>
    <t>01043</t>
  </si>
  <si>
    <t>DALE</t>
  </si>
  <si>
    <t>ALDALE</t>
  </si>
  <si>
    <t>01045</t>
  </si>
  <si>
    <t>DALLAS</t>
  </si>
  <si>
    <t>ALDALLAS</t>
  </si>
  <si>
    <t>01047</t>
  </si>
  <si>
    <t>DE KALB</t>
  </si>
  <si>
    <t>ALDE KALB</t>
  </si>
  <si>
    <t>01049</t>
  </si>
  <si>
    <t>ELMORE</t>
  </si>
  <si>
    <t>ALELMORE</t>
  </si>
  <si>
    <t>01051</t>
  </si>
  <si>
    <t>ALESCAMBIA</t>
  </si>
  <si>
    <t>01053</t>
  </si>
  <si>
    <t>ETOWAH</t>
  </si>
  <si>
    <t>ALETOWAH</t>
  </si>
  <si>
    <t>01055</t>
  </si>
  <si>
    <t>FAYETTE</t>
  </si>
  <si>
    <t>ALFAYETTE</t>
  </si>
  <si>
    <t>01057</t>
  </si>
  <si>
    <t>ALFRANKLIN</t>
  </si>
  <si>
    <t>01059</t>
  </si>
  <si>
    <t>GENEVA</t>
  </si>
  <si>
    <t>ALGENEVA</t>
  </si>
  <si>
    <t>01061</t>
  </si>
  <si>
    <t>GREENE</t>
  </si>
  <si>
    <t>ALGREENE</t>
  </si>
  <si>
    <t>01063</t>
  </si>
  <si>
    <t>HALE</t>
  </si>
  <si>
    <t>ALHALE</t>
  </si>
  <si>
    <t>01065</t>
  </si>
  <si>
    <t>HENRY</t>
  </si>
  <si>
    <t>ALHENRY</t>
  </si>
  <si>
    <t>01067</t>
  </si>
  <si>
    <t>HOUSTON</t>
  </si>
  <si>
    <t>ALHOUSTON</t>
  </si>
  <si>
    <t>01069</t>
  </si>
  <si>
    <t>ALJACKSON</t>
  </si>
  <si>
    <t>01071</t>
  </si>
  <si>
    <t>ALJEFFERSON</t>
  </si>
  <si>
    <t>01073</t>
  </si>
  <si>
    <t>LAMAR</t>
  </si>
  <si>
    <t>ALLAMAR</t>
  </si>
  <si>
    <t>01075</t>
  </si>
  <si>
    <t>LAUDERDALE</t>
  </si>
  <si>
    <t>ALLAUDERDALE</t>
  </si>
  <si>
    <t>01077</t>
  </si>
  <si>
    <t>ALLAWRENCE</t>
  </si>
  <si>
    <t>01079</t>
  </si>
  <si>
    <t>ALLEE</t>
  </si>
  <si>
    <t>01081</t>
  </si>
  <si>
    <t>LIMESTONE</t>
  </si>
  <si>
    <t>ALLIMESTONE</t>
  </si>
  <si>
    <t>01083</t>
  </si>
  <si>
    <t>LOWNDES</t>
  </si>
  <si>
    <t>ALLOWNDES</t>
  </si>
  <si>
    <t>01085</t>
  </si>
  <si>
    <t>MACON</t>
  </si>
  <si>
    <t>ALMACON</t>
  </si>
  <si>
    <t>01087</t>
  </si>
  <si>
    <t>ALMADISON</t>
  </si>
  <si>
    <t>01089</t>
  </si>
  <si>
    <t>MARENGO</t>
  </si>
  <si>
    <t>ALMARENGO</t>
  </si>
  <si>
    <t>01091</t>
  </si>
  <si>
    <t>ALMARION</t>
  </si>
  <si>
    <t>01093</t>
  </si>
  <si>
    <t>MARSHALL</t>
  </si>
  <si>
    <t>ALMARSHALL</t>
  </si>
  <si>
    <t>01095</t>
  </si>
  <si>
    <t>MOBILE</t>
  </si>
  <si>
    <t>ALMOBILE</t>
  </si>
  <si>
    <t>01097</t>
  </si>
  <si>
    <t>ALMONROE</t>
  </si>
  <si>
    <t>01099</t>
  </si>
  <si>
    <t>ALMONTGOMERY</t>
  </si>
  <si>
    <t>01101</t>
  </si>
  <si>
    <t>ALMORGAN</t>
  </si>
  <si>
    <t>01103</t>
  </si>
  <si>
    <t>ALPERRY</t>
  </si>
  <si>
    <t>01105</t>
  </si>
  <si>
    <t>PICKENS</t>
  </si>
  <si>
    <t>ALPICKENS</t>
  </si>
  <si>
    <t>01107</t>
  </si>
  <si>
    <t>ALPIKE</t>
  </si>
  <si>
    <t>01109</t>
  </si>
  <si>
    <t>ALRANDOLPH</t>
  </si>
  <si>
    <t>01111</t>
  </si>
  <si>
    <t>RUSSELL</t>
  </si>
  <si>
    <t>ALRUSSELL</t>
  </si>
  <si>
    <t>01113</t>
  </si>
  <si>
    <t>SHELBY</t>
  </si>
  <si>
    <t>ALSHELBY</t>
  </si>
  <si>
    <t>01117</t>
  </si>
  <si>
    <t>ST. CLAIR</t>
  </si>
  <si>
    <t>ALST. CLAIR</t>
  </si>
  <si>
    <t>01115</t>
  </si>
  <si>
    <t>ALSUMTER</t>
  </si>
  <si>
    <t>01119</t>
  </si>
  <si>
    <t>TALLADEGA</t>
  </si>
  <si>
    <t>ALTALLADEGA</t>
  </si>
  <si>
    <t>01121</t>
  </si>
  <si>
    <t>TALLAPOOSA</t>
  </si>
  <si>
    <t>ALTALLAPOOSA</t>
  </si>
  <si>
    <t>01123</t>
  </si>
  <si>
    <t>TUSCALOOSA</t>
  </si>
  <si>
    <t>ALTUSCALOOSA</t>
  </si>
  <si>
    <t>01125</t>
  </si>
  <si>
    <t>WALKER</t>
  </si>
  <si>
    <t>ALWALKER</t>
  </si>
  <si>
    <t>01127</t>
  </si>
  <si>
    <t>ALWASHINGTON</t>
  </si>
  <si>
    <t>01129</t>
  </si>
  <si>
    <t>WILCOX</t>
  </si>
  <si>
    <t>ALWILCOX</t>
  </si>
  <si>
    <t>01131</t>
  </si>
  <si>
    <t>WINSTON</t>
  </si>
  <si>
    <t>ALWINSTON</t>
  </si>
  <si>
    <t>01133</t>
  </si>
  <si>
    <t>ARKANSAS</t>
  </si>
  <si>
    <t>ARARKANSAS</t>
  </si>
  <si>
    <t>05001</t>
  </si>
  <si>
    <t>ASHLEY</t>
  </si>
  <si>
    <t>ARASHLEY</t>
  </si>
  <si>
    <t>05003</t>
  </si>
  <si>
    <t>BAXTER</t>
  </si>
  <si>
    <t>ARBAXTER</t>
  </si>
  <si>
    <t>05005</t>
  </si>
  <si>
    <t>BENTON</t>
  </si>
  <si>
    <t>ARBENTON</t>
  </si>
  <si>
    <t>05007</t>
  </si>
  <si>
    <t>BOONE</t>
  </si>
  <si>
    <t>ARBOONE</t>
  </si>
  <si>
    <t>05009</t>
  </si>
  <si>
    <t>BRADLEY</t>
  </si>
  <si>
    <t>ARBRADLEY</t>
  </si>
  <si>
    <t>05011</t>
  </si>
  <si>
    <t>ARCALHOUN</t>
  </si>
  <si>
    <t>05013</t>
  </si>
  <si>
    <t>CARROLL</t>
  </si>
  <si>
    <t>ARCARROLL</t>
  </si>
  <si>
    <t>05015</t>
  </si>
  <si>
    <t>CHICOT</t>
  </si>
  <si>
    <t>ARCHICOT</t>
  </si>
  <si>
    <t>05017</t>
  </si>
  <si>
    <t>CLARK</t>
  </si>
  <si>
    <t>ARCLARK</t>
  </si>
  <si>
    <t>05019</t>
  </si>
  <si>
    <t>ARCLAY</t>
  </si>
  <si>
    <t>05021</t>
  </si>
  <si>
    <t>ARCLEBURNE</t>
  </si>
  <si>
    <t>05023</t>
  </si>
  <si>
    <t>CLEVELAND</t>
  </si>
  <si>
    <t>ARCLEVELAND</t>
  </si>
  <si>
    <t>05025</t>
  </si>
  <si>
    <t>ARCOLUMBIA</t>
  </si>
  <si>
    <t>05027</t>
  </si>
  <si>
    <t>CONWAY</t>
  </si>
  <si>
    <t>ARCONWAY</t>
  </si>
  <si>
    <t>05029</t>
  </si>
  <si>
    <t>CRAIGHEAD</t>
  </si>
  <si>
    <t>ARCRAIGHEAD</t>
  </si>
  <si>
    <t>05031</t>
  </si>
  <si>
    <t>CRAWFORD</t>
  </si>
  <si>
    <t>ARCRAWFORD</t>
  </si>
  <si>
    <t>05033</t>
  </si>
  <si>
    <t>CRITTENDEN</t>
  </si>
  <si>
    <t>ARCRITTENDEN</t>
  </si>
  <si>
    <t>05035</t>
  </si>
  <si>
    <t>CROSS</t>
  </si>
  <si>
    <t>ARCROSS</t>
  </si>
  <si>
    <t>05037</t>
  </si>
  <si>
    <t>ARDALLAS</t>
  </si>
  <si>
    <t>05039</t>
  </si>
  <si>
    <t>DESHA</t>
  </si>
  <si>
    <t>ARDESHA</t>
  </si>
  <si>
    <t>05041</t>
  </si>
  <si>
    <t>DREW</t>
  </si>
  <si>
    <t>ARDREW</t>
  </si>
  <si>
    <t>05043</t>
  </si>
  <si>
    <t>FAULKNER</t>
  </si>
  <si>
    <t>ARFAULKNER</t>
  </si>
  <si>
    <t>05045</t>
  </si>
  <si>
    <t>ARFRANKLIN</t>
  </si>
  <si>
    <t>05047</t>
  </si>
  <si>
    <t>FULTON</t>
  </si>
  <si>
    <t>ARFULTON</t>
  </si>
  <si>
    <t>05049</t>
  </si>
  <si>
    <t>GARLAND</t>
  </si>
  <si>
    <t>ARGARLAND</t>
  </si>
  <si>
    <t>05051</t>
  </si>
  <si>
    <t>GRANT</t>
  </si>
  <si>
    <t>ARGRANT</t>
  </si>
  <si>
    <t>05053</t>
  </si>
  <si>
    <t>ARGREENE</t>
  </si>
  <si>
    <t>05055</t>
  </si>
  <si>
    <t>HEMPSTEAD</t>
  </si>
  <si>
    <t>ARHEMPSTEAD</t>
  </si>
  <si>
    <t>05057</t>
  </si>
  <si>
    <t>HOT SPRING</t>
  </si>
  <si>
    <t>ARHOT SPRING</t>
  </si>
  <si>
    <t>05059</t>
  </si>
  <si>
    <t>BRANTLEY</t>
  </si>
  <si>
    <t>GABRANTLEY</t>
  </si>
  <si>
    <t>13025</t>
  </si>
  <si>
    <t>BROOKS</t>
  </si>
  <si>
    <t>GABROOKS</t>
  </si>
  <si>
    <t>13027</t>
  </si>
  <si>
    <t>BRYAN</t>
  </si>
  <si>
    <t>GABRYAN</t>
  </si>
  <si>
    <t>13029</t>
  </si>
  <si>
    <t>BULLOCH</t>
  </si>
  <si>
    <t>GABULLOCH</t>
  </si>
  <si>
    <t>13031</t>
  </si>
  <si>
    <t>BURKE</t>
  </si>
  <si>
    <t>GABURKE</t>
  </si>
  <si>
    <t>13033</t>
  </si>
  <si>
    <t>BUTTS</t>
  </si>
  <si>
    <t>GABUTTS</t>
  </si>
  <si>
    <t>13035</t>
  </si>
  <si>
    <t>GACALHOUN</t>
  </si>
  <si>
    <t>13037</t>
  </si>
  <si>
    <t>CAMDEN</t>
  </si>
  <si>
    <t>GACAMDEN</t>
  </si>
  <si>
    <t>13039</t>
  </si>
  <si>
    <t>CANDLER</t>
  </si>
  <si>
    <t>GACANDLER</t>
  </si>
  <si>
    <t>13043</t>
  </si>
  <si>
    <t>GACARROLL</t>
  </si>
  <si>
    <t>13045</t>
  </si>
  <si>
    <t>CATOOSA</t>
  </si>
  <si>
    <t>GACATOOSA</t>
  </si>
  <si>
    <t>13047</t>
  </si>
  <si>
    <t>CHARLTON</t>
  </si>
  <si>
    <t>GACHARLTON</t>
  </si>
  <si>
    <t>13049</t>
  </si>
  <si>
    <t>CHATHAM</t>
  </si>
  <si>
    <t>GACHATHAM</t>
  </si>
  <si>
    <t>13051</t>
  </si>
  <si>
    <t>CHATTAHOOCHEE</t>
  </si>
  <si>
    <t>GACHATTAHOOCHEE</t>
  </si>
  <si>
    <t>13053</t>
  </si>
  <si>
    <t>CHATTOOGA</t>
  </si>
  <si>
    <t>GACHATTOOGA</t>
  </si>
  <si>
    <t>13055</t>
  </si>
  <si>
    <t>GACHEROKEE</t>
  </si>
  <si>
    <t>13057</t>
  </si>
  <si>
    <t>GACLARKE</t>
  </si>
  <si>
    <t>13059</t>
  </si>
  <si>
    <t>GACLAY</t>
  </si>
  <si>
    <t>13061</t>
  </si>
  <si>
    <t>CLAYTON</t>
  </si>
  <si>
    <t>GACLAYTON</t>
  </si>
  <si>
    <t>13063</t>
  </si>
  <si>
    <t>CLINCH</t>
  </si>
  <si>
    <t>GACLINCH</t>
  </si>
  <si>
    <t>13065</t>
  </si>
  <si>
    <t>COBB</t>
  </si>
  <si>
    <t>GACOBB</t>
  </si>
  <si>
    <t>13067</t>
  </si>
  <si>
    <t>GACOFFEE</t>
  </si>
  <si>
    <t>13069</t>
  </si>
  <si>
    <t>COLQUITT</t>
  </si>
  <si>
    <t>GACOLQUITT</t>
  </si>
  <si>
    <t>13071</t>
  </si>
  <si>
    <t>GACOLUMBIA</t>
  </si>
  <si>
    <t>13073</t>
  </si>
  <si>
    <t>COOK</t>
  </si>
  <si>
    <t>GACOOK</t>
  </si>
  <si>
    <t>13075</t>
  </si>
  <si>
    <t>COWETA</t>
  </si>
  <si>
    <t>GACOWETA</t>
  </si>
  <si>
    <t>13077</t>
  </si>
  <si>
    <t>GACRAWFORD</t>
  </si>
  <si>
    <t>13079</t>
  </si>
  <si>
    <t>CRISP</t>
  </si>
  <si>
    <t>GACRISP</t>
  </si>
  <si>
    <t>13081</t>
  </si>
  <si>
    <t>GADADE</t>
  </si>
  <si>
    <t>13083</t>
  </si>
  <si>
    <t>DAWSON</t>
  </si>
  <si>
    <t>GADAWSON</t>
  </si>
  <si>
    <t>13085</t>
  </si>
  <si>
    <t>GADE KALB</t>
  </si>
  <si>
    <t>13089</t>
  </si>
  <si>
    <t>DECATUR</t>
  </si>
  <si>
    <t>GADECATUR</t>
  </si>
  <si>
    <t>13087</t>
  </si>
  <si>
    <t>DODGE</t>
  </si>
  <si>
    <t>GADODGE</t>
  </si>
  <si>
    <t>13091</t>
  </si>
  <si>
    <t>DOOLY</t>
  </si>
  <si>
    <t>GADOOLY</t>
  </si>
  <si>
    <t>13093</t>
  </si>
  <si>
    <t>DOUGHERTY</t>
  </si>
  <si>
    <t>GADOUGHERTY</t>
  </si>
  <si>
    <t>13095</t>
  </si>
  <si>
    <t>GADOUGLAS</t>
  </si>
  <si>
    <t>13097</t>
  </si>
  <si>
    <t>EARLY</t>
  </si>
  <si>
    <t>GAEARLY</t>
  </si>
  <si>
    <t>13099</t>
  </si>
  <si>
    <t>ECHOLS</t>
  </si>
  <si>
    <t>GAECHOLS</t>
  </si>
  <si>
    <t>13101</t>
  </si>
  <si>
    <t>EFFINGHAM</t>
  </si>
  <si>
    <t>GAEFFINGHAM</t>
  </si>
  <si>
    <t>13103</t>
  </si>
  <si>
    <t>GAELBERT</t>
  </si>
  <si>
    <t>13105</t>
  </si>
  <si>
    <t>EMANUEL</t>
  </si>
  <si>
    <t>GAEMANUEL</t>
  </si>
  <si>
    <t>13107</t>
  </si>
  <si>
    <t>EVANS</t>
  </si>
  <si>
    <t>GAEVANS</t>
  </si>
  <si>
    <t>13109</t>
  </si>
  <si>
    <t>FANNIN</t>
  </si>
  <si>
    <t>GAFANNIN</t>
  </si>
  <si>
    <t>13111</t>
  </si>
  <si>
    <t>GAFAYETTE</t>
  </si>
  <si>
    <t>13113</t>
  </si>
  <si>
    <t>FLOYD</t>
  </si>
  <si>
    <t>GAFLOYD</t>
  </si>
  <si>
    <t>13115</t>
  </si>
  <si>
    <t>FORSYTH</t>
  </si>
  <si>
    <t>GAFORSYTH</t>
  </si>
  <si>
    <t>13117</t>
  </si>
  <si>
    <t>GAFRANKLIN</t>
  </si>
  <si>
    <t>13119</t>
  </si>
  <si>
    <t>GAFULTON</t>
  </si>
  <si>
    <t>13121</t>
  </si>
  <si>
    <t>GILMER</t>
  </si>
  <si>
    <t>GAGILMER</t>
  </si>
  <si>
    <t>13123</t>
  </si>
  <si>
    <t>GLASCOCK</t>
  </si>
  <si>
    <t>GAGLASCOCK</t>
  </si>
  <si>
    <t>13125</t>
  </si>
  <si>
    <t>GLYNN</t>
  </si>
  <si>
    <t>GAGLYNN</t>
  </si>
  <si>
    <t>13127</t>
  </si>
  <si>
    <t>GORDON</t>
  </si>
  <si>
    <t>GAGORDON</t>
  </si>
  <si>
    <t>13129</t>
  </si>
  <si>
    <t>GRADY</t>
  </si>
  <si>
    <t>GAGRADY</t>
  </si>
  <si>
    <t>13131</t>
  </si>
  <si>
    <t>GAGREENE</t>
  </si>
  <si>
    <t>13133</t>
  </si>
  <si>
    <t>GWINNETT</t>
  </si>
  <si>
    <t>GAGWINNETT</t>
  </si>
  <si>
    <t>13135</t>
  </si>
  <si>
    <t>HABERSHAM</t>
  </si>
  <si>
    <t>GAHABERSHAM</t>
  </si>
  <si>
    <t>13137</t>
  </si>
  <si>
    <t>HALL</t>
  </si>
  <si>
    <t>GAHALL</t>
  </si>
  <si>
    <t>13139</t>
  </si>
  <si>
    <t>HANCOCK</t>
  </si>
  <si>
    <t>GAHANCOCK</t>
  </si>
  <si>
    <t>13141</t>
  </si>
  <si>
    <t>HARALSON</t>
  </si>
  <si>
    <t>GAHARALSON</t>
  </si>
  <si>
    <t>13143</t>
  </si>
  <si>
    <t>HARRIS</t>
  </si>
  <si>
    <t>GAHARRIS</t>
  </si>
  <si>
    <t>13145</t>
  </si>
  <si>
    <t>HART</t>
  </si>
  <si>
    <t>GAHART</t>
  </si>
  <si>
    <t>13147</t>
  </si>
  <si>
    <t>HEARD</t>
  </si>
  <si>
    <t>GAHEARD</t>
  </si>
  <si>
    <t>13149</t>
  </si>
  <si>
    <t>GAHENRY</t>
  </si>
  <si>
    <t>13151</t>
  </si>
  <si>
    <t>GAHOUSTON</t>
  </si>
  <si>
    <t>13153</t>
  </si>
  <si>
    <t>IRWIN</t>
  </si>
  <si>
    <t>GAIRWIN</t>
  </si>
  <si>
    <t>13155</t>
  </si>
  <si>
    <t>GAJACKSON</t>
  </si>
  <si>
    <t>13157</t>
  </si>
  <si>
    <t>JASPER</t>
  </si>
  <si>
    <t>GAJASPER</t>
  </si>
  <si>
    <t>13159</t>
  </si>
  <si>
    <t>JEFF DAVIS</t>
  </si>
  <si>
    <t>GAJEFF DAVIS</t>
  </si>
  <si>
    <t>13161</t>
  </si>
  <si>
    <t>GAJEFFERSON</t>
  </si>
  <si>
    <t>13163</t>
  </si>
  <si>
    <t>JENKINS</t>
  </si>
  <si>
    <t>GAJENKINS</t>
  </si>
  <si>
    <t>13165</t>
  </si>
  <si>
    <t>GAJOHNSON</t>
  </si>
  <si>
    <t>13167</t>
  </si>
  <si>
    <t>JONES</t>
  </si>
  <si>
    <t>GAJONES</t>
  </si>
  <si>
    <t>13169</t>
  </si>
  <si>
    <t>GALAMAR</t>
  </si>
  <si>
    <t>13171</t>
  </si>
  <si>
    <t>LANIER</t>
  </si>
  <si>
    <t>GALANIER</t>
  </si>
  <si>
    <t>13173</t>
  </si>
  <si>
    <t>LAURENS</t>
  </si>
  <si>
    <t>GALAURENS</t>
  </si>
  <si>
    <t>13175</t>
  </si>
  <si>
    <t>GALEE</t>
  </si>
  <si>
    <t>13177</t>
  </si>
  <si>
    <t>GALIBERTY</t>
  </si>
  <si>
    <t>13179</t>
  </si>
  <si>
    <t>GALINCOLN</t>
  </si>
  <si>
    <t>13181</t>
  </si>
  <si>
    <t>LONG</t>
  </si>
  <si>
    <t>GALONG</t>
  </si>
  <si>
    <t>13183</t>
  </si>
  <si>
    <t>GALOWNDES</t>
  </si>
  <si>
    <t>13185</t>
  </si>
  <si>
    <t>LUMPKIN</t>
  </si>
  <si>
    <t>GALUMPKIN</t>
  </si>
  <si>
    <t>13187</t>
  </si>
  <si>
    <t>GAMACON</t>
  </si>
  <si>
    <t>13193</t>
  </si>
  <si>
    <t>GAMADISON</t>
  </si>
  <si>
    <t>13195</t>
  </si>
  <si>
    <t>GAMARION</t>
  </si>
  <si>
    <t>13197</t>
  </si>
  <si>
    <t>MCDUFFIE</t>
  </si>
  <si>
    <t>GAMCDUFFIE</t>
  </si>
  <si>
    <t>13189</t>
  </si>
  <si>
    <t>MCINTOSH</t>
  </si>
  <si>
    <t>GAMCINTOSH</t>
  </si>
  <si>
    <t>13191</t>
  </si>
  <si>
    <t>MERIWETHER</t>
  </si>
  <si>
    <t>GAMERIWETHER</t>
  </si>
  <si>
    <t>13199</t>
  </si>
  <si>
    <t>GAMILLER</t>
  </si>
  <si>
    <t>13201</t>
  </si>
  <si>
    <t>MITCHELL</t>
  </si>
  <si>
    <t>GAMITCHELL</t>
  </si>
  <si>
    <t>13205</t>
  </si>
  <si>
    <t>GAMONROE</t>
  </si>
  <si>
    <t>13207</t>
  </si>
  <si>
    <t>GAMONTGOMERY</t>
  </si>
  <si>
    <t>13209</t>
  </si>
  <si>
    <t>GAMORGAN</t>
  </si>
  <si>
    <t>13211</t>
  </si>
  <si>
    <t>MURRAY</t>
  </si>
  <si>
    <t>GAMURRAY</t>
  </si>
  <si>
    <t>13213</t>
  </si>
  <si>
    <t>MUSCOGEE</t>
  </si>
  <si>
    <t>GAMUSCOGEE</t>
  </si>
  <si>
    <t>13215</t>
  </si>
  <si>
    <t>GANEWTON</t>
  </si>
  <si>
    <t>13217</t>
  </si>
  <si>
    <t>OCONEE</t>
  </si>
  <si>
    <t>GAOCONEE</t>
  </si>
  <si>
    <t>13219</t>
  </si>
  <si>
    <t>OGLETHORPE</t>
  </si>
  <si>
    <t>GAOGLETHORPE</t>
  </si>
  <si>
    <t>13221</t>
  </si>
  <si>
    <t>PAULDING</t>
  </si>
  <si>
    <t>GAPAULDING</t>
  </si>
  <si>
    <t>13223</t>
  </si>
  <si>
    <t>PEACH</t>
  </si>
  <si>
    <t>GAPEACH</t>
  </si>
  <si>
    <t>13225</t>
  </si>
  <si>
    <t>GAPICKENS</t>
  </si>
  <si>
    <t>13227</t>
  </si>
  <si>
    <t>PIERCE</t>
  </si>
  <si>
    <t>GAPIERCE</t>
  </si>
  <si>
    <t>13229</t>
  </si>
  <si>
    <t>GAPIKE</t>
  </si>
  <si>
    <t>13231</t>
  </si>
  <si>
    <t>GAPOLK</t>
  </si>
  <si>
    <t>13233</t>
  </si>
  <si>
    <t>GAPULASKI</t>
  </si>
  <si>
    <t>13235</t>
  </si>
  <si>
    <t>GAPUTNAM</t>
  </si>
  <si>
    <t>13237</t>
  </si>
  <si>
    <t>QUITMAN</t>
  </si>
  <si>
    <t>GAQUITMAN</t>
  </si>
  <si>
    <t>13239</t>
  </si>
  <si>
    <t>RABUN</t>
  </si>
  <si>
    <t>GARABUN</t>
  </si>
  <si>
    <t>13241</t>
  </si>
  <si>
    <t>GARANDOLPH</t>
  </si>
  <si>
    <t>13243</t>
  </si>
  <si>
    <t>RICHMOND</t>
  </si>
  <si>
    <t>GARICHMOND</t>
  </si>
  <si>
    <t>13245</t>
  </si>
  <si>
    <t>ROCKDALE</t>
  </si>
  <si>
    <t>GAROCKDALE</t>
  </si>
  <si>
    <t>13247</t>
  </si>
  <si>
    <t>SCHLEY</t>
  </si>
  <si>
    <t>GASCHLEY</t>
  </si>
  <si>
    <t>13249</t>
  </si>
  <si>
    <t>SCREVEN</t>
  </si>
  <si>
    <t>GASCREVEN</t>
  </si>
  <si>
    <t>13251</t>
  </si>
  <si>
    <t>GASEMINOLE</t>
  </si>
  <si>
    <t>13253</t>
  </si>
  <si>
    <t>SPALDING</t>
  </si>
  <si>
    <t>GASPALDING</t>
  </si>
  <si>
    <t>13255</t>
  </si>
  <si>
    <t>STEPHENS</t>
  </si>
  <si>
    <t>GASTEPHENS</t>
  </si>
  <si>
    <t>13257</t>
  </si>
  <si>
    <t>STEWART</t>
  </si>
  <si>
    <t>GASTEWART</t>
  </si>
  <si>
    <t>13259</t>
  </si>
  <si>
    <t>GASUMTER</t>
  </si>
  <si>
    <t>13261</t>
  </si>
  <si>
    <t>TALBOT</t>
  </si>
  <si>
    <t>GATALBOT</t>
  </si>
  <si>
    <t>13263</t>
  </si>
  <si>
    <t>TALIAFERRO</t>
  </si>
  <si>
    <t>GATALIAFERRO</t>
  </si>
  <si>
    <t>13265</t>
  </si>
  <si>
    <t>TATTNALL</t>
  </si>
  <si>
    <t>GATATTNALL</t>
  </si>
  <si>
    <t>13267</t>
  </si>
  <si>
    <t>GATAYLOR</t>
  </si>
  <si>
    <t>13269</t>
  </si>
  <si>
    <t>TELFAIR</t>
  </si>
  <si>
    <t>GATELFAIR</t>
  </si>
  <si>
    <t>13271</t>
  </si>
  <si>
    <t>TERRELL</t>
  </si>
  <si>
    <t>GATERRELL</t>
  </si>
  <si>
    <t>13273</t>
  </si>
  <si>
    <t>THOMAS</t>
  </si>
  <si>
    <t>GATHOMAS</t>
  </si>
  <si>
    <t>13275</t>
  </si>
  <si>
    <t>TIFT</t>
  </si>
  <si>
    <t>GATIFT</t>
  </si>
  <si>
    <t>13277</t>
  </si>
  <si>
    <t>TOOMBS</t>
  </si>
  <si>
    <t>GATOOMBS</t>
  </si>
  <si>
    <t>13279</t>
  </si>
  <si>
    <t>TOWNS</t>
  </si>
  <si>
    <t>GATOWNS</t>
  </si>
  <si>
    <t>13281</t>
  </si>
  <si>
    <t>TREUTLEN</t>
  </si>
  <si>
    <t>GATREUTLEN</t>
  </si>
  <si>
    <t>13283</t>
  </si>
  <si>
    <t>TROUP</t>
  </si>
  <si>
    <t>GATROUP</t>
  </si>
  <si>
    <t>13285</t>
  </si>
  <si>
    <t>TURNER</t>
  </si>
  <si>
    <t>GATURNER</t>
  </si>
  <si>
    <t>13287</t>
  </si>
  <si>
    <t>TWIGGS</t>
  </si>
  <si>
    <t>GATWIGGS</t>
  </si>
  <si>
    <t>13289</t>
  </si>
  <si>
    <t>GAUNION</t>
  </si>
  <si>
    <t>13291</t>
  </si>
  <si>
    <t>UPSON</t>
  </si>
  <si>
    <t>GAUPSON</t>
  </si>
  <si>
    <t>13293</t>
  </si>
  <si>
    <t>GAWALKER</t>
  </si>
  <si>
    <t>13295</t>
  </si>
  <si>
    <t>GAWALTON</t>
  </si>
  <si>
    <t>13297</t>
  </si>
  <si>
    <t>WARE</t>
  </si>
  <si>
    <t>GAWARE</t>
  </si>
  <si>
    <t>13299</t>
  </si>
  <si>
    <t>WARREN</t>
  </si>
  <si>
    <t>GAWARREN</t>
  </si>
  <si>
    <t>13301</t>
  </si>
  <si>
    <t>GAWASHINGTON</t>
  </si>
  <si>
    <t>13303</t>
  </si>
  <si>
    <t>WAYNE</t>
  </si>
  <si>
    <t>GAWAYNE</t>
  </si>
  <si>
    <t>13305</t>
  </si>
  <si>
    <t>WEBSTER</t>
  </si>
  <si>
    <t>GAWEBSTER</t>
  </si>
  <si>
    <t>13307</t>
  </si>
  <si>
    <t>WHEELER</t>
  </si>
  <si>
    <t>GAWHEELER</t>
  </si>
  <si>
    <t>13309</t>
  </si>
  <si>
    <t>GAWHITE</t>
  </si>
  <si>
    <t>13311</t>
  </si>
  <si>
    <t>WHITFIELD</t>
  </si>
  <si>
    <t>GAWHITFIELD</t>
  </si>
  <si>
    <t>13313</t>
  </si>
  <si>
    <t>GAWILCOX</t>
  </si>
  <si>
    <t>13315</t>
  </si>
  <si>
    <t>WILKES</t>
  </si>
  <si>
    <t>GAWILKES</t>
  </si>
  <si>
    <t>13317</t>
  </si>
  <si>
    <t>WILKINSON</t>
  </si>
  <si>
    <t>GAWILKINSON</t>
  </si>
  <si>
    <t>13319</t>
  </si>
  <si>
    <t>WORTH</t>
  </si>
  <si>
    <t>GAWORTH</t>
  </si>
  <si>
    <t>13321</t>
  </si>
  <si>
    <t>ADAIR</t>
  </si>
  <si>
    <t>IAADAIR</t>
  </si>
  <si>
    <t>19001</t>
  </si>
  <si>
    <t>IAADAMS</t>
  </si>
  <si>
    <t>19003</t>
  </si>
  <si>
    <t>ALLAMAKEE</t>
  </si>
  <si>
    <t>IAALLAMAKEE</t>
  </si>
  <si>
    <t>19005</t>
  </si>
  <si>
    <t>APPANOOSE</t>
  </si>
  <si>
    <t>IAAPPANOOSE</t>
  </si>
  <si>
    <t>19007</t>
  </si>
  <si>
    <t>AUDUBON</t>
  </si>
  <si>
    <t>IAAUDUBON</t>
  </si>
  <si>
    <t>19009</t>
  </si>
  <si>
    <t>IABENTON</t>
  </si>
  <si>
    <t>19011</t>
  </si>
  <si>
    <t>BLACK HAWK</t>
  </si>
  <si>
    <t>IABLACK HAWK</t>
  </si>
  <si>
    <t>19013</t>
  </si>
  <si>
    <t>IABOONE</t>
  </si>
  <si>
    <t>19015</t>
  </si>
  <si>
    <t>BREMER</t>
  </si>
  <si>
    <t>IABREMER</t>
  </si>
  <si>
    <t>19017</t>
  </si>
  <si>
    <t>BUCHANAN</t>
  </si>
  <si>
    <t>IABUCHANAN</t>
  </si>
  <si>
    <t>19019</t>
  </si>
  <si>
    <t>BUENA VISTA</t>
  </si>
  <si>
    <t>IABUENA VISTA</t>
  </si>
  <si>
    <t>19021</t>
  </si>
  <si>
    <t>IABUTLER</t>
  </si>
  <si>
    <t>19023</t>
  </si>
  <si>
    <t>IACALHOUN</t>
  </si>
  <si>
    <t>19025</t>
  </si>
  <si>
    <t>IACARROLL</t>
  </si>
  <si>
    <t>19027</t>
  </si>
  <si>
    <t>CASS</t>
  </si>
  <si>
    <t>IACASS</t>
  </si>
  <si>
    <t>19029</t>
  </si>
  <si>
    <t>CEDAR</t>
  </si>
  <si>
    <t>IACEDAR</t>
  </si>
  <si>
    <t>19031</t>
  </si>
  <si>
    <t>CERRO GORDO</t>
  </si>
  <si>
    <t>IACERRO GORDO</t>
  </si>
  <si>
    <t>19033</t>
  </si>
  <si>
    <t>IACHEROKEE</t>
  </si>
  <si>
    <t>19035</t>
  </si>
  <si>
    <t>CHICKASAW</t>
  </si>
  <si>
    <t>IACHICKASAW</t>
  </si>
  <si>
    <t>19037</t>
  </si>
  <si>
    <t>IACLARKE</t>
  </si>
  <si>
    <t>19039</t>
  </si>
  <si>
    <t>IACLAY</t>
  </si>
  <si>
    <t>19041</t>
  </si>
  <si>
    <t>IACLAYTON</t>
  </si>
  <si>
    <t>19043</t>
  </si>
  <si>
    <t>CLINTON</t>
  </si>
  <si>
    <t>IACLINTON</t>
  </si>
  <si>
    <t>19045</t>
  </si>
  <si>
    <t>IACRAWFORD</t>
  </si>
  <si>
    <t>19047</t>
  </si>
  <si>
    <t>IADALLAS</t>
  </si>
  <si>
    <t>19049</t>
  </si>
  <si>
    <t>DAVIS</t>
  </si>
  <si>
    <t>IADAVIS</t>
  </si>
  <si>
    <t>19051</t>
  </si>
  <si>
    <t>IADECATUR</t>
  </si>
  <si>
    <t>19053</t>
  </si>
  <si>
    <t>DELAWARE</t>
  </si>
  <si>
    <t>IADELAWARE</t>
  </si>
  <si>
    <t>19055</t>
  </si>
  <si>
    <t>DES MOINES</t>
  </si>
  <si>
    <t>IADES MOINES</t>
  </si>
  <si>
    <t>19057</t>
  </si>
  <si>
    <t>DICKINSON</t>
  </si>
  <si>
    <t>IADICKINSON</t>
  </si>
  <si>
    <t>19059</t>
  </si>
  <si>
    <t>DUBUQUE</t>
  </si>
  <si>
    <t>IADUBUQUE</t>
  </si>
  <si>
    <t>19061</t>
  </si>
  <si>
    <t>EMMET</t>
  </si>
  <si>
    <t>IAEMMET</t>
  </si>
  <si>
    <t>19063</t>
  </si>
  <si>
    <t>IAFAYETTE</t>
  </si>
  <si>
    <t>19065</t>
  </si>
  <si>
    <t>IAFLOYD</t>
  </si>
  <si>
    <t>19067</t>
  </si>
  <si>
    <t>IAFRANKLIN</t>
  </si>
  <si>
    <t>19069</t>
  </si>
  <si>
    <t>IAFREMONT</t>
  </si>
  <si>
    <t>19071</t>
  </si>
  <si>
    <t>IAGREENE</t>
  </si>
  <si>
    <t>19073</t>
  </si>
  <si>
    <t>GRUNDY</t>
  </si>
  <si>
    <t>IAGRUNDY</t>
  </si>
  <si>
    <t>19075</t>
  </si>
  <si>
    <t>GUTHRIE</t>
  </si>
  <si>
    <t>IAGUTHRIE</t>
  </si>
  <si>
    <t>19077</t>
  </si>
  <si>
    <t>IAHAMILTON</t>
  </si>
  <si>
    <t>19079</t>
  </si>
  <si>
    <t>IAHANCOCK</t>
  </si>
  <si>
    <t>19081</t>
  </si>
  <si>
    <t>HARDIN</t>
  </si>
  <si>
    <t>IAHARDIN</t>
  </si>
  <si>
    <t>19083</t>
  </si>
  <si>
    <t>HARRISON</t>
  </si>
  <si>
    <t>IAHARRISON</t>
  </si>
  <si>
    <t>19085</t>
  </si>
  <si>
    <t>IAHENRY</t>
  </si>
  <si>
    <t>19087</t>
  </si>
  <si>
    <t>IAHOWARD</t>
  </si>
  <si>
    <t>19089</t>
  </si>
  <si>
    <t>IAHUMBOLDT</t>
  </si>
  <si>
    <t>19091</t>
  </si>
  <si>
    <t>IDA</t>
  </si>
  <si>
    <t>IAIDA</t>
  </si>
  <si>
    <t>19093</t>
  </si>
  <si>
    <t>IOWA</t>
  </si>
  <si>
    <t>IAIOWA</t>
  </si>
  <si>
    <t>19095</t>
  </si>
  <si>
    <t>IAJACKSON</t>
  </si>
  <si>
    <t>19097</t>
  </si>
  <si>
    <t>IAJASPER</t>
  </si>
  <si>
    <t>19099</t>
  </si>
  <si>
    <t>IAJEFFERSON</t>
  </si>
  <si>
    <t>19101</t>
  </si>
  <si>
    <t>IAJOHNSON</t>
  </si>
  <si>
    <t>19103</t>
  </si>
  <si>
    <t>IAJONES</t>
  </si>
  <si>
    <t>19105</t>
  </si>
  <si>
    <t>KEOKUK</t>
  </si>
  <si>
    <t>IAKEOKUK</t>
  </si>
  <si>
    <t>19107</t>
  </si>
  <si>
    <t>KOSSUTH</t>
  </si>
  <si>
    <t>IAKOSSUTH</t>
  </si>
  <si>
    <t>19109</t>
  </si>
  <si>
    <t>IALEE</t>
  </si>
  <si>
    <t>19111</t>
  </si>
  <si>
    <t>LINN</t>
  </si>
  <si>
    <t>IALINN</t>
  </si>
  <si>
    <t>19113</t>
  </si>
  <si>
    <t>LOUISA</t>
  </si>
  <si>
    <t>IALOUISA</t>
  </si>
  <si>
    <t>19115</t>
  </si>
  <si>
    <t>LUCAS</t>
  </si>
  <si>
    <t>IALUCAS</t>
  </si>
  <si>
    <t>19117</t>
  </si>
  <si>
    <t>LYON</t>
  </si>
  <si>
    <t>IALYON</t>
  </si>
  <si>
    <t>19119</t>
  </si>
  <si>
    <t>IAMADISON</t>
  </si>
  <si>
    <t>19121</t>
  </si>
  <si>
    <t>MAHASKA</t>
  </si>
  <si>
    <t>IAMAHASKA</t>
  </si>
  <si>
    <t>19123</t>
  </si>
  <si>
    <t>IAMARION</t>
  </si>
  <si>
    <t>19125</t>
  </si>
  <si>
    <t>IAMARSHALL</t>
  </si>
  <si>
    <t>19127</t>
  </si>
  <si>
    <t>MILLS</t>
  </si>
  <si>
    <t>IAMILLS</t>
  </si>
  <si>
    <t>19129</t>
  </si>
  <si>
    <t>IAMITCHELL</t>
  </si>
  <si>
    <t>19131</t>
  </si>
  <si>
    <t>MONONA</t>
  </si>
  <si>
    <t>IAMONONA</t>
  </si>
  <si>
    <t>19133</t>
  </si>
  <si>
    <t>IAMONROE</t>
  </si>
  <si>
    <t>19135</t>
  </si>
  <si>
    <t>IAMONTGOMERY</t>
  </si>
  <si>
    <t>19137</t>
  </si>
  <si>
    <t>MUSCATINE</t>
  </si>
  <si>
    <t>IAMUSCATINE</t>
  </si>
  <si>
    <t>19139</t>
  </si>
  <si>
    <t>O'BRIEN</t>
  </si>
  <si>
    <t>IAO'BRIEN</t>
  </si>
  <si>
    <t>19141</t>
  </si>
  <si>
    <t>IAOSCEOLA</t>
  </si>
  <si>
    <t>19143</t>
  </si>
  <si>
    <t>PAGE</t>
  </si>
  <si>
    <t>IAPAGE</t>
  </si>
  <si>
    <t>19145</t>
  </si>
  <si>
    <t>PALO ALTO</t>
  </si>
  <si>
    <t>IAPALO ALTO</t>
  </si>
  <si>
    <t>19147</t>
  </si>
  <si>
    <t>PLYMOUTH</t>
  </si>
  <si>
    <t>IAPLYMOUTH</t>
  </si>
  <si>
    <t>19149</t>
  </si>
  <si>
    <t>POCAHONTAS</t>
  </si>
  <si>
    <t>IAPOCAHONTAS</t>
  </si>
  <si>
    <t>19151</t>
  </si>
  <si>
    <t>IAPOLK</t>
  </si>
  <si>
    <t>19153</t>
  </si>
  <si>
    <t>POTTAWATTAMIE</t>
  </si>
  <si>
    <t>IAPOTTAWATTAMIE</t>
  </si>
  <si>
    <t>19155</t>
  </si>
  <si>
    <t>POWESHIEK</t>
  </si>
  <si>
    <t>IAPOWESHIEK</t>
  </si>
  <si>
    <t>19157</t>
  </si>
  <si>
    <t>RINGGOLD</t>
  </si>
  <si>
    <t>IARINGGOLD</t>
  </si>
  <si>
    <t>19159</t>
  </si>
  <si>
    <t>SAC</t>
  </si>
  <si>
    <t>IASAC</t>
  </si>
  <si>
    <t>19161</t>
  </si>
  <si>
    <t>IASCOTT</t>
  </si>
  <si>
    <t>19163</t>
  </si>
  <si>
    <t>IASHELBY</t>
  </si>
  <si>
    <t>19165</t>
  </si>
  <si>
    <t>SIOUX</t>
  </si>
  <si>
    <t>IASIOUX</t>
  </si>
  <si>
    <t>19167</t>
  </si>
  <si>
    <t>STORY</t>
  </si>
  <si>
    <t>IASTORY</t>
  </si>
  <si>
    <t>19169</t>
  </si>
  <si>
    <t>TAMA</t>
  </si>
  <si>
    <t>IATAMA</t>
  </si>
  <si>
    <t>19171</t>
  </si>
  <si>
    <t>IATAYLOR</t>
  </si>
  <si>
    <t>19173</t>
  </si>
  <si>
    <t>IAUNION</t>
  </si>
  <si>
    <t>19175</t>
  </si>
  <si>
    <t>IAVAN BUREN</t>
  </si>
  <si>
    <t>19177</t>
  </si>
  <si>
    <t>WAPELLO</t>
  </si>
  <si>
    <t>IAWAPELLO</t>
  </si>
  <si>
    <t>19179</t>
  </si>
  <si>
    <t>IAWARREN</t>
  </si>
  <si>
    <t>19181</t>
  </si>
  <si>
    <t>IAWASHINGTON</t>
  </si>
  <si>
    <t>19183</t>
  </si>
  <si>
    <t>IAWAYNE</t>
  </si>
  <si>
    <t>19185</t>
  </si>
  <si>
    <t>IAWEBSTER</t>
  </si>
  <si>
    <t>19187</t>
  </si>
  <si>
    <t>WINNEBAGO</t>
  </si>
  <si>
    <t>IAWINNEBAGO</t>
  </si>
  <si>
    <t>19189</t>
  </si>
  <si>
    <t>WINNESHIEK</t>
  </si>
  <si>
    <t>IAWINNESHIEK</t>
  </si>
  <si>
    <t>19191</t>
  </si>
  <si>
    <t>WOODBURY</t>
  </si>
  <si>
    <t>IAWOODBURY</t>
  </si>
  <si>
    <t>19193</t>
  </si>
  <si>
    <t>IAWORTH</t>
  </si>
  <si>
    <t>19195</t>
  </si>
  <si>
    <t>WRIGHT</t>
  </si>
  <si>
    <t>IAWRIGHT</t>
  </si>
  <si>
    <t>19197</t>
  </si>
  <si>
    <t>ID</t>
  </si>
  <si>
    <t>ADA</t>
  </si>
  <si>
    <t>IDADA</t>
  </si>
  <si>
    <t>16001</t>
  </si>
  <si>
    <t>IDADAMS</t>
  </si>
  <si>
    <t>16003</t>
  </si>
  <si>
    <t>BANNOCK</t>
  </si>
  <si>
    <t>IDBANNOCK</t>
  </si>
  <si>
    <t>16005</t>
  </si>
  <si>
    <t>BEAR LAKE</t>
  </si>
  <si>
    <t>IDBEAR LAKE</t>
  </si>
  <si>
    <t>16007</t>
  </si>
  <si>
    <t>BENEWAH</t>
  </si>
  <si>
    <t>IDBENEWAH</t>
  </si>
  <si>
    <t>16009</t>
  </si>
  <si>
    <t>BINGHAM</t>
  </si>
  <si>
    <t>IDBINGHAM</t>
  </si>
  <si>
    <t>16011</t>
  </si>
  <si>
    <t>BLAINE</t>
  </si>
  <si>
    <t>IDBLAINE</t>
  </si>
  <si>
    <t>16013</t>
  </si>
  <si>
    <t>BOISE</t>
  </si>
  <si>
    <t>IDBOISE</t>
  </si>
  <si>
    <t>16015</t>
  </si>
  <si>
    <t>BONNER</t>
  </si>
  <si>
    <t>IDBONNER</t>
  </si>
  <si>
    <t>16017</t>
  </si>
  <si>
    <t>BONNEVILLE</t>
  </si>
  <si>
    <t>IDBONNEVILLE</t>
  </si>
  <si>
    <t>16019</t>
  </si>
  <si>
    <t>BOUNDARY</t>
  </si>
  <si>
    <t>IDBOUNDARY</t>
  </si>
  <si>
    <t>16021</t>
  </si>
  <si>
    <t>IDBUTTE</t>
  </si>
  <si>
    <t>16023</t>
  </si>
  <si>
    <t>CAMAS</t>
  </si>
  <si>
    <t>IDCAMAS</t>
  </si>
  <si>
    <t>16025</t>
  </si>
  <si>
    <t>CANYON</t>
  </si>
  <si>
    <t>IDCANYON</t>
  </si>
  <si>
    <t>16027</t>
  </si>
  <si>
    <t>CARIBOU</t>
  </si>
  <si>
    <t>IDCARIBOU</t>
  </si>
  <si>
    <t>16029</t>
  </si>
  <si>
    <t>CASSIA</t>
  </si>
  <si>
    <t>IDCASSIA</t>
  </si>
  <si>
    <t>16031</t>
  </si>
  <si>
    <t>IDCLARK</t>
  </si>
  <si>
    <t>16033</t>
  </si>
  <si>
    <t>CLEARWATER</t>
  </si>
  <si>
    <t>IDCLEARWATER</t>
  </si>
  <si>
    <t>16035</t>
  </si>
  <si>
    <t>IDCUSTER</t>
  </si>
  <si>
    <t>16037</t>
  </si>
  <si>
    <t>IDELMORE</t>
  </si>
  <si>
    <t>16039</t>
  </si>
  <si>
    <t>IDFRANKLIN</t>
  </si>
  <si>
    <t>16041</t>
  </si>
  <si>
    <t>IDFREMONT</t>
  </si>
  <si>
    <t>16043</t>
  </si>
  <si>
    <t>GEM</t>
  </si>
  <si>
    <t>IDGEM</t>
  </si>
  <si>
    <t>16045</t>
  </si>
  <si>
    <t>GOODING</t>
  </si>
  <si>
    <t>IDGOODING</t>
  </si>
  <si>
    <t>16047</t>
  </si>
  <si>
    <t>IDAHO</t>
  </si>
  <si>
    <t>IDIDAHO</t>
  </si>
  <si>
    <t>16049</t>
  </si>
  <si>
    <t>IDJEFFERSON</t>
  </si>
  <si>
    <t>16051</t>
  </si>
  <si>
    <t>JEROME</t>
  </si>
  <si>
    <t>IDJEROME</t>
  </si>
  <si>
    <t>16053</t>
  </si>
  <si>
    <t>KOOTENAI</t>
  </si>
  <si>
    <t>IDKOOTENAI</t>
  </si>
  <si>
    <t>16055</t>
  </si>
  <si>
    <t>LATAH</t>
  </si>
  <si>
    <t>IDLATAH</t>
  </si>
  <si>
    <t>16057</t>
  </si>
  <si>
    <t>LEMHI</t>
  </si>
  <si>
    <t>IDLEMHI</t>
  </si>
  <si>
    <t>16059</t>
  </si>
  <si>
    <t>LEWIS</t>
  </si>
  <si>
    <t>IDLEWIS</t>
  </si>
  <si>
    <t>16061</t>
  </si>
  <si>
    <t>IDLINCOLN</t>
  </si>
  <si>
    <t>16063</t>
  </si>
  <si>
    <t>IDMADISON</t>
  </si>
  <si>
    <t>16065</t>
  </si>
  <si>
    <t>MINIDOKA</t>
  </si>
  <si>
    <t>IDMINIDOKA</t>
  </si>
  <si>
    <t>16067</t>
  </si>
  <si>
    <t>NEZ PERCE</t>
  </si>
  <si>
    <t>IDNEZ PERCE</t>
  </si>
  <si>
    <t>16069</t>
  </si>
  <si>
    <t>ONEIDA</t>
  </si>
  <si>
    <t>IDONEIDA</t>
  </si>
  <si>
    <t>16071</t>
  </si>
  <si>
    <t>OWYHEE</t>
  </si>
  <si>
    <t>IDOWYHEE</t>
  </si>
  <si>
    <t>16073</t>
  </si>
  <si>
    <t>PAYETTE</t>
  </si>
  <si>
    <t>IDPAYETTE</t>
  </si>
  <si>
    <t>16075</t>
  </si>
  <si>
    <t>POWER</t>
  </si>
  <si>
    <t>IDPOWER</t>
  </si>
  <si>
    <t>16077</t>
  </si>
  <si>
    <t>SHOSHONE</t>
  </si>
  <si>
    <t>IDSHOSHONE</t>
  </si>
  <si>
    <t>16079</t>
  </si>
  <si>
    <t>TETON</t>
  </si>
  <si>
    <t>IDTETON</t>
  </si>
  <si>
    <t>16081</t>
  </si>
  <si>
    <t>TWIN FALLS</t>
  </si>
  <si>
    <t>IDTWIN FALLS</t>
  </si>
  <si>
    <t>16083</t>
  </si>
  <si>
    <t>VALLEY</t>
  </si>
  <si>
    <t>IDVALLEY</t>
  </si>
  <si>
    <t>16085</t>
  </si>
  <si>
    <t>IDWASHINGTON</t>
  </si>
  <si>
    <t>16087</t>
  </si>
  <si>
    <t>IL</t>
  </si>
  <si>
    <t>ILADAMS</t>
  </si>
  <si>
    <t>17001</t>
  </si>
  <si>
    <t>ALEXANDER</t>
  </si>
  <si>
    <t>ILALEXANDER</t>
  </si>
  <si>
    <t>17003</t>
  </si>
  <si>
    <t>BOND</t>
  </si>
  <si>
    <t>ILBOND</t>
  </si>
  <si>
    <t>17005</t>
  </si>
  <si>
    <t>ILBOONE</t>
  </si>
  <si>
    <t>17007</t>
  </si>
  <si>
    <t>BROWN</t>
  </si>
  <si>
    <t>ILBROWN</t>
  </si>
  <si>
    <t>17009</t>
  </si>
  <si>
    <t>BUREAU</t>
  </si>
  <si>
    <t>ILBUREAU</t>
  </si>
  <si>
    <t>17011</t>
  </si>
  <si>
    <t>ILCALHOUN</t>
  </si>
  <si>
    <t>17013</t>
  </si>
  <si>
    <t>ILCARROLL</t>
  </si>
  <si>
    <t>17015</t>
  </si>
  <si>
    <t>ILCASS</t>
  </si>
  <si>
    <t>17017</t>
  </si>
  <si>
    <t>CHAMPAIGN</t>
  </si>
  <si>
    <t>ILCHAMPAIGN</t>
  </si>
  <si>
    <t>17019</t>
  </si>
  <si>
    <t>CHRISTIAN</t>
  </si>
  <si>
    <t>ILCHRISTIAN</t>
  </si>
  <si>
    <t>17021</t>
  </si>
  <si>
    <t>ILCLARK</t>
  </si>
  <si>
    <t>17023</t>
  </si>
  <si>
    <t>ILCLAY</t>
  </si>
  <si>
    <t>17025</t>
  </si>
  <si>
    <t>ILCLINTON</t>
  </si>
  <si>
    <t>17027</t>
  </si>
  <si>
    <t>COLES</t>
  </si>
  <si>
    <t>ILCOLES</t>
  </si>
  <si>
    <t>17029</t>
  </si>
  <si>
    <t>ILCOOK</t>
  </si>
  <si>
    <t>17031</t>
  </si>
  <si>
    <t>ILCRAWFORD</t>
  </si>
  <si>
    <t>17033</t>
  </si>
  <si>
    <t>CUMBERLAND</t>
  </si>
  <si>
    <t>ILCUMBERLAND</t>
  </si>
  <si>
    <t>17035</t>
  </si>
  <si>
    <t>ILDE KALB</t>
  </si>
  <si>
    <t>17037</t>
  </si>
  <si>
    <t>DE WITT</t>
  </si>
  <si>
    <t>ILDE WITT</t>
  </si>
  <si>
    <t>17039</t>
  </si>
  <si>
    <t>ILDOUGLAS</t>
  </si>
  <si>
    <t>17041</t>
  </si>
  <si>
    <t>DU PAGE</t>
  </si>
  <si>
    <t>ILDU PAGE</t>
  </si>
  <si>
    <t>17043</t>
  </si>
  <si>
    <t>EDGAR</t>
  </si>
  <si>
    <t>ILEDGAR</t>
  </si>
  <si>
    <t>17045</t>
  </si>
  <si>
    <t>EDWARDS</t>
  </si>
  <si>
    <t>ILEDWARDS</t>
  </si>
  <si>
    <t>17047</t>
  </si>
  <si>
    <t>ILEFFINGHAM</t>
  </si>
  <si>
    <t>17049</t>
  </si>
  <si>
    <t>ILFAYETTE</t>
  </si>
  <si>
    <t>17051</t>
  </si>
  <si>
    <t>FORD</t>
  </si>
  <si>
    <t>ILFORD</t>
  </si>
  <si>
    <t>17053</t>
  </si>
  <si>
    <t>ILFRANKLIN</t>
  </si>
  <si>
    <t>17055</t>
  </si>
  <si>
    <t>ILFULTON</t>
  </si>
  <si>
    <t>17057</t>
  </si>
  <si>
    <t>GALLATIN</t>
  </si>
  <si>
    <t>ILGALLATIN</t>
  </si>
  <si>
    <t>17059</t>
  </si>
  <si>
    <t>ILGREENE</t>
  </si>
  <si>
    <t>17061</t>
  </si>
  <si>
    <t>ILGRUNDY</t>
  </si>
  <si>
    <t>17063</t>
  </si>
  <si>
    <t>ILHAMILTON</t>
  </si>
  <si>
    <t>17065</t>
  </si>
  <si>
    <t>ILHANCOCK</t>
  </si>
  <si>
    <t>17067</t>
  </si>
  <si>
    <t>ILHARDIN</t>
  </si>
  <si>
    <t>17069</t>
  </si>
  <si>
    <t>HENDERSON</t>
  </si>
  <si>
    <t>ILHENDERSON</t>
  </si>
  <si>
    <t>17071</t>
  </si>
  <si>
    <t>ILHENRY</t>
  </si>
  <si>
    <t>17073</t>
  </si>
  <si>
    <t>IROQUOIS</t>
  </si>
  <si>
    <t>ILIROQUOIS</t>
  </si>
  <si>
    <t>17075</t>
  </si>
  <si>
    <t>ILJACKSON</t>
  </si>
  <si>
    <t>17077</t>
  </si>
  <si>
    <t>ILJASPER</t>
  </si>
  <si>
    <t>17079</t>
  </si>
  <si>
    <t>ILJEFFERSON</t>
  </si>
  <si>
    <t>17081</t>
  </si>
  <si>
    <t>JERSEY</t>
  </si>
  <si>
    <t>ILJERSEY</t>
  </si>
  <si>
    <t>17083</t>
  </si>
  <si>
    <t>JO DAVIESS</t>
  </si>
  <si>
    <t>ILJO DAVIESS</t>
  </si>
  <si>
    <t>17085</t>
  </si>
  <si>
    <t>ILJOHNSON</t>
  </si>
  <si>
    <t>17087</t>
  </si>
  <si>
    <t>KANE</t>
  </si>
  <si>
    <t>ILKANE</t>
  </si>
  <si>
    <t>17089</t>
  </si>
  <si>
    <t>KANKAKEE</t>
  </si>
  <si>
    <t>ILKANKAKEE</t>
  </si>
  <si>
    <t>17091</t>
  </si>
  <si>
    <t>KENDALL</t>
  </si>
  <si>
    <t>ILKENDALL</t>
  </si>
  <si>
    <t>17093</t>
  </si>
  <si>
    <t>KNOX</t>
  </si>
  <si>
    <t>ILKNOX</t>
  </si>
  <si>
    <t>17095</t>
  </si>
  <si>
    <t>LA SALLE</t>
  </si>
  <si>
    <t>ILLA SALLE</t>
  </si>
  <si>
    <t>17099</t>
  </si>
  <si>
    <t>ILLAKE</t>
  </si>
  <si>
    <t>17097</t>
  </si>
  <si>
    <t>ILLAWRENCE</t>
  </si>
  <si>
    <t>17101</t>
  </si>
  <si>
    <t>ILLEE</t>
  </si>
  <si>
    <t>17103</t>
  </si>
  <si>
    <t>LIVINGSTON</t>
  </si>
  <si>
    <t>ILLIVINGSTON</t>
  </si>
  <si>
    <t>17105</t>
  </si>
  <si>
    <t>ILLOGAN</t>
  </si>
  <si>
    <t>17107</t>
  </si>
  <si>
    <t>ILMACON</t>
  </si>
  <si>
    <t>17115</t>
  </si>
  <si>
    <t>MACOUPIN</t>
  </si>
  <si>
    <t>ILMACOUPIN</t>
  </si>
  <si>
    <t>17117</t>
  </si>
  <si>
    <t>ILMADISON</t>
  </si>
  <si>
    <t>17119</t>
  </si>
  <si>
    <t>ILMARION</t>
  </si>
  <si>
    <t>17121</t>
  </si>
  <si>
    <t>ILMARSHALL</t>
  </si>
  <si>
    <t>17123</t>
  </si>
  <si>
    <t>MASON</t>
  </si>
  <si>
    <t>ILMASON</t>
  </si>
  <si>
    <t>17125</t>
  </si>
  <si>
    <t>MASSAC</t>
  </si>
  <si>
    <t>ILMASSAC</t>
  </si>
  <si>
    <t>17127</t>
  </si>
  <si>
    <t>MCDONOUGH</t>
  </si>
  <si>
    <t>ILMCDONOUGH</t>
  </si>
  <si>
    <t>17109</t>
  </si>
  <si>
    <t>MCHENRY</t>
  </si>
  <si>
    <t>ILMCHENRY</t>
  </si>
  <si>
    <t>17111</t>
  </si>
  <si>
    <t>MCLEAN</t>
  </si>
  <si>
    <t>ILMCLEAN</t>
  </si>
  <si>
    <t>17113</t>
  </si>
  <si>
    <t>MENARD</t>
  </si>
  <si>
    <t>ILMENARD</t>
  </si>
  <si>
    <t>17129</t>
  </si>
  <si>
    <t>MERCER</t>
  </si>
  <si>
    <t>ILMERCER</t>
  </si>
  <si>
    <t>17131</t>
  </si>
  <si>
    <t>ILMONROE</t>
  </si>
  <si>
    <t>17133</t>
  </si>
  <si>
    <t>ILMONTGOMERY</t>
  </si>
  <si>
    <t>17135</t>
  </si>
  <si>
    <t>ILMORGAN</t>
  </si>
  <si>
    <t>17137</t>
  </si>
  <si>
    <t>MOULTRIE</t>
  </si>
  <si>
    <t>ILMOULTRIE</t>
  </si>
  <si>
    <t>17139</t>
  </si>
  <si>
    <t>OGLE</t>
  </si>
  <si>
    <t>ILOGLE</t>
  </si>
  <si>
    <t>17141</t>
  </si>
  <si>
    <t>PEORIA</t>
  </si>
  <si>
    <t>ILPEORIA</t>
  </si>
  <si>
    <t>17143</t>
  </si>
  <si>
    <t>ILPERRY</t>
  </si>
  <si>
    <t>17145</t>
  </si>
  <si>
    <t>PIATT</t>
  </si>
  <si>
    <t>ILPIATT</t>
  </si>
  <si>
    <t>17147</t>
  </si>
  <si>
    <t>ILPIKE</t>
  </si>
  <si>
    <t>17149</t>
  </si>
  <si>
    <t>ILPOPE</t>
  </si>
  <si>
    <t>17151</t>
  </si>
  <si>
    <t>ILPULASKI</t>
  </si>
  <si>
    <t>17153</t>
  </si>
  <si>
    <t>ILPUTNAM</t>
  </si>
  <si>
    <t>17155</t>
  </si>
  <si>
    <t>ILRANDOLPH</t>
  </si>
  <si>
    <t>17157</t>
  </si>
  <si>
    <t>RICHLAND</t>
  </si>
  <si>
    <t>ILRICHLAND</t>
  </si>
  <si>
    <t>17159</t>
  </si>
  <si>
    <t>ROCK ISLAND</t>
  </si>
  <si>
    <t>ILROCK ISLAND</t>
  </si>
  <si>
    <t>17161</t>
  </si>
  <si>
    <t>ILSALINE</t>
  </si>
  <si>
    <t>17165</t>
  </si>
  <si>
    <t>SANGAMON</t>
  </si>
  <si>
    <t>ILSANGAMON</t>
  </si>
  <si>
    <t>17167</t>
  </si>
  <si>
    <t>SCHUYLER</t>
  </si>
  <si>
    <t>ILSCHUYLER</t>
  </si>
  <si>
    <t>17169</t>
  </si>
  <si>
    <t>ILSCOTT</t>
  </si>
  <si>
    <t>17171</t>
  </si>
  <si>
    <t>ILSHELBY</t>
  </si>
  <si>
    <t>17173</t>
  </si>
  <si>
    <t>ILST. CLAIR</t>
  </si>
  <si>
    <t>17163</t>
  </si>
  <si>
    <t>STARK</t>
  </si>
  <si>
    <t>ILSTARK</t>
  </si>
  <si>
    <t>17175</t>
  </si>
  <si>
    <t>STEPHENSON</t>
  </si>
  <si>
    <t>ILSTEPHENSON</t>
  </si>
  <si>
    <t>17177</t>
  </si>
  <si>
    <t>TAZEWELL</t>
  </si>
  <si>
    <t>ILTAZEWELL</t>
  </si>
  <si>
    <t>17179</t>
  </si>
  <si>
    <t>ILUNION</t>
  </si>
  <si>
    <t>17181</t>
  </si>
  <si>
    <t>VERMILION</t>
  </si>
  <si>
    <t>ILVERMILION</t>
  </si>
  <si>
    <t>17183</t>
  </si>
  <si>
    <t>WABASH</t>
  </si>
  <si>
    <t>ILWABASH</t>
  </si>
  <si>
    <t>17185</t>
  </si>
  <si>
    <t>ILWARREN</t>
  </si>
  <si>
    <t>17187</t>
  </si>
  <si>
    <t>ILWASHINGTON</t>
  </si>
  <si>
    <t>17189</t>
  </si>
  <si>
    <t>ILWAYNE</t>
  </si>
  <si>
    <t>17191</t>
  </si>
  <si>
    <t>ILWHITE</t>
  </si>
  <si>
    <t>17193</t>
  </si>
  <si>
    <t>WHITESIDE</t>
  </si>
  <si>
    <t>ILWHITESIDE</t>
  </si>
  <si>
    <t>17195</t>
  </si>
  <si>
    <t>WILL</t>
  </si>
  <si>
    <t>ILWILL</t>
  </si>
  <si>
    <t>17197</t>
  </si>
  <si>
    <t>WILLIAMSON</t>
  </si>
  <si>
    <t>ILWILLIAMSON</t>
  </si>
  <si>
    <t>17199</t>
  </si>
  <si>
    <t>ILWINNEBAGO</t>
  </si>
  <si>
    <t>17201</t>
  </si>
  <si>
    <t>WOODFORD</t>
  </si>
  <si>
    <t>ILWOODFORD</t>
  </si>
  <si>
    <t>17203</t>
  </si>
  <si>
    <t>IN</t>
  </si>
  <si>
    <t>INADAMS</t>
  </si>
  <si>
    <t>18001</t>
  </si>
  <si>
    <t>ALLEN</t>
  </si>
  <si>
    <t>INALLEN</t>
  </si>
  <si>
    <t>18003</t>
  </si>
  <si>
    <t>BARTHOLOMEW</t>
  </si>
  <si>
    <t>INBARTHOLOMEW</t>
  </si>
  <si>
    <t>18005</t>
  </si>
  <si>
    <t>INBENTON</t>
  </si>
  <si>
    <t>18007</t>
  </si>
  <si>
    <t>BLACKFORD</t>
  </si>
  <si>
    <t>INBLACKFORD</t>
  </si>
  <si>
    <t>18009</t>
  </si>
  <si>
    <t>INBOONE</t>
  </si>
  <si>
    <t>18011</t>
  </si>
  <si>
    <t>INBROWN</t>
  </si>
  <si>
    <t>18013</t>
  </si>
  <si>
    <t>INCARROLL</t>
  </si>
  <si>
    <t>18015</t>
  </si>
  <si>
    <t>INCASS</t>
  </si>
  <si>
    <t>18017</t>
  </si>
  <si>
    <t>INCLARK</t>
  </si>
  <si>
    <t>18019</t>
  </si>
  <si>
    <t>INCLAY</t>
  </si>
  <si>
    <t>18021</t>
  </si>
  <si>
    <t>INCLINTON</t>
  </si>
  <si>
    <t>18023</t>
  </si>
  <si>
    <t>INCRAWFORD</t>
  </si>
  <si>
    <t>18025</t>
  </si>
  <si>
    <t>DAVIESS</t>
  </si>
  <si>
    <t>INDAVIESS</t>
  </si>
  <si>
    <t>18027</t>
  </si>
  <si>
    <t>INDE KALB</t>
  </si>
  <si>
    <t>18033</t>
  </si>
  <si>
    <t>DEARBORN</t>
  </si>
  <si>
    <t>INDEARBORN</t>
  </si>
  <si>
    <t>18029</t>
  </si>
  <si>
    <t>INDECATUR</t>
  </si>
  <si>
    <t>18031</t>
  </si>
  <si>
    <t>INDELAWARE</t>
  </si>
  <si>
    <t>18035</t>
  </si>
  <si>
    <t>DUBOIS</t>
  </si>
  <si>
    <t>INDUBOIS</t>
  </si>
  <si>
    <t>18037</t>
  </si>
  <si>
    <t>ELKHART</t>
  </si>
  <si>
    <t>INELKHART</t>
  </si>
  <si>
    <t>18039</t>
  </si>
  <si>
    <t>INFAYETTE</t>
  </si>
  <si>
    <t>18041</t>
  </si>
  <si>
    <t>INFLOYD</t>
  </si>
  <si>
    <t>18043</t>
  </si>
  <si>
    <t>FOUNTAIN</t>
  </si>
  <si>
    <t>INFOUNTAIN</t>
  </si>
  <si>
    <t>18045</t>
  </si>
  <si>
    <t>INFRANKLIN</t>
  </si>
  <si>
    <t>18047</t>
  </si>
  <si>
    <t>INFULTON</t>
  </si>
  <si>
    <t>18049</t>
  </si>
  <si>
    <t>GIBSON</t>
  </si>
  <si>
    <t>INGIBSON</t>
  </si>
  <si>
    <t>18051</t>
  </si>
  <si>
    <t>INGRANT</t>
  </si>
  <si>
    <t>18053</t>
  </si>
  <si>
    <t>INGREENE</t>
  </si>
  <si>
    <t>18055</t>
  </si>
  <si>
    <t>INHAMILTON</t>
  </si>
  <si>
    <t>18057</t>
  </si>
  <si>
    <t>INHANCOCK</t>
  </si>
  <si>
    <t>18059</t>
  </si>
  <si>
    <t>INHARRISON</t>
  </si>
  <si>
    <t>18061</t>
  </si>
  <si>
    <t>HENDRICKS</t>
  </si>
  <si>
    <t>INHENDRICKS</t>
  </si>
  <si>
    <t>18063</t>
  </si>
  <si>
    <t>INHENRY</t>
  </si>
  <si>
    <t>18065</t>
  </si>
  <si>
    <t>INHOWARD</t>
  </si>
  <si>
    <t>18067</t>
  </si>
  <si>
    <t>HUNTINGTON</t>
  </si>
  <si>
    <t>INHUNTINGTON</t>
  </si>
  <si>
    <t>18069</t>
  </si>
  <si>
    <t>INJACKSON</t>
  </si>
  <si>
    <t>18071</t>
  </si>
  <si>
    <t>INJASPER</t>
  </si>
  <si>
    <t>18073</t>
  </si>
  <si>
    <t>JAY</t>
  </si>
  <si>
    <t>INJAY</t>
  </si>
  <si>
    <t>18075</t>
  </si>
  <si>
    <t>INJEFFERSON</t>
  </si>
  <si>
    <t>18077</t>
  </si>
  <si>
    <t>JENNINGS</t>
  </si>
  <si>
    <t>INJENNINGS</t>
  </si>
  <si>
    <t>18079</t>
  </si>
  <si>
    <t>INJOHNSON</t>
  </si>
  <si>
    <t>18081</t>
  </si>
  <si>
    <t>INKNOX</t>
  </si>
  <si>
    <t>18083</t>
  </si>
  <si>
    <t>KOSCIUSKO</t>
  </si>
  <si>
    <t>INKOSCIUSKO</t>
  </si>
  <si>
    <t>18085</t>
  </si>
  <si>
    <t>LA PORTE</t>
  </si>
  <si>
    <t>INLA PORTE</t>
  </si>
  <si>
    <t>18091</t>
  </si>
  <si>
    <t>LAGRANGE</t>
  </si>
  <si>
    <t>INLAGRANGE</t>
  </si>
  <si>
    <t>18087</t>
  </si>
  <si>
    <t>INLAKE</t>
  </si>
  <si>
    <t>18089</t>
  </si>
  <si>
    <t>INLAWRENCE</t>
  </si>
  <si>
    <t>18093</t>
  </si>
  <si>
    <t>INMADISON</t>
  </si>
  <si>
    <t>18095</t>
  </si>
  <si>
    <t>INMARION</t>
  </si>
  <si>
    <t>18097</t>
  </si>
  <si>
    <t>INMARSHALL</t>
  </si>
  <si>
    <t>18099</t>
  </si>
  <si>
    <t>INMARTIN</t>
  </si>
  <si>
    <t>18101</t>
  </si>
  <si>
    <t>MIAMI</t>
  </si>
  <si>
    <t>INMIAMI</t>
  </si>
  <si>
    <t>18103</t>
  </si>
  <si>
    <t>INMONROE</t>
  </si>
  <si>
    <t>18105</t>
  </si>
  <si>
    <t>INMONTGOMERY</t>
  </si>
  <si>
    <t>18107</t>
  </si>
  <si>
    <t>INMORGAN</t>
  </si>
  <si>
    <t>18109</t>
  </si>
  <si>
    <t>INNEWTON</t>
  </si>
  <si>
    <t>18111</t>
  </si>
  <si>
    <t>NOBLE</t>
  </si>
  <si>
    <t>INNOBLE</t>
  </si>
  <si>
    <t>18113</t>
  </si>
  <si>
    <t>OHIO</t>
  </si>
  <si>
    <t>INOHIO</t>
  </si>
  <si>
    <t>18115</t>
  </si>
  <si>
    <t>INORANGE</t>
  </si>
  <si>
    <t>18117</t>
  </si>
  <si>
    <t>OWEN</t>
  </si>
  <si>
    <t>INOWEN</t>
  </si>
  <si>
    <t>18119</t>
  </si>
  <si>
    <t>PARKE</t>
  </si>
  <si>
    <t>INPARKE</t>
  </si>
  <si>
    <t>18121</t>
  </si>
  <si>
    <t>INPERRY</t>
  </si>
  <si>
    <t>18123</t>
  </si>
  <si>
    <t>INPIKE</t>
  </si>
  <si>
    <t>18125</t>
  </si>
  <si>
    <t>PORTER</t>
  </si>
  <si>
    <t>INPORTER</t>
  </si>
  <si>
    <t>18127</t>
  </si>
  <si>
    <t>POSEY</t>
  </si>
  <si>
    <t>INPOSEY</t>
  </si>
  <si>
    <t>18129</t>
  </si>
  <si>
    <t>INPULASKI</t>
  </si>
  <si>
    <t>18131</t>
  </si>
  <si>
    <t>INPUTNAM</t>
  </si>
  <si>
    <t>18133</t>
  </si>
  <si>
    <t>INRANDOLPH</t>
  </si>
  <si>
    <t>18135</t>
  </si>
  <si>
    <t>RIPLEY</t>
  </si>
  <si>
    <t>INRIPLEY</t>
  </si>
  <si>
    <t>18137</t>
  </si>
  <si>
    <t>RUSH</t>
  </si>
  <si>
    <t>INRUSH</t>
  </si>
  <si>
    <t>18139</t>
  </si>
  <si>
    <t>INSCOTT</t>
  </si>
  <si>
    <t>18143</t>
  </si>
  <si>
    <t>INSHELBY</t>
  </si>
  <si>
    <t>18145</t>
  </si>
  <si>
    <t>SPENCER</t>
  </si>
  <si>
    <t>INSPENCER</t>
  </si>
  <si>
    <t>18147</t>
  </si>
  <si>
    <t>ST. JOSEPH</t>
  </si>
  <si>
    <t>INST. JOSEPH</t>
  </si>
  <si>
    <t>18141</t>
  </si>
  <si>
    <t>STARKE</t>
  </si>
  <si>
    <t>INSTARKE</t>
  </si>
  <si>
    <t>18149</t>
  </si>
  <si>
    <t>STEUBEN</t>
  </si>
  <si>
    <t>INSTEUBEN</t>
  </si>
  <si>
    <t>18151</t>
  </si>
  <si>
    <t>SULLIVAN</t>
  </si>
  <si>
    <t>INSULLIVAN</t>
  </si>
  <si>
    <t>18153</t>
  </si>
  <si>
    <t>SWITZERLAND</t>
  </si>
  <si>
    <t>INSWITZERLAND</t>
  </si>
  <si>
    <t>18155</t>
  </si>
  <si>
    <t>TIPPECANOE</t>
  </si>
  <si>
    <t>INTIPPECANOE</t>
  </si>
  <si>
    <t>18157</t>
  </si>
  <si>
    <t>TIPTON</t>
  </si>
  <si>
    <t>INTIPTON</t>
  </si>
  <si>
    <t>18159</t>
  </si>
  <si>
    <t>INUNION</t>
  </si>
  <si>
    <t>18161</t>
  </si>
  <si>
    <t>VANDERBURGH</t>
  </si>
  <si>
    <t>INVANDERBURGH</t>
  </si>
  <si>
    <t>18163</t>
  </si>
  <si>
    <t>VERMILLION</t>
  </si>
  <si>
    <t>INVERMILLION</t>
  </si>
  <si>
    <t>18165</t>
  </si>
  <si>
    <t>VIGO</t>
  </si>
  <si>
    <t>INVIGO</t>
  </si>
  <si>
    <t>18167</t>
  </si>
  <si>
    <t>INWABASH</t>
  </si>
  <si>
    <t>18169</t>
  </si>
  <si>
    <t>INWARREN</t>
  </si>
  <si>
    <t>18171</t>
  </si>
  <si>
    <t>WARRICK</t>
  </si>
  <si>
    <t>INWARRICK</t>
  </si>
  <si>
    <t>18173</t>
  </si>
  <si>
    <t>INWASHINGTON</t>
  </si>
  <si>
    <t>18175</t>
  </si>
  <si>
    <t>INWAYNE</t>
  </si>
  <si>
    <t>18177</t>
  </si>
  <si>
    <t>WELLS</t>
  </si>
  <si>
    <t>INWELLS</t>
  </si>
  <si>
    <t>18179</t>
  </si>
  <si>
    <t>INWHITE</t>
  </si>
  <si>
    <t>18181</t>
  </si>
  <si>
    <t>WHITLEY</t>
  </si>
  <si>
    <t>INWHITLEY</t>
  </si>
  <si>
    <t>18183</t>
  </si>
  <si>
    <t>KS</t>
  </si>
  <si>
    <t>KSALLEN</t>
  </si>
  <si>
    <t>20001</t>
  </si>
  <si>
    <t>ANDERSON</t>
  </si>
  <si>
    <t>KSANDERSON</t>
  </si>
  <si>
    <t>20003</t>
  </si>
  <si>
    <t>ATCHISON</t>
  </si>
  <si>
    <t>KSATCHISON</t>
  </si>
  <si>
    <t>20005</t>
  </si>
  <si>
    <t>BARBER</t>
  </si>
  <si>
    <t>KSBARBER</t>
  </si>
  <si>
    <t>20007</t>
  </si>
  <si>
    <t>BARTON</t>
  </si>
  <si>
    <t>KSBARTON</t>
  </si>
  <si>
    <t>20009</t>
  </si>
  <si>
    <t>BOURBON</t>
  </si>
  <si>
    <t>KSBOURBON</t>
  </si>
  <si>
    <t>20011</t>
  </si>
  <si>
    <t>KSBROWN</t>
  </si>
  <si>
    <t>20013</t>
  </si>
  <si>
    <t>KSBUTLER</t>
  </si>
  <si>
    <t>20015</t>
  </si>
  <si>
    <t>CHASE</t>
  </si>
  <si>
    <t>KSCHASE</t>
  </si>
  <si>
    <t>20017</t>
  </si>
  <si>
    <t>CHAUTAUQUA</t>
  </si>
  <si>
    <t>KSCHAUTAUQUA</t>
  </si>
  <si>
    <t>20019</t>
  </si>
  <si>
    <t>KSCHEROKEE</t>
  </si>
  <si>
    <t>20021</t>
  </si>
  <si>
    <t>KSCHEYENNE</t>
  </si>
  <si>
    <t>20023</t>
  </si>
  <si>
    <t>KSCLARK</t>
  </si>
  <si>
    <t>20025</t>
  </si>
  <si>
    <t>KSCLAY</t>
  </si>
  <si>
    <t>20027</t>
  </si>
  <si>
    <t>CLOUD</t>
  </si>
  <si>
    <t>KSCLOUD</t>
  </si>
  <si>
    <t>20029</t>
  </si>
  <si>
    <t>COFFEY</t>
  </si>
  <si>
    <t>KSCOFFEY</t>
  </si>
  <si>
    <t>20031</t>
  </si>
  <si>
    <t>COMANCHE</t>
  </si>
  <si>
    <t>KSCOMANCHE</t>
  </si>
  <si>
    <t>20033</t>
  </si>
  <si>
    <t>COWLEY</t>
  </si>
  <si>
    <t>KSCOWLEY</t>
  </si>
  <si>
    <t>20035</t>
  </si>
  <si>
    <t>KSCRAWFORD</t>
  </si>
  <si>
    <t>20037</t>
  </si>
  <si>
    <t>KSDECATUR</t>
  </si>
  <si>
    <t>20039</t>
  </si>
  <si>
    <t>KSDICKINSON</t>
  </si>
  <si>
    <t>20041</t>
  </si>
  <si>
    <t>DONIPHAN</t>
  </si>
  <si>
    <t>KSDONIPHAN</t>
  </si>
  <si>
    <t>20043</t>
  </si>
  <si>
    <t>KSDOUGLAS</t>
  </si>
  <si>
    <t>20045</t>
  </si>
  <si>
    <t>KSEDWARDS</t>
  </si>
  <si>
    <t>20047</t>
  </si>
  <si>
    <t>ELK</t>
  </si>
  <si>
    <t>KSELK</t>
  </si>
  <si>
    <t>20049</t>
  </si>
  <si>
    <t>ELLIS</t>
  </si>
  <si>
    <t>KSELLIS</t>
  </si>
  <si>
    <t>20051</t>
  </si>
  <si>
    <t>ELLSWORTH</t>
  </si>
  <si>
    <t>KSELLSWORTH</t>
  </si>
  <si>
    <t>20053</t>
  </si>
  <si>
    <t>FINNEY</t>
  </si>
  <si>
    <t>KSFINNEY</t>
  </si>
  <si>
    <t>20055</t>
  </si>
  <si>
    <t>KSFORD</t>
  </si>
  <si>
    <t>20057</t>
  </si>
  <si>
    <t>KSFRANKLIN</t>
  </si>
  <si>
    <t>20059</t>
  </si>
  <si>
    <t>GEARY</t>
  </si>
  <si>
    <t>KSGEARY</t>
  </si>
  <si>
    <t>20061</t>
  </si>
  <si>
    <t>GOVE</t>
  </si>
  <si>
    <t>KSGOVE</t>
  </si>
  <si>
    <t>20063</t>
  </si>
  <si>
    <t>KSGRAHAM</t>
  </si>
  <si>
    <t>20065</t>
  </si>
  <si>
    <t>KSGRANT</t>
  </si>
  <si>
    <t>20067</t>
  </si>
  <si>
    <t>GRAY</t>
  </si>
  <si>
    <t>KSGRAY</t>
  </si>
  <si>
    <t>20069</t>
  </si>
  <si>
    <t>GREELEY</t>
  </si>
  <si>
    <t>KSGREELEY</t>
  </si>
  <si>
    <t>20071</t>
  </si>
  <si>
    <t>GREENWOOD</t>
  </si>
  <si>
    <t>KSGREENWOOD</t>
  </si>
  <si>
    <t>20073</t>
  </si>
  <si>
    <t>KSHAMILTON</t>
  </si>
  <si>
    <t>20075</t>
  </si>
  <si>
    <t>HARPER</t>
  </si>
  <si>
    <t>KSHARPER</t>
  </si>
  <si>
    <t>20077</t>
  </si>
  <si>
    <t>HARVEY</t>
  </si>
  <si>
    <t>KSHARVEY</t>
  </si>
  <si>
    <t>20079</t>
  </si>
  <si>
    <t>HASKELL</t>
  </si>
  <si>
    <t>KSHASKELL</t>
  </si>
  <si>
    <t>20081</t>
  </si>
  <si>
    <t>HODGEMAN</t>
  </si>
  <si>
    <t>KSHODGEMAN</t>
  </si>
  <si>
    <t>20083</t>
  </si>
  <si>
    <t>KSJACKSON</t>
  </si>
  <si>
    <t>20085</t>
  </si>
  <si>
    <t>KSJEFFERSON</t>
  </si>
  <si>
    <t>20087</t>
  </si>
  <si>
    <t>JEWELL</t>
  </si>
  <si>
    <t>KSJEWELL</t>
  </si>
  <si>
    <t>20089</t>
  </si>
  <si>
    <t>KSJOHNSON</t>
  </si>
  <si>
    <t>20091</t>
  </si>
  <si>
    <t>KEARNY</t>
  </si>
  <si>
    <t>KSKEARNY</t>
  </si>
  <si>
    <t>20093</t>
  </si>
  <si>
    <t>KINGMAN</t>
  </si>
  <si>
    <t>KSKINGMAN</t>
  </si>
  <si>
    <t>20095</t>
  </si>
  <si>
    <t>KSKIOWA</t>
  </si>
  <si>
    <t>20097</t>
  </si>
  <si>
    <t>LABETTE</t>
  </si>
  <si>
    <t>KSLABETTE</t>
  </si>
  <si>
    <t>20099</t>
  </si>
  <si>
    <t>LANE</t>
  </si>
  <si>
    <t>KSLANE</t>
  </si>
  <si>
    <t>20101</t>
  </si>
  <si>
    <t>LEAVENWORTH</t>
  </si>
  <si>
    <t>KSLEAVENWORTH</t>
  </si>
  <si>
    <t>20103</t>
  </si>
  <si>
    <t>KSLINCOLN</t>
  </si>
  <si>
    <t>20105</t>
  </si>
  <si>
    <t>KSLINN</t>
  </si>
  <si>
    <t>20107</t>
  </si>
  <si>
    <t>KSLOGAN</t>
  </si>
  <si>
    <t>20109</t>
  </si>
  <si>
    <t>KSLYON</t>
  </si>
  <si>
    <t>20111</t>
  </si>
  <si>
    <t>KSMARION</t>
  </si>
  <si>
    <t>20115</t>
  </si>
  <si>
    <t>KSMARSHALL</t>
  </si>
  <si>
    <t>20117</t>
  </si>
  <si>
    <t>MCPHERSON</t>
  </si>
  <si>
    <t>KSMCPHERSON</t>
  </si>
  <si>
    <t>20113</t>
  </si>
  <si>
    <t>MEADE</t>
  </si>
  <si>
    <t>KSMEADE</t>
  </si>
  <si>
    <t>20119</t>
  </si>
  <si>
    <t>KSMIAMI</t>
  </si>
  <si>
    <t>20121</t>
  </si>
  <si>
    <t>KSMITCHELL</t>
  </si>
  <si>
    <t>20123</t>
  </si>
  <si>
    <t>KSMONTGOMERY</t>
  </si>
  <si>
    <t>20125</t>
  </si>
  <si>
    <t>MORRIS</t>
  </si>
  <si>
    <t>KSMORRIS</t>
  </si>
  <si>
    <t>20127</t>
  </si>
  <si>
    <t>MORTON</t>
  </si>
  <si>
    <t>KSMORTON</t>
  </si>
  <si>
    <t>20129</t>
  </si>
  <si>
    <t>NEMAHA</t>
  </si>
  <si>
    <t>KSNEMAHA</t>
  </si>
  <si>
    <t>20131</t>
  </si>
  <si>
    <t>NEOSHO</t>
  </si>
  <si>
    <t>KSNEOSHO</t>
  </si>
  <si>
    <t>20133</t>
  </si>
  <si>
    <t>NESS</t>
  </si>
  <si>
    <t>KSNESS</t>
  </si>
  <si>
    <t>20135</t>
  </si>
  <si>
    <t>NORTON</t>
  </si>
  <si>
    <t>KSNORTON</t>
  </si>
  <si>
    <t>20137</t>
  </si>
  <si>
    <t>OSAGE</t>
  </si>
  <si>
    <t>KSOSAGE</t>
  </si>
  <si>
    <t>20139</t>
  </si>
  <si>
    <t>OSBORNE</t>
  </si>
  <si>
    <t>KSOSBORNE</t>
  </si>
  <si>
    <t>20141</t>
  </si>
  <si>
    <t>OTTAWA</t>
  </si>
  <si>
    <t>KSOTTAWA</t>
  </si>
  <si>
    <t>20143</t>
  </si>
  <si>
    <t>PAWNEE</t>
  </si>
  <si>
    <t>KSPAWNEE</t>
  </si>
  <si>
    <t>20145</t>
  </si>
  <si>
    <t>KSPHILLIPS</t>
  </si>
  <si>
    <t>20147</t>
  </si>
  <si>
    <t>POTTAWATOMIE</t>
  </si>
  <si>
    <t>KSPOTTAWATOMIE</t>
  </si>
  <si>
    <t>20149</t>
  </si>
  <si>
    <t>PRATT</t>
  </si>
  <si>
    <t>KSPRATT</t>
  </si>
  <si>
    <t>20151</t>
  </si>
  <si>
    <t>RAWLINS</t>
  </si>
  <si>
    <t>KSRAWLINS</t>
  </si>
  <si>
    <t>20153</t>
  </si>
  <si>
    <t>RENO</t>
  </si>
  <si>
    <t>KSRENO</t>
  </si>
  <si>
    <t>20155</t>
  </si>
  <si>
    <t>REPUBLIC</t>
  </si>
  <si>
    <t>KSREPUBLIC</t>
  </si>
  <si>
    <t>20157</t>
  </si>
  <si>
    <t>RICE</t>
  </si>
  <si>
    <t>KSRICE</t>
  </si>
  <si>
    <t>20159</t>
  </si>
  <si>
    <t>RILEY</t>
  </si>
  <si>
    <t>KSRILEY</t>
  </si>
  <si>
    <t>20161</t>
  </si>
  <si>
    <t>ROOKS</t>
  </si>
  <si>
    <t>KSROOKS</t>
  </si>
  <si>
    <t>20163</t>
  </si>
  <si>
    <t>KSRUSH</t>
  </si>
  <si>
    <t>20165</t>
  </si>
  <si>
    <t>KSRUSSELL</t>
  </si>
  <si>
    <t>20167</t>
  </si>
  <si>
    <t>KSSALINE</t>
  </si>
  <si>
    <t>20169</t>
  </si>
  <si>
    <t>KSSCOTT</t>
  </si>
  <si>
    <t>20171</t>
  </si>
  <si>
    <t>KSSEDGWICK</t>
  </si>
  <si>
    <t>20173</t>
  </si>
  <si>
    <t>SEWARD</t>
  </si>
  <si>
    <t>KSSEWARD</t>
  </si>
  <si>
    <t>20175</t>
  </si>
  <si>
    <t>SHAWNEE</t>
  </si>
  <si>
    <t>KSSHAWNEE</t>
  </si>
  <si>
    <t>20177</t>
  </si>
  <si>
    <t>SHERIDAN</t>
  </si>
  <si>
    <t>KSSHERIDAN</t>
  </si>
  <si>
    <t>20179</t>
  </si>
  <si>
    <t>SHERMAN</t>
  </si>
  <si>
    <t>KSSHERMAN</t>
  </si>
  <si>
    <t>20181</t>
  </si>
  <si>
    <t>SMITH</t>
  </si>
  <si>
    <t>KSSMITH</t>
  </si>
  <si>
    <t>20183</t>
  </si>
  <si>
    <t>STAFFORD</t>
  </si>
  <si>
    <t>KSSTAFFORD</t>
  </si>
  <si>
    <t>20185</t>
  </si>
  <si>
    <t>STANTON</t>
  </si>
  <si>
    <t>KSSTANTON</t>
  </si>
  <si>
    <t>20187</t>
  </si>
  <si>
    <t>STEVENS</t>
  </si>
  <si>
    <t>KSSTEVENS</t>
  </si>
  <si>
    <t>20189</t>
  </si>
  <si>
    <t>SUMNER</t>
  </si>
  <si>
    <t>KSSUMNER</t>
  </si>
  <si>
    <t>20191</t>
  </si>
  <si>
    <t>KSTHOMAS</t>
  </si>
  <si>
    <t>20193</t>
  </si>
  <si>
    <t>TREGO</t>
  </si>
  <si>
    <t>KSTREGO</t>
  </si>
  <si>
    <t>20195</t>
  </si>
  <si>
    <t>WABAUNSEE</t>
  </si>
  <si>
    <t>KSWABAUNSEE</t>
  </si>
  <si>
    <t>20197</t>
  </si>
  <si>
    <t>WALLACE</t>
  </si>
  <si>
    <t>KSWALLACE</t>
  </si>
  <si>
    <t>20199</t>
  </si>
  <si>
    <t>KSWASHINGTON</t>
  </si>
  <si>
    <t>20201</t>
  </si>
  <si>
    <t>WICHITA</t>
  </si>
  <si>
    <t>KSWICHITA</t>
  </si>
  <si>
    <t>20203</t>
  </si>
  <si>
    <t>WILSON</t>
  </si>
  <si>
    <t>KSWILSON</t>
  </si>
  <si>
    <t>20205</t>
  </si>
  <si>
    <t>WOODSON</t>
  </si>
  <si>
    <t>KSWOODSON</t>
  </si>
  <si>
    <t>20207</t>
  </si>
  <si>
    <t>WYANDOTTE</t>
  </si>
  <si>
    <t>KSWYANDOTTE</t>
  </si>
  <si>
    <t>20209</t>
  </si>
  <si>
    <t>KY</t>
  </si>
  <si>
    <t>KYADAIR</t>
  </si>
  <si>
    <t>21001</t>
  </si>
  <si>
    <t>KYALLEN</t>
  </si>
  <si>
    <t>21003</t>
  </si>
  <si>
    <t>KYANDERSON</t>
  </si>
  <si>
    <t>21005</t>
  </si>
  <si>
    <t>BALLARD</t>
  </si>
  <si>
    <t>KYBALLARD</t>
  </si>
  <si>
    <t>21007</t>
  </si>
  <si>
    <t>BARREN</t>
  </si>
  <si>
    <t>KYBARREN</t>
  </si>
  <si>
    <t>21009</t>
  </si>
  <si>
    <t>BATH</t>
  </si>
  <si>
    <t>KYBATH</t>
  </si>
  <si>
    <t>21011</t>
  </si>
  <si>
    <t>BELL</t>
  </si>
  <si>
    <t>KYBELL</t>
  </si>
  <si>
    <t>21013</t>
  </si>
  <si>
    <t>KYBOONE</t>
  </si>
  <si>
    <t>21015</t>
  </si>
  <si>
    <t>KYBOURBON</t>
  </si>
  <si>
    <t>21017</t>
  </si>
  <si>
    <t>BOYD</t>
  </si>
  <si>
    <t>KYBOYD</t>
  </si>
  <si>
    <t>21019</t>
  </si>
  <si>
    <t>BOYLE</t>
  </si>
  <si>
    <t>KYBOYLE</t>
  </si>
  <si>
    <t>21021</t>
  </si>
  <si>
    <t>BRACKEN</t>
  </si>
  <si>
    <t>KYBRACKEN</t>
  </si>
  <si>
    <t>21023</t>
  </si>
  <si>
    <t>BREATHITT</t>
  </si>
  <si>
    <t>KYBREATHITT</t>
  </si>
  <si>
    <t>21025</t>
  </si>
  <si>
    <t>BRECKINRIDGE</t>
  </si>
  <si>
    <t>KYBRECKINRIDGE</t>
  </si>
  <si>
    <t>21027</t>
  </si>
  <si>
    <t>BULLITT</t>
  </si>
  <si>
    <t>KYBULLITT</t>
  </si>
  <si>
    <t>21029</t>
  </si>
  <si>
    <t>KYBUTLER</t>
  </si>
  <si>
    <t>21031</t>
  </si>
  <si>
    <t>CALDWELL</t>
  </si>
  <si>
    <t>KYCALDWELL</t>
  </si>
  <si>
    <t>21033</t>
  </si>
  <si>
    <t>CALLOWAY</t>
  </si>
  <si>
    <t>KYCALLOWAY</t>
  </si>
  <si>
    <t>21035</t>
  </si>
  <si>
    <t>CAMPBELL</t>
  </si>
  <si>
    <t>KYCAMPBELL</t>
  </si>
  <si>
    <t>21037</t>
  </si>
  <si>
    <t>CARLISLE</t>
  </si>
  <si>
    <t>KYCARLISLE</t>
  </si>
  <si>
    <t>21039</t>
  </si>
  <si>
    <t>KYCARROLL</t>
  </si>
  <si>
    <t>21041</t>
  </si>
  <si>
    <t>CARTER</t>
  </si>
  <si>
    <t>KYCARTER</t>
  </si>
  <si>
    <t>21043</t>
  </si>
  <si>
    <t>CASEY</t>
  </si>
  <si>
    <t>KYCASEY</t>
  </si>
  <si>
    <t>21045</t>
  </si>
  <si>
    <t>KYCHRISTIAN</t>
  </si>
  <si>
    <t>21047</t>
  </si>
  <si>
    <t>KYCLARK</t>
  </si>
  <si>
    <t>21049</t>
  </si>
  <si>
    <t>KYCLAY</t>
  </si>
  <si>
    <t>21051</t>
  </si>
  <si>
    <t>KYCLINTON</t>
  </si>
  <si>
    <t>21053</t>
  </si>
  <si>
    <t>KYCRITTENDEN</t>
  </si>
  <si>
    <t>21055</t>
  </si>
  <si>
    <t>KYCUMBERLAND</t>
  </si>
  <si>
    <t>21057</t>
  </si>
  <si>
    <t>KYDAVIESS</t>
  </si>
  <si>
    <t>21059</t>
  </si>
  <si>
    <t>EDMONSON</t>
  </si>
  <si>
    <t>KYEDMONSON</t>
  </si>
  <si>
    <t>21061</t>
  </si>
  <si>
    <t>ELLIOTT</t>
  </si>
  <si>
    <t>KYELLIOTT</t>
  </si>
  <si>
    <t>21063</t>
  </si>
  <si>
    <t>ESTILL</t>
  </si>
  <si>
    <t>KYESTILL</t>
  </si>
  <si>
    <t>21065</t>
  </si>
  <si>
    <t>KYFAYETTE</t>
  </si>
  <si>
    <t>21067</t>
  </si>
  <si>
    <t>FLEMING</t>
  </si>
  <si>
    <t>KYFLEMING</t>
  </si>
  <si>
    <t>21069</t>
  </si>
  <si>
    <t>KYFLOYD</t>
  </si>
  <si>
    <t>21071</t>
  </si>
  <si>
    <t>KYFRANKLIN</t>
  </si>
  <si>
    <t>21073</t>
  </si>
  <si>
    <t>KYFULTON</t>
  </si>
  <si>
    <t>21075</t>
  </si>
  <si>
    <t>KYGALLATIN</t>
  </si>
  <si>
    <t>21077</t>
  </si>
  <si>
    <t>GARRARD</t>
  </si>
  <si>
    <t>KYGARRARD</t>
  </si>
  <si>
    <t>21079</t>
  </si>
  <si>
    <t>KYGRANT</t>
  </si>
  <si>
    <t>21081</t>
  </si>
  <si>
    <t>GRAVES</t>
  </si>
  <si>
    <t>KYGRAVES</t>
  </si>
  <si>
    <t>21083</t>
  </si>
  <si>
    <t>GRAYSON</t>
  </si>
  <si>
    <t>KYGRAYSON</t>
  </si>
  <si>
    <t>21085</t>
  </si>
  <si>
    <t>GREEN</t>
  </si>
  <si>
    <t>KYGREEN</t>
  </si>
  <si>
    <t>21087</t>
  </si>
  <si>
    <t>GREENUP</t>
  </si>
  <si>
    <t>KYGREENUP</t>
  </si>
  <si>
    <t>21089</t>
  </si>
  <si>
    <t>KYHANCOCK</t>
  </si>
  <si>
    <t>21091</t>
  </si>
  <si>
    <t>KYHARDIN</t>
  </si>
  <si>
    <t>21093</t>
  </si>
  <si>
    <t>HARLAN</t>
  </si>
  <si>
    <t>KYHARLAN</t>
  </si>
  <si>
    <t>21095</t>
  </si>
  <si>
    <t>KYHARRISON</t>
  </si>
  <si>
    <t>21097</t>
  </si>
  <si>
    <t>KYHART</t>
  </si>
  <si>
    <t>21099</t>
  </si>
  <si>
    <t>KYHENDERSON</t>
  </si>
  <si>
    <t>21101</t>
  </si>
  <si>
    <t>KYHENRY</t>
  </si>
  <si>
    <t>21103</t>
  </si>
  <si>
    <t>HICKMAN</t>
  </si>
  <si>
    <t>KYHICKMAN</t>
  </si>
  <si>
    <t>21105</t>
  </si>
  <si>
    <t>HOPKINS</t>
  </si>
  <si>
    <t>KYHOPKINS</t>
  </si>
  <si>
    <t>21107</t>
  </si>
  <si>
    <t>KYJACKSON</t>
  </si>
  <si>
    <t>21109</t>
  </si>
  <si>
    <t>KYJEFFERSON</t>
  </si>
  <si>
    <t>21111</t>
  </si>
  <si>
    <t>JESSAMINE</t>
  </si>
  <si>
    <t>KYJESSAMINE</t>
  </si>
  <si>
    <t>21113</t>
  </si>
  <si>
    <t>KYJOHNSON</t>
  </si>
  <si>
    <t>21115</t>
  </si>
  <si>
    <t>KENTON</t>
  </si>
  <si>
    <t>KYKENTON</t>
  </si>
  <si>
    <t>21117</t>
  </si>
  <si>
    <t>KNOTT</t>
  </si>
  <si>
    <t>KYKNOTT</t>
  </si>
  <si>
    <t>21119</t>
  </si>
  <si>
    <t>KYKNOX</t>
  </si>
  <si>
    <t>21121</t>
  </si>
  <si>
    <t>LARUE</t>
  </si>
  <si>
    <t>KYLARUE</t>
  </si>
  <si>
    <t>21123</t>
  </si>
  <si>
    <t>LAUREL</t>
  </si>
  <si>
    <t>KYLAUREL</t>
  </si>
  <si>
    <t>21125</t>
  </si>
  <si>
    <t>KYLAWRENCE</t>
  </si>
  <si>
    <t>21127</t>
  </si>
  <si>
    <t>KYLEE</t>
  </si>
  <si>
    <t>21129</t>
  </si>
  <si>
    <t>LESLIE</t>
  </si>
  <si>
    <t>KYLESLIE</t>
  </si>
  <si>
    <t>21131</t>
  </si>
  <si>
    <t>LETCHER</t>
  </si>
  <si>
    <t>KYLETCHER</t>
  </si>
  <si>
    <t>21133</t>
  </si>
  <si>
    <t>KYLEWIS</t>
  </si>
  <si>
    <t>21135</t>
  </si>
  <si>
    <t>KYLINCOLN</t>
  </si>
  <si>
    <t>21137</t>
  </si>
  <si>
    <t>KYLIVINGSTON</t>
  </si>
  <si>
    <t>21139</t>
  </si>
  <si>
    <t>KYLOGAN</t>
  </si>
  <si>
    <t>21141</t>
  </si>
  <si>
    <t>KYLYON</t>
  </si>
  <si>
    <t>21143</t>
  </si>
  <si>
    <t>KYMADISON</t>
  </si>
  <si>
    <t>21151</t>
  </si>
  <si>
    <t>MAGOFFIN</t>
  </si>
  <si>
    <t>KYMAGOFFIN</t>
  </si>
  <si>
    <t>21153</t>
  </si>
  <si>
    <t>KYMARION</t>
  </si>
  <si>
    <t>21155</t>
  </si>
  <si>
    <t>KYMARSHALL</t>
  </si>
  <si>
    <t>21157</t>
  </si>
  <si>
    <t>KYMARTIN</t>
  </si>
  <si>
    <t>21159</t>
  </si>
  <si>
    <t>KYMASON</t>
  </si>
  <si>
    <t>21161</t>
  </si>
  <si>
    <t>MCCRACKEN</t>
  </si>
  <si>
    <t>KYMCCRACKEN</t>
  </si>
  <si>
    <t>21145</t>
  </si>
  <si>
    <t>MCCREARY</t>
  </si>
  <si>
    <t>KYMCCREARY</t>
  </si>
  <si>
    <t>21147</t>
  </si>
  <si>
    <t>KYMCLEAN</t>
  </si>
  <si>
    <t>21149</t>
  </si>
  <si>
    <t>KYMEADE</t>
  </si>
  <si>
    <t>21163</t>
  </si>
  <si>
    <t>MENIFEE</t>
  </si>
  <si>
    <t>KYMENIFEE</t>
  </si>
  <si>
    <t>21165</t>
  </si>
  <si>
    <t>KYMERCER</t>
  </si>
  <si>
    <t>21167</t>
  </si>
  <si>
    <t>METCALFE</t>
  </si>
  <si>
    <t>KYMETCALFE</t>
  </si>
  <si>
    <t>21169</t>
  </si>
  <si>
    <t>KYMONROE</t>
  </si>
  <si>
    <t>21171</t>
  </si>
  <si>
    <t>KYMONTGOMERY</t>
  </si>
  <si>
    <t>21173</t>
  </si>
  <si>
    <t>KYMORGAN</t>
  </si>
  <si>
    <t>21175</t>
  </si>
  <si>
    <t>MUHLENBERG</t>
  </si>
  <si>
    <t>KYMUHLENBERG</t>
  </si>
  <si>
    <t>21177</t>
  </si>
  <si>
    <t>NELSON</t>
  </si>
  <si>
    <t>KYNELSON</t>
  </si>
  <si>
    <t>21179</t>
  </si>
  <si>
    <t>NICHOLAS</t>
  </si>
  <si>
    <t>KYNICHOLAS</t>
  </si>
  <si>
    <t>21181</t>
  </si>
  <si>
    <t>KYOHIO</t>
  </si>
  <si>
    <t>21183</t>
  </si>
  <si>
    <t>OLDHAM</t>
  </si>
  <si>
    <t>KYOLDHAM</t>
  </si>
  <si>
    <t>21185</t>
  </si>
  <si>
    <t>KYOWEN</t>
  </si>
  <si>
    <t>21187</t>
  </si>
  <si>
    <t>OWSLEY</t>
  </si>
  <si>
    <t>KYOWSLEY</t>
  </si>
  <si>
    <t>21189</t>
  </si>
  <si>
    <t>PENDLETON</t>
  </si>
  <si>
    <t>KYPENDLETON</t>
  </si>
  <si>
    <t>21191</t>
  </si>
  <si>
    <t>KYPERRY</t>
  </si>
  <si>
    <t>21193</t>
  </si>
  <si>
    <t>KYPIKE</t>
  </si>
  <si>
    <t>21195</t>
  </si>
  <si>
    <t>POWELL</t>
  </si>
  <si>
    <t>KYPOWELL</t>
  </si>
  <si>
    <t>21197</t>
  </si>
  <si>
    <t>KYPULASKI</t>
  </si>
  <si>
    <t>21199</t>
  </si>
  <si>
    <t>ROBERTSON</t>
  </si>
  <si>
    <t>KYROBERTSON</t>
  </si>
  <si>
    <t>21201</t>
  </si>
  <si>
    <t>ROCKCASTLE</t>
  </si>
  <si>
    <t>KYROCKCASTLE</t>
  </si>
  <si>
    <t>21203</t>
  </si>
  <si>
    <t>ROWAN</t>
  </si>
  <si>
    <t>KYROWAN</t>
  </si>
  <si>
    <t>21205</t>
  </si>
  <si>
    <t>KYRUSSELL</t>
  </si>
  <si>
    <t>21207</t>
  </si>
  <si>
    <t>KYSCOTT</t>
  </si>
  <si>
    <t>21209</t>
  </si>
  <si>
    <t>KYSHELBY</t>
  </si>
  <si>
    <t>21211</t>
  </si>
  <si>
    <t>SIMPSON</t>
  </si>
  <si>
    <t>KYSIMPSON</t>
  </si>
  <si>
    <t>21213</t>
  </si>
  <si>
    <t>KYSPENCER</t>
  </si>
  <si>
    <t>21215</t>
  </si>
  <si>
    <t>KYTAYLOR</t>
  </si>
  <si>
    <t>21217</t>
  </si>
  <si>
    <t>TODD</t>
  </si>
  <si>
    <t>KYTODD</t>
  </si>
  <si>
    <t>21219</t>
  </si>
  <si>
    <t>TRIGG</t>
  </si>
  <si>
    <t>KYTRIGG</t>
  </si>
  <si>
    <t>21221</t>
  </si>
  <si>
    <t>TRIMBLE</t>
  </si>
  <si>
    <t>KYTRIMBLE</t>
  </si>
  <si>
    <t>21223</t>
  </si>
  <si>
    <t>KYUNION</t>
  </si>
  <si>
    <t>21225</t>
  </si>
  <si>
    <t>KYWARREN</t>
  </si>
  <si>
    <t>21227</t>
  </si>
  <si>
    <t>KYWASHINGTON</t>
  </si>
  <si>
    <t>21229</t>
  </si>
  <si>
    <t>KYWAYNE</t>
  </si>
  <si>
    <t>21231</t>
  </si>
  <si>
    <t>KYWEBSTER</t>
  </si>
  <si>
    <t>21233</t>
  </si>
  <si>
    <t>KYWHITLEY</t>
  </si>
  <si>
    <t>21235</t>
  </si>
  <si>
    <t>WOLFE</t>
  </si>
  <si>
    <t>KYWOLFE</t>
  </si>
  <si>
    <t>21237</t>
  </si>
  <si>
    <t>KYWOODFORD</t>
  </si>
  <si>
    <t>21239</t>
  </si>
  <si>
    <t>LA</t>
  </si>
  <si>
    <t>ACADIA</t>
  </si>
  <si>
    <t>LAACADIA</t>
  </si>
  <si>
    <t>22001</t>
  </si>
  <si>
    <t>LAALLEN</t>
  </si>
  <si>
    <t>22003</t>
  </si>
  <si>
    <t>ASCENSION</t>
  </si>
  <si>
    <t>LAASCENSION</t>
  </si>
  <si>
    <t>22005</t>
  </si>
  <si>
    <t>ASSUMPTION</t>
  </si>
  <si>
    <t>LAASSUMPTION</t>
  </si>
  <si>
    <t>22007</t>
  </si>
  <si>
    <t>AVOYELLES</t>
  </si>
  <si>
    <t>LAAVOYELLES</t>
  </si>
  <si>
    <t>22009</t>
  </si>
  <si>
    <t>BEAUREGARD</t>
  </si>
  <si>
    <t>LABEAUREGARD</t>
  </si>
  <si>
    <t>22011</t>
  </si>
  <si>
    <t>BIENVILLE</t>
  </si>
  <si>
    <t>LABIENVILLE</t>
  </si>
  <si>
    <t>22013</t>
  </si>
  <si>
    <t>BOSSIER</t>
  </si>
  <si>
    <t>LABOSSIER</t>
  </si>
  <si>
    <t>22015</t>
  </si>
  <si>
    <t>CADDO</t>
  </si>
  <si>
    <t>LACADDO</t>
  </si>
  <si>
    <t>22017</t>
  </si>
  <si>
    <t>CALCASIEU</t>
  </si>
  <si>
    <t>LACALCASIEU</t>
  </si>
  <si>
    <t>22019</t>
  </si>
  <si>
    <t>LACALDWELL</t>
  </si>
  <si>
    <t>22021</t>
  </si>
  <si>
    <t>CAMERON</t>
  </si>
  <si>
    <t>LACAMERON</t>
  </si>
  <si>
    <t>22023</t>
  </si>
  <si>
    <t>CATAHOULA</t>
  </si>
  <si>
    <t>LACATAHOULA</t>
  </si>
  <si>
    <t>22025</t>
  </si>
  <si>
    <t>CLAIBORNE</t>
  </si>
  <si>
    <t>LACLAIBORNE</t>
  </si>
  <si>
    <t>22027</t>
  </si>
  <si>
    <t>CONCORDIA</t>
  </si>
  <si>
    <t>LACONCORDIA</t>
  </si>
  <si>
    <t>22029</t>
  </si>
  <si>
    <t>LADE SOTO</t>
  </si>
  <si>
    <t>22031</t>
  </si>
  <si>
    <t>EAST BATON ROUGE</t>
  </si>
  <si>
    <t>LAEAST BATON ROUGE</t>
  </si>
  <si>
    <t>22033</t>
  </si>
  <si>
    <t>EAST CARROLL</t>
  </si>
  <si>
    <t>LAEAST CARROLL</t>
  </si>
  <si>
    <t>22035</t>
  </si>
  <si>
    <t>EAST FELICIANA</t>
  </si>
  <si>
    <t>LAEAST FELICIANA</t>
  </si>
  <si>
    <t>22037</t>
  </si>
  <si>
    <t>EVANGELINE</t>
  </si>
  <si>
    <t>LAEVANGELINE</t>
  </si>
  <si>
    <t>22039</t>
  </si>
  <si>
    <t>LAFRANKLIN</t>
  </si>
  <si>
    <t>22041</t>
  </si>
  <si>
    <t>LAGRANT</t>
  </si>
  <si>
    <t>22043</t>
  </si>
  <si>
    <t>IBERIA</t>
  </si>
  <si>
    <t>LAIBERIA</t>
  </si>
  <si>
    <t>22045</t>
  </si>
  <si>
    <t>IBERVILLE</t>
  </si>
  <si>
    <t>LAIBERVILLE</t>
  </si>
  <si>
    <t>22047</t>
  </si>
  <si>
    <t>LAJACKSON</t>
  </si>
  <si>
    <t>22049</t>
  </si>
  <si>
    <t>LAJEFFERSON</t>
  </si>
  <si>
    <t>22051</t>
  </si>
  <si>
    <t>JEFFERSON DAVIS</t>
  </si>
  <si>
    <t>LAJEFFERSON DAVIS</t>
  </si>
  <si>
    <t>22053</t>
  </si>
  <si>
    <t>LALA SALLE</t>
  </si>
  <si>
    <t>22059</t>
  </si>
  <si>
    <t>LALAFAYETTE</t>
  </si>
  <si>
    <t>22055</t>
  </si>
  <si>
    <t>LAFOURCHE</t>
  </si>
  <si>
    <t>LALAFOURCHE</t>
  </si>
  <si>
    <t>22057</t>
  </si>
  <si>
    <t>LALINCOLN</t>
  </si>
  <si>
    <t>22061</t>
  </si>
  <si>
    <t>LALIVINGSTON</t>
  </si>
  <si>
    <t>22063</t>
  </si>
  <si>
    <t>LAMADISON</t>
  </si>
  <si>
    <t>22065</t>
  </si>
  <si>
    <t>MOREHOUSE</t>
  </si>
  <si>
    <t>LAMOREHOUSE</t>
  </si>
  <si>
    <t>22067</t>
  </si>
  <si>
    <t>NATCHITOCHES</t>
  </si>
  <si>
    <t>LANATCHITOCHES</t>
  </si>
  <si>
    <t>22069</t>
  </si>
  <si>
    <t>ORLEANS</t>
  </si>
  <si>
    <t>LAORLEANS</t>
  </si>
  <si>
    <t>22071</t>
  </si>
  <si>
    <t>LAOUACHITA</t>
  </si>
  <si>
    <t>22073</t>
  </si>
  <si>
    <t>PLAQUEMINES</t>
  </si>
  <si>
    <t>LAPLAQUEMINES</t>
  </si>
  <si>
    <t>22075</t>
  </si>
  <si>
    <t>POINTE COUPEE</t>
  </si>
  <si>
    <t>LAPOINTE COUPEE</t>
  </si>
  <si>
    <t>22077</t>
  </si>
  <si>
    <t>RAPIDES</t>
  </si>
  <si>
    <t>LARAPIDES</t>
  </si>
  <si>
    <t>22079</t>
  </si>
  <si>
    <t>RED RIVER</t>
  </si>
  <si>
    <t>LARED RIVER</t>
  </si>
  <si>
    <t>22081</t>
  </si>
  <si>
    <t>LARICHLAND</t>
  </si>
  <si>
    <t>22083</t>
  </si>
  <si>
    <t>SABINE</t>
  </si>
  <si>
    <t>LASABINE</t>
  </si>
  <si>
    <t>22085</t>
  </si>
  <si>
    <t>ST. BERNARD</t>
  </si>
  <si>
    <t>LAST. BERNARD</t>
  </si>
  <si>
    <t>22087</t>
  </si>
  <si>
    <t>ST. CHARLES</t>
  </si>
  <si>
    <t>LAST. CHARLES</t>
  </si>
  <si>
    <t>22089</t>
  </si>
  <si>
    <t>ST. HELENA</t>
  </si>
  <si>
    <t>LAST. HELENA</t>
  </si>
  <si>
    <t>22091</t>
  </si>
  <si>
    <t>ST. JAMES</t>
  </si>
  <si>
    <t>LAST. JAMES</t>
  </si>
  <si>
    <t>22093</t>
  </si>
  <si>
    <t>ST. JOHN THE BAPTIST</t>
  </si>
  <si>
    <t>LAST. JOHN THE BAPTIST</t>
  </si>
  <si>
    <t>22095</t>
  </si>
  <si>
    <t>ST. LANDRY</t>
  </si>
  <si>
    <t>LAST. LANDRY</t>
  </si>
  <si>
    <t>22097</t>
  </si>
  <si>
    <t>ST. MARTIN</t>
  </si>
  <si>
    <t>LAST. MARTIN</t>
  </si>
  <si>
    <t>22099</t>
  </si>
  <si>
    <t>ST. MARY</t>
  </si>
  <si>
    <t>LAST. MARY</t>
  </si>
  <si>
    <t>22101</t>
  </si>
  <si>
    <t>ST. TAMMANY</t>
  </si>
  <si>
    <t>LAST. TAMMANY</t>
  </si>
  <si>
    <t>22103</t>
  </si>
  <si>
    <t>TANGIPAHOA</t>
  </si>
  <si>
    <t>LATANGIPAHOA</t>
  </si>
  <si>
    <t>22105</t>
  </si>
  <si>
    <t>TENSAS</t>
  </si>
  <si>
    <t>LATENSAS</t>
  </si>
  <si>
    <t>22107</t>
  </si>
  <si>
    <t>TERREBONNE</t>
  </si>
  <si>
    <t>LATERREBONNE</t>
  </si>
  <si>
    <t>22109</t>
  </si>
  <si>
    <t>LAUNION</t>
  </si>
  <si>
    <t>22111</t>
  </si>
  <si>
    <t>LAVERMILION</t>
  </si>
  <si>
    <t>22113</t>
  </si>
  <si>
    <t>VERNON</t>
  </si>
  <si>
    <t>LAVERNON</t>
  </si>
  <si>
    <t>22115</t>
  </si>
  <si>
    <t>LAWASHINGTON</t>
  </si>
  <si>
    <t>22117</t>
  </si>
  <si>
    <t>LAWEBSTER</t>
  </si>
  <si>
    <t>22119</t>
  </si>
  <si>
    <t>WEST BATON ROUGE</t>
  </si>
  <si>
    <t>LAWEST BATON ROUGE</t>
  </si>
  <si>
    <t>22121</t>
  </si>
  <si>
    <t>WEST CARROLL</t>
  </si>
  <si>
    <t>LAWEST CARROLL</t>
  </si>
  <si>
    <t>22123</t>
  </si>
  <si>
    <t>WEST FELICIANA</t>
  </si>
  <si>
    <t>LAWEST FELICIANA</t>
  </si>
  <si>
    <t>22125</t>
  </si>
  <si>
    <t>WINN</t>
  </si>
  <si>
    <t>LAWINN</t>
  </si>
  <si>
    <t>22127</t>
  </si>
  <si>
    <t>MA</t>
  </si>
  <si>
    <t>BARNSTABLE</t>
  </si>
  <si>
    <t>MABARNSTABLE</t>
  </si>
  <si>
    <t>25001</t>
  </si>
  <si>
    <t>BERKSHIRE</t>
  </si>
  <si>
    <t>MABERKSHIRE</t>
  </si>
  <si>
    <t>25003</t>
  </si>
  <si>
    <t>BRISTOL</t>
  </si>
  <si>
    <t>MABRISTOL</t>
  </si>
  <si>
    <t>25005</t>
  </si>
  <si>
    <t>DUKES</t>
  </si>
  <si>
    <t>MADUKES</t>
  </si>
  <si>
    <t>25007</t>
  </si>
  <si>
    <t>ESSEX</t>
  </si>
  <si>
    <t>MAESSEX</t>
  </si>
  <si>
    <t>25009</t>
  </si>
  <si>
    <t>MAFRANKLIN</t>
  </si>
  <si>
    <t>25011</t>
  </si>
  <si>
    <t>HAMPDEN</t>
  </si>
  <si>
    <t>MAHAMPDEN</t>
  </si>
  <si>
    <t>25013</t>
  </si>
  <si>
    <t>HAMPSHIRE</t>
  </si>
  <si>
    <t>MAHAMPSHIRE</t>
  </si>
  <si>
    <t>25015</t>
  </si>
  <si>
    <t>MAMIDDLESEX</t>
  </si>
  <si>
    <t>25017</t>
  </si>
  <si>
    <t>NANTUCKET</t>
  </si>
  <si>
    <t>MANANTUCKET</t>
  </si>
  <si>
    <t>25019</t>
  </si>
  <si>
    <t>NORFOLK</t>
  </si>
  <si>
    <t>MANORFOLK</t>
  </si>
  <si>
    <t>25021</t>
  </si>
  <si>
    <t>MAPLYMOUTH</t>
  </si>
  <si>
    <t>25023</t>
  </si>
  <si>
    <t>SUFFOLK</t>
  </si>
  <si>
    <t>MASUFFOLK</t>
  </si>
  <si>
    <t>25025</t>
  </si>
  <si>
    <t>WORCESTER</t>
  </si>
  <si>
    <t>MAWORCESTER</t>
  </si>
  <si>
    <t>25027</t>
  </si>
  <si>
    <t>MD</t>
  </si>
  <si>
    <t>ALLEGANY</t>
  </si>
  <si>
    <t>MDALLEGANY</t>
  </si>
  <si>
    <t>24001</t>
  </si>
  <si>
    <t>ANNE ARUNDEL</t>
  </si>
  <si>
    <t>MDANNE ARUNDEL</t>
  </si>
  <si>
    <t>24003</t>
  </si>
  <si>
    <t>BALTIMORE</t>
  </si>
  <si>
    <t>MDBALTIMORE</t>
  </si>
  <si>
    <t>24005</t>
  </si>
  <si>
    <t>BALTIMORE CITY</t>
  </si>
  <si>
    <t>MDBALTIMORE CITY</t>
  </si>
  <si>
    <t>24510</t>
  </si>
  <si>
    <t>CALVERT</t>
  </si>
  <si>
    <t>MDCALVERT</t>
  </si>
  <si>
    <t>24009</t>
  </si>
  <si>
    <t>CAROLINE</t>
  </si>
  <si>
    <t>MDCAROLINE</t>
  </si>
  <si>
    <t>24011</t>
  </si>
  <si>
    <t>MDCARROLL</t>
  </si>
  <si>
    <t>24013</t>
  </si>
  <si>
    <t>CECIL</t>
  </si>
  <si>
    <t>MDCECIL</t>
  </si>
  <si>
    <t>24015</t>
  </si>
  <si>
    <t>CHARLES</t>
  </si>
  <si>
    <t>MDCHARLES</t>
  </si>
  <si>
    <t>24017</t>
  </si>
  <si>
    <t>DORCHESTER</t>
  </si>
  <si>
    <t>MDDORCHESTER</t>
  </si>
  <si>
    <t>24019</t>
  </si>
  <si>
    <t>FREDERICK</t>
  </si>
  <si>
    <t>MDFREDERICK</t>
  </si>
  <si>
    <t>24021</t>
  </si>
  <si>
    <t>GARRETT</t>
  </si>
  <si>
    <t>MDGARRETT</t>
  </si>
  <si>
    <t>24023</t>
  </si>
  <si>
    <t>HARFORD</t>
  </si>
  <si>
    <t>MDHARFORD</t>
  </si>
  <si>
    <t>24025</t>
  </si>
  <si>
    <t>MDHOWARD</t>
  </si>
  <si>
    <t>24027</t>
  </si>
  <si>
    <t>MDKENT</t>
  </si>
  <si>
    <t>24029</t>
  </si>
  <si>
    <t>MDMONTGOMERY</t>
  </si>
  <si>
    <t>24031</t>
  </si>
  <si>
    <t>PRINCE GEORGE'S</t>
  </si>
  <si>
    <t>MDPRINCE GEORGE'S</t>
  </si>
  <si>
    <t>24033</t>
  </si>
  <si>
    <t>QUEEN ANNE'S</t>
  </si>
  <si>
    <t>MDQUEEN ANNE'S</t>
  </si>
  <si>
    <t>24035</t>
  </si>
  <si>
    <t>SOMERSET</t>
  </si>
  <si>
    <t>MDSOMERSET</t>
  </si>
  <si>
    <t>24039</t>
  </si>
  <si>
    <t>ST. MARY'S</t>
  </si>
  <si>
    <t>MDST. MARY'S</t>
  </si>
  <si>
    <t>24037</t>
  </si>
  <si>
    <t>MDTALBOT</t>
  </si>
  <si>
    <t>24041</t>
  </si>
  <si>
    <t>MDWASHINGTON</t>
  </si>
  <si>
    <t>24043</t>
  </si>
  <si>
    <t>WICOMICO</t>
  </si>
  <si>
    <t>MDWICOMICO</t>
  </si>
  <si>
    <t>24045</t>
  </si>
  <si>
    <t>MDWORCESTER</t>
  </si>
  <si>
    <t>24047</t>
  </si>
  <si>
    <t>ME</t>
  </si>
  <si>
    <t>ANDROSCOGGIN</t>
  </si>
  <si>
    <t>MEANDROSCOGGIN</t>
  </si>
  <si>
    <t>23001</t>
  </si>
  <si>
    <t>AROOSTOOK</t>
  </si>
  <si>
    <t>MEAROOSTOOK</t>
  </si>
  <si>
    <t>23003</t>
  </si>
  <si>
    <t>MECUMBERLAND</t>
  </si>
  <si>
    <t>23005</t>
  </si>
  <si>
    <t>MEFRANKLIN</t>
  </si>
  <si>
    <t>23007</t>
  </si>
  <si>
    <t>MEHANCOCK</t>
  </si>
  <si>
    <t>23009</t>
  </si>
  <si>
    <t>KENNEBEC</t>
  </si>
  <si>
    <t>MEKENNEBEC</t>
  </si>
  <si>
    <t>23011</t>
  </si>
  <si>
    <t>MEKNOX</t>
  </si>
  <si>
    <t>23013</t>
  </si>
  <si>
    <t>MELINCOLN</t>
  </si>
  <si>
    <t>23015</t>
  </si>
  <si>
    <t>OXFORD</t>
  </si>
  <si>
    <t>MEOXFORD</t>
  </si>
  <si>
    <t>23017</t>
  </si>
  <si>
    <t>PENOBSCOT</t>
  </si>
  <si>
    <t>MEPENOBSCOT</t>
  </si>
  <si>
    <t>23019</t>
  </si>
  <si>
    <t>PISCATAQUIS</t>
  </si>
  <si>
    <t>MEPISCATAQUIS</t>
  </si>
  <si>
    <t>23021</t>
  </si>
  <si>
    <t>SAGADAHOC</t>
  </si>
  <si>
    <t>MESAGADAHOC</t>
  </si>
  <si>
    <t>23023</t>
  </si>
  <si>
    <t>MESOMERSET</t>
  </si>
  <si>
    <t>23025</t>
  </si>
  <si>
    <t>WALDO</t>
  </si>
  <si>
    <t>MEWALDO</t>
  </si>
  <si>
    <t>23027</t>
  </si>
  <si>
    <t>MEWASHINGTON</t>
  </si>
  <si>
    <t>23029</t>
  </si>
  <si>
    <t>YORK</t>
  </si>
  <si>
    <t>MEYORK</t>
  </si>
  <si>
    <t>23031</t>
  </si>
  <si>
    <t>ALCONA</t>
  </si>
  <si>
    <t>MIALCONA</t>
  </si>
  <si>
    <t>26001</t>
  </si>
  <si>
    <t>ALGER</t>
  </si>
  <si>
    <t>MIALGER</t>
  </si>
  <si>
    <t>26003</t>
  </si>
  <si>
    <t>ALLEGAN</t>
  </si>
  <si>
    <t>MIALLEGAN</t>
  </si>
  <si>
    <t>26005</t>
  </si>
  <si>
    <t>ALPENA</t>
  </si>
  <si>
    <t>MIALPENA</t>
  </si>
  <si>
    <t>26007</t>
  </si>
  <si>
    <t>ANTRIM</t>
  </si>
  <si>
    <t>MIANTRIM</t>
  </si>
  <si>
    <t>26009</t>
  </si>
  <si>
    <t>ARENAC</t>
  </si>
  <si>
    <t>MIARENAC</t>
  </si>
  <si>
    <t>26011</t>
  </si>
  <si>
    <t>BARAGA</t>
  </si>
  <si>
    <t>MIBARAGA</t>
  </si>
  <si>
    <t>26013</t>
  </si>
  <si>
    <t>BARRY</t>
  </si>
  <si>
    <t>MIBARRY</t>
  </si>
  <si>
    <t>26015</t>
  </si>
  <si>
    <t>MIBAY</t>
  </si>
  <si>
    <t>26017</t>
  </si>
  <si>
    <t>BENZIE</t>
  </si>
  <si>
    <t>MIBENZIE</t>
  </si>
  <si>
    <t>26019</t>
  </si>
  <si>
    <t>MIBERRIEN</t>
  </si>
  <si>
    <t>26021</t>
  </si>
  <si>
    <t>BRANCH</t>
  </si>
  <si>
    <t>MIBRANCH</t>
  </si>
  <si>
    <t>26023</t>
  </si>
  <si>
    <t>MICALHOUN</t>
  </si>
  <si>
    <t>26025</t>
  </si>
  <si>
    <t>MICASS</t>
  </si>
  <si>
    <t>26027</t>
  </si>
  <si>
    <t>CHARLEVOIX</t>
  </si>
  <si>
    <t>MICHARLEVOIX</t>
  </si>
  <si>
    <t>26029</t>
  </si>
  <si>
    <t>CHEBOYGAN</t>
  </si>
  <si>
    <t>MICHEBOYGAN</t>
  </si>
  <si>
    <t>26031</t>
  </si>
  <si>
    <t>CHIPPEWA</t>
  </si>
  <si>
    <t>MICHIPPEWA</t>
  </si>
  <si>
    <t>26033</t>
  </si>
  <si>
    <t>CLARE</t>
  </si>
  <si>
    <t>MICLARE</t>
  </si>
  <si>
    <t>26035</t>
  </si>
  <si>
    <t>MICLINTON</t>
  </si>
  <si>
    <t>26037</t>
  </si>
  <si>
    <t>MICRAWFORD</t>
  </si>
  <si>
    <t>26039</t>
  </si>
  <si>
    <t>MIDELTA</t>
  </si>
  <si>
    <t>26041</t>
  </si>
  <si>
    <t>MIDICKINSON</t>
  </si>
  <si>
    <t>26043</t>
  </si>
  <si>
    <t>EATON</t>
  </si>
  <si>
    <t>MIEATON</t>
  </si>
  <si>
    <t>26045</t>
  </si>
  <si>
    <t>MIEMMET</t>
  </si>
  <si>
    <t>26047</t>
  </si>
  <si>
    <t>GENESEE</t>
  </si>
  <si>
    <t>MIGENESEE</t>
  </si>
  <si>
    <t>26049</t>
  </si>
  <si>
    <t>GLADWIN</t>
  </si>
  <si>
    <t>MIGLADWIN</t>
  </si>
  <si>
    <t>26051</t>
  </si>
  <si>
    <t>GOGEBIC</t>
  </si>
  <si>
    <t>MIGOGEBIC</t>
  </si>
  <si>
    <t>26053</t>
  </si>
  <si>
    <t>GRAND TRAVERSE</t>
  </si>
  <si>
    <t>MIGRAND TRAVERSE</t>
  </si>
  <si>
    <t>26055</t>
  </si>
  <si>
    <t>GRATIOT</t>
  </si>
  <si>
    <t>MIGRATIOT</t>
  </si>
  <si>
    <t>26057</t>
  </si>
  <si>
    <t>HILLSDALE</t>
  </si>
  <si>
    <t>MIHILLSDALE</t>
  </si>
  <si>
    <t>26059</t>
  </si>
  <si>
    <t>HOUGHTON</t>
  </si>
  <si>
    <t>MIHOUGHTON</t>
  </si>
  <si>
    <t>26061</t>
  </si>
  <si>
    <t>HURON</t>
  </si>
  <si>
    <t>MIHURON</t>
  </si>
  <si>
    <t>26063</t>
  </si>
  <si>
    <t>INGHAM</t>
  </si>
  <si>
    <t>MIINGHAM</t>
  </si>
  <si>
    <t>26065</t>
  </si>
  <si>
    <t>IONIA</t>
  </si>
  <si>
    <t>MIIONIA</t>
  </si>
  <si>
    <t>26067</t>
  </si>
  <si>
    <t>IOSCO</t>
  </si>
  <si>
    <t>MIIOSCO</t>
  </si>
  <si>
    <t>26069</t>
  </si>
  <si>
    <t>IRON</t>
  </si>
  <si>
    <t>MIIRON</t>
  </si>
  <si>
    <t>26071</t>
  </si>
  <si>
    <t>ISABELLA</t>
  </si>
  <si>
    <t>MIISABELLA</t>
  </si>
  <si>
    <t>26073</t>
  </si>
  <si>
    <t>MIJACKSON</t>
  </si>
  <si>
    <t>26075</t>
  </si>
  <si>
    <t>KALAMAZOO</t>
  </si>
  <si>
    <t>MIKALAMAZOO</t>
  </si>
  <si>
    <t>26077</t>
  </si>
  <si>
    <t>KALKASKA</t>
  </si>
  <si>
    <t>MIKALKASKA</t>
  </si>
  <si>
    <t>26079</t>
  </si>
  <si>
    <t>MIKENT</t>
  </si>
  <si>
    <t>26081</t>
  </si>
  <si>
    <t>KEWEENAW</t>
  </si>
  <si>
    <t>MIKEWEENAW</t>
  </si>
  <si>
    <t>26083</t>
  </si>
  <si>
    <t>MILAKE</t>
  </si>
  <si>
    <t>26085</t>
  </si>
  <si>
    <t>LAPEER</t>
  </si>
  <si>
    <t>MILAPEER</t>
  </si>
  <si>
    <t>26087</t>
  </si>
  <si>
    <t>LEELANAU</t>
  </si>
  <si>
    <t>MILEELANAU</t>
  </si>
  <si>
    <t>26089</t>
  </si>
  <si>
    <t>LENAWEE</t>
  </si>
  <si>
    <t>MILENAWEE</t>
  </si>
  <si>
    <t>26091</t>
  </si>
  <si>
    <t>MILIVINGSTON</t>
  </si>
  <si>
    <t>26093</t>
  </si>
  <si>
    <t>LUCE</t>
  </si>
  <si>
    <t>MILUCE</t>
  </si>
  <si>
    <t>26095</t>
  </si>
  <si>
    <t>MACKINAC</t>
  </si>
  <si>
    <t>MIMACKINAC</t>
  </si>
  <si>
    <t>26097</t>
  </si>
  <si>
    <t>MACOMB</t>
  </si>
  <si>
    <t>MIMACOMB</t>
  </si>
  <si>
    <t>26099</t>
  </si>
  <si>
    <t>MANISTEE</t>
  </si>
  <si>
    <t>MIMANISTEE</t>
  </si>
  <si>
    <t>26101</t>
  </si>
  <si>
    <t>MIMARQUETTE</t>
  </si>
  <si>
    <t>26103</t>
  </si>
  <si>
    <t>MIMASON</t>
  </si>
  <si>
    <t>26105</t>
  </si>
  <si>
    <t>MECOSTA</t>
  </si>
  <si>
    <t>MIMECOSTA</t>
  </si>
  <si>
    <t>26107</t>
  </si>
  <si>
    <t>MENOMINEE</t>
  </si>
  <si>
    <t>MIMENOMINEE</t>
  </si>
  <si>
    <t>26109</t>
  </si>
  <si>
    <t>MIDLAND</t>
  </si>
  <si>
    <t>MIMIDLAND</t>
  </si>
  <si>
    <t>26111</t>
  </si>
  <si>
    <t>MISSAUKEE</t>
  </si>
  <si>
    <t>MIMISSAUKEE</t>
  </si>
  <si>
    <t>26113</t>
  </si>
  <si>
    <t>MIMONROE</t>
  </si>
  <si>
    <t>26115</t>
  </si>
  <si>
    <t>MONTCALM</t>
  </si>
  <si>
    <t>MIMONTCALM</t>
  </si>
  <si>
    <t>26117</t>
  </si>
  <si>
    <t>MONTMORENCY</t>
  </si>
  <si>
    <t>MIMONTMORENCY</t>
  </si>
  <si>
    <t>26119</t>
  </si>
  <si>
    <t>MUSKEGON</t>
  </si>
  <si>
    <t>MIMUSKEGON</t>
  </si>
  <si>
    <t>26121</t>
  </si>
  <si>
    <t>NEWAYGO</t>
  </si>
  <si>
    <t>MINEWAYGO</t>
  </si>
  <si>
    <t>26123</t>
  </si>
  <si>
    <t>OAKLAND</t>
  </si>
  <si>
    <t>MIOAKLAND</t>
  </si>
  <si>
    <t>26125</t>
  </si>
  <si>
    <t>OCEANA</t>
  </si>
  <si>
    <t>MIOCEANA</t>
  </si>
  <si>
    <t>26127</t>
  </si>
  <si>
    <t>OGEMAW</t>
  </si>
  <si>
    <t>MIOGEMAW</t>
  </si>
  <si>
    <t>26129</t>
  </si>
  <si>
    <t>ONTONAGON</t>
  </si>
  <si>
    <t>MIONTONAGON</t>
  </si>
  <si>
    <t>26131</t>
  </si>
  <si>
    <t>MIOSCEOLA</t>
  </si>
  <si>
    <t>26133</t>
  </si>
  <si>
    <t>OSCODA</t>
  </si>
  <si>
    <t>MIOSCODA</t>
  </si>
  <si>
    <t>26135</t>
  </si>
  <si>
    <t>OTSEGO</t>
  </si>
  <si>
    <t>MIOTSEGO</t>
  </si>
  <si>
    <t>26137</t>
  </si>
  <si>
    <t>MIOTTAWA</t>
  </si>
  <si>
    <t>26139</t>
  </si>
  <si>
    <t>PRESQUE ISLE</t>
  </si>
  <si>
    <t>MIPRESQUE ISLE</t>
  </si>
  <si>
    <t>26141</t>
  </si>
  <si>
    <t>ROSCOMMON</t>
  </si>
  <si>
    <t>MIROSCOMMON</t>
  </si>
  <si>
    <t>26143</t>
  </si>
  <si>
    <t>SAGINAW</t>
  </si>
  <si>
    <t>MISAGINAW</t>
  </si>
  <si>
    <t>26145</t>
  </si>
  <si>
    <t>SANILAC</t>
  </si>
  <si>
    <t>MISANILAC</t>
  </si>
  <si>
    <t>26151</t>
  </si>
  <si>
    <t>SCHOOLCRAFT</t>
  </si>
  <si>
    <t>MISCHOOLCRAFT</t>
  </si>
  <si>
    <t>26153</t>
  </si>
  <si>
    <t>SHIAWASSEE</t>
  </si>
  <si>
    <t>MISHIAWASSEE</t>
  </si>
  <si>
    <t>26155</t>
  </si>
  <si>
    <t>MIST. CLAIR</t>
  </si>
  <si>
    <t>26147</t>
  </si>
  <si>
    <t>MIST. JOSEPH</t>
  </si>
  <si>
    <t>26149</t>
  </si>
  <si>
    <t>TUSCOLA</t>
  </si>
  <si>
    <t>MITUSCOLA</t>
  </si>
  <si>
    <t>26157</t>
  </si>
  <si>
    <t>MIVAN BUREN</t>
  </si>
  <si>
    <t>26159</t>
  </si>
  <si>
    <t>WASHTENAW</t>
  </si>
  <si>
    <t>MIWASHTENAW</t>
  </si>
  <si>
    <t>26161</t>
  </si>
  <si>
    <t>MIWAYNE</t>
  </si>
  <si>
    <t>26163</t>
  </si>
  <si>
    <t>WEXFORD</t>
  </si>
  <si>
    <t>MIWEXFORD</t>
  </si>
  <si>
    <t>26165</t>
  </si>
  <si>
    <t>MN</t>
  </si>
  <si>
    <t>AITKIN</t>
  </si>
  <si>
    <t>MNAITKIN</t>
  </si>
  <si>
    <t>27001</t>
  </si>
  <si>
    <t>ANOKA</t>
  </si>
  <si>
    <t>MNANOKA</t>
  </si>
  <si>
    <t>27003</t>
  </si>
  <si>
    <t>BECKER</t>
  </si>
  <si>
    <t>MNBECKER</t>
  </si>
  <si>
    <t>27005</t>
  </si>
  <si>
    <t>BELTRAMI</t>
  </si>
  <si>
    <t>MNBELTRAMI</t>
  </si>
  <si>
    <t>27007</t>
  </si>
  <si>
    <t>MNBENTON</t>
  </si>
  <si>
    <t>27009</t>
  </si>
  <si>
    <t>BIG STONE</t>
  </si>
  <si>
    <t>MNBIG STONE</t>
  </si>
  <si>
    <t>27011</t>
  </si>
  <si>
    <t>BLUE EARTH</t>
  </si>
  <si>
    <t>MNBLUE EARTH</t>
  </si>
  <si>
    <t>27013</t>
  </si>
  <si>
    <t>MNBROWN</t>
  </si>
  <si>
    <t>27015</t>
  </si>
  <si>
    <t>CARLTON</t>
  </si>
  <si>
    <t>MNCARLTON</t>
  </si>
  <si>
    <t>27017</t>
  </si>
  <si>
    <t>CARVER</t>
  </si>
  <si>
    <t>MNCARVER</t>
  </si>
  <si>
    <t>27019</t>
  </si>
  <si>
    <t>MNCASS</t>
  </si>
  <si>
    <t>27021</t>
  </si>
  <si>
    <t>MNCHIPPEWA</t>
  </si>
  <si>
    <t>27023</t>
  </si>
  <si>
    <t>CHISAGO</t>
  </si>
  <si>
    <t>MNCHISAGO</t>
  </si>
  <si>
    <t>27025</t>
  </si>
  <si>
    <t>MNCLAY</t>
  </si>
  <si>
    <t>27027</t>
  </si>
  <si>
    <t>MNCLEARWATER</t>
  </si>
  <si>
    <t>27029</t>
  </si>
  <si>
    <t>MNCOOK</t>
  </si>
  <si>
    <t>27031</t>
  </si>
  <si>
    <t>COTTONWOOD</t>
  </si>
  <si>
    <t>MNCOTTONWOOD</t>
  </si>
  <si>
    <t>27033</t>
  </si>
  <si>
    <t>CROW WING</t>
  </si>
  <si>
    <t>MNCROW WING</t>
  </si>
  <si>
    <t>27035</t>
  </si>
  <si>
    <t>DAKOTA</t>
  </si>
  <si>
    <t>MNDAKOTA</t>
  </si>
  <si>
    <t>27037</t>
  </si>
  <si>
    <t>MNDODGE</t>
  </si>
  <si>
    <t>27039</t>
  </si>
  <si>
    <t>MNDOUGLAS</t>
  </si>
  <si>
    <t>27041</t>
  </si>
  <si>
    <t>FARIBAULT</t>
  </si>
  <si>
    <t>MNFARIBAULT</t>
  </si>
  <si>
    <t>27043</t>
  </si>
  <si>
    <t>FILLMORE</t>
  </si>
  <si>
    <t>MNFILLMORE</t>
  </si>
  <si>
    <t>27045</t>
  </si>
  <si>
    <t>FREEBORN</t>
  </si>
  <si>
    <t>MNFREEBORN</t>
  </si>
  <si>
    <t>27047</t>
  </si>
  <si>
    <t>GOODHUE</t>
  </si>
  <si>
    <t>MNGOODHUE</t>
  </si>
  <si>
    <t>27049</t>
  </si>
  <si>
    <t>MNGRANT</t>
  </si>
  <si>
    <t>27051</t>
  </si>
  <si>
    <t>HENNEPIN</t>
  </si>
  <si>
    <t>MNHENNEPIN</t>
  </si>
  <si>
    <t>27053</t>
  </si>
  <si>
    <t>MNHOUSTON</t>
  </si>
  <si>
    <t>27055</t>
  </si>
  <si>
    <t>HUBBARD</t>
  </si>
  <si>
    <t>MNHUBBARD</t>
  </si>
  <si>
    <t>27057</t>
  </si>
  <si>
    <t>ISANTI</t>
  </si>
  <si>
    <t>MNISANTI</t>
  </si>
  <si>
    <t>27059</t>
  </si>
  <si>
    <t>ITASCA</t>
  </si>
  <si>
    <t>MNITASCA</t>
  </si>
  <si>
    <t>27061</t>
  </si>
  <si>
    <t>MNJACKSON</t>
  </si>
  <si>
    <t>27063</t>
  </si>
  <si>
    <t>KANABEC</t>
  </si>
  <si>
    <t>MNKANABEC</t>
  </si>
  <si>
    <t>27065</t>
  </si>
  <si>
    <t>KANDIYOHI</t>
  </si>
  <si>
    <t>MNKANDIYOHI</t>
  </si>
  <si>
    <t>27067</t>
  </si>
  <si>
    <t>KITTSON</t>
  </si>
  <si>
    <t>MNKITTSON</t>
  </si>
  <si>
    <t>27069</t>
  </si>
  <si>
    <t>KOOCHICHING</t>
  </si>
  <si>
    <t>MNKOOCHICHING</t>
  </si>
  <si>
    <t>27071</t>
  </si>
  <si>
    <t>LAC QUI PARLE</t>
  </si>
  <si>
    <t>MNLAC QUI PARLE</t>
  </si>
  <si>
    <t>27073</t>
  </si>
  <si>
    <t>MNLAKE</t>
  </si>
  <si>
    <t>27075</t>
  </si>
  <si>
    <t>LAKE OF THE WOODS</t>
  </si>
  <si>
    <t>MNLAKE OF THE WOODS</t>
  </si>
  <si>
    <t>27077</t>
  </si>
  <si>
    <t>LE SUEUR</t>
  </si>
  <si>
    <t>MNLE SUEUR</t>
  </si>
  <si>
    <t>27079</t>
  </si>
  <si>
    <t>MNLINCOLN</t>
  </si>
  <si>
    <t>27081</t>
  </si>
  <si>
    <t>MNLYON</t>
  </si>
  <si>
    <t>27083</t>
  </si>
  <si>
    <t>MAHNOMEN</t>
  </si>
  <si>
    <t>MNMAHNOMEN</t>
  </si>
  <si>
    <t>27087</t>
  </si>
  <si>
    <t>MNMARSHALL</t>
  </si>
  <si>
    <t>27089</t>
  </si>
  <si>
    <t>MNMARTIN</t>
  </si>
  <si>
    <t>27091</t>
  </si>
  <si>
    <t>MCLEOD</t>
  </si>
  <si>
    <t>MNMCLEOD</t>
  </si>
  <si>
    <t>27085</t>
  </si>
  <si>
    <t>MEEKER</t>
  </si>
  <si>
    <t>MNMEEKER</t>
  </si>
  <si>
    <t>27093</t>
  </si>
  <si>
    <t>MILLE LACS</t>
  </si>
  <si>
    <t>MNMILLE LACS</t>
  </si>
  <si>
    <t>27095</t>
  </si>
  <si>
    <t>MORRISON</t>
  </si>
  <si>
    <t>MNMORRISON</t>
  </si>
  <si>
    <t>27097</t>
  </si>
  <si>
    <t>MOWER</t>
  </si>
  <si>
    <t>MNMOWER</t>
  </si>
  <si>
    <t>27099</t>
  </si>
  <si>
    <t>MNMURRAY</t>
  </si>
  <si>
    <t>27101</t>
  </si>
  <si>
    <t>NICOLLET</t>
  </si>
  <si>
    <t>MNNICOLLET</t>
  </si>
  <si>
    <t>27103</t>
  </si>
  <si>
    <t>NOBLES</t>
  </si>
  <si>
    <t>MNNOBLES</t>
  </si>
  <si>
    <t>27105</t>
  </si>
  <si>
    <t>NORMAN</t>
  </si>
  <si>
    <t>MNNORMAN</t>
  </si>
  <si>
    <t>27107</t>
  </si>
  <si>
    <t>OLMSTED</t>
  </si>
  <si>
    <t>MNOLMSTED</t>
  </si>
  <si>
    <t>27109</t>
  </si>
  <si>
    <t>OTTER TAIL</t>
  </si>
  <si>
    <t>MNOTTER TAIL</t>
  </si>
  <si>
    <t>27111</t>
  </si>
  <si>
    <t>PENNINGTON</t>
  </si>
  <si>
    <t>MNPENNINGTON</t>
  </si>
  <si>
    <t>27113</t>
  </si>
  <si>
    <t>PINE</t>
  </si>
  <si>
    <t>MNPINE</t>
  </si>
  <si>
    <t>27115</t>
  </si>
  <si>
    <t>PIPESTONE</t>
  </si>
  <si>
    <t>MNPIPESTONE</t>
  </si>
  <si>
    <t>27117</t>
  </si>
  <si>
    <t>MNPOLK</t>
  </si>
  <si>
    <t>27119</t>
  </si>
  <si>
    <t>MNPOPE</t>
  </si>
  <si>
    <t>27121</t>
  </si>
  <si>
    <t>RAMSEY</t>
  </si>
  <si>
    <t>MNRAMSEY</t>
  </si>
  <si>
    <t>27123</t>
  </si>
  <si>
    <t>RED LAKE</t>
  </si>
  <si>
    <t>MNRED LAKE</t>
  </si>
  <si>
    <t>27125</t>
  </si>
  <si>
    <t>REDWOOD</t>
  </si>
  <si>
    <t>MNREDWOOD</t>
  </si>
  <si>
    <t>27127</t>
  </si>
  <si>
    <t>RENVILLE</t>
  </si>
  <si>
    <t>MNRENVILLE</t>
  </si>
  <si>
    <t>27129</t>
  </si>
  <si>
    <t>MNRICE</t>
  </si>
  <si>
    <t>27131</t>
  </si>
  <si>
    <t>ROCK</t>
  </si>
  <si>
    <t>MNROCK</t>
  </si>
  <si>
    <t>27133</t>
  </si>
  <si>
    <t>ROSEAU</t>
  </si>
  <si>
    <t>MNROSEAU</t>
  </si>
  <si>
    <t>27135</t>
  </si>
  <si>
    <t>MNSCOTT</t>
  </si>
  <si>
    <t>27139</t>
  </si>
  <si>
    <t>SHERBURNE</t>
  </si>
  <si>
    <t>MNSHERBURNE</t>
  </si>
  <si>
    <t>27141</t>
  </si>
  <si>
    <t>SIBLEY</t>
  </si>
  <si>
    <t>MNSIBLEY</t>
  </si>
  <si>
    <t>27143</t>
  </si>
  <si>
    <t>ST. LOUIS</t>
  </si>
  <si>
    <t>MNST. LOUIS</t>
  </si>
  <si>
    <t>27137</t>
  </si>
  <si>
    <t>STEARNS</t>
  </si>
  <si>
    <t>MNSTEARNS</t>
  </si>
  <si>
    <t>27145</t>
  </si>
  <si>
    <t>STEELE</t>
  </si>
  <si>
    <t>MNSTEELE</t>
  </si>
  <si>
    <t>27147</t>
  </si>
  <si>
    <t>MNSTEVENS</t>
  </si>
  <si>
    <t>27149</t>
  </si>
  <si>
    <t>SWIFT</t>
  </si>
  <si>
    <t>MNSWIFT</t>
  </si>
  <si>
    <t>27151</t>
  </si>
  <si>
    <t>MNTODD</t>
  </si>
  <si>
    <t>27153</t>
  </si>
  <si>
    <t>TRAVERSE</t>
  </si>
  <si>
    <t>MNTRAVERSE</t>
  </si>
  <si>
    <t>27155</t>
  </si>
  <si>
    <t>WABASHA</t>
  </si>
  <si>
    <t>MNWABASHA</t>
  </si>
  <si>
    <t>27157</t>
  </si>
  <si>
    <t>WADENA</t>
  </si>
  <si>
    <t>MNWADENA</t>
  </si>
  <si>
    <t>27159</t>
  </si>
  <si>
    <t>WASECA</t>
  </si>
  <si>
    <t>MNWASECA</t>
  </si>
  <si>
    <t>27161</t>
  </si>
  <si>
    <t>MNWASHINGTON</t>
  </si>
  <si>
    <t>27163</t>
  </si>
  <si>
    <t>WATONWAN</t>
  </si>
  <si>
    <t>MNWATONWAN</t>
  </si>
  <si>
    <t>27165</t>
  </si>
  <si>
    <t>WILKIN</t>
  </si>
  <si>
    <t>MNWILKIN</t>
  </si>
  <si>
    <t>27167</t>
  </si>
  <si>
    <t>WINONA</t>
  </si>
  <si>
    <t>MNWINONA</t>
  </si>
  <si>
    <t>27169</t>
  </si>
  <si>
    <t>MNWRIGHT</t>
  </si>
  <si>
    <t>27171</t>
  </si>
  <si>
    <t>YELLOW MEDICINE</t>
  </si>
  <si>
    <t>MNYELLOW MEDICINE</t>
  </si>
  <si>
    <t>27173</t>
  </si>
  <si>
    <t>MOADAIR</t>
  </si>
  <si>
    <t>29001</t>
  </si>
  <si>
    <t>ANDREW</t>
  </si>
  <si>
    <t>MOANDREW</t>
  </si>
  <si>
    <t>29003</t>
  </si>
  <si>
    <t>MOATCHISON</t>
  </si>
  <si>
    <t>29005</t>
  </si>
  <si>
    <t>AUDRAIN</t>
  </si>
  <si>
    <t>MOAUDRAIN</t>
  </si>
  <si>
    <t>29007</t>
  </si>
  <si>
    <t>MOBARRY</t>
  </si>
  <si>
    <t>29009</t>
  </si>
  <si>
    <t>MOBARTON</t>
  </si>
  <si>
    <t>29011</t>
  </si>
  <si>
    <t>BATES</t>
  </si>
  <si>
    <t>MOBATES</t>
  </si>
  <si>
    <t>29013</t>
  </si>
  <si>
    <t>MOBENTON</t>
  </si>
  <si>
    <t>29015</t>
  </si>
  <si>
    <t>BOLLINGER</t>
  </si>
  <si>
    <t>MOBOLLINGER</t>
  </si>
  <si>
    <t>29017</t>
  </si>
  <si>
    <t>MOBOONE</t>
  </si>
  <si>
    <t>29019</t>
  </si>
  <si>
    <t>MOBUCHANAN</t>
  </si>
  <si>
    <t>29021</t>
  </si>
  <si>
    <t>MOBUTLER</t>
  </si>
  <si>
    <t>29023</t>
  </si>
  <si>
    <t>MOCALDWELL</t>
  </si>
  <si>
    <t>29025</t>
  </si>
  <si>
    <t>CALLAWAY</t>
  </si>
  <si>
    <t>MOCALLAWAY</t>
  </si>
  <si>
    <t>29027</t>
  </si>
  <si>
    <t>MOCAMDEN</t>
  </si>
  <si>
    <t>29029</t>
  </si>
  <si>
    <t>CAPE GIRARDEAU</t>
  </si>
  <si>
    <t>MOCAPE GIRARDEAU</t>
  </si>
  <si>
    <t>29031</t>
  </si>
  <si>
    <t>MOCARROLL</t>
  </si>
  <si>
    <t>29033</t>
  </si>
  <si>
    <t>MOCARTER</t>
  </si>
  <si>
    <t>29035</t>
  </si>
  <si>
    <t>MOCASS</t>
  </si>
  <si>
    <t>29037</t>
  </si>
  <si>
    <t>MOCEDAR</t>
  </si>
  <si>
    <t>29039</t>
  </si>
  <si>
    <t>CHARITON</t>
  </si>
  <si>
    <t>MOCHARITON</t>
  </si>
  <si>
    <t>29041</t>
  </si>
  <si>
    <t>MOCHRISTIAN</t>
  </si>
  <si>
    <t>29043</t>
  </si>
  <si>
    <t>MOCLARK</t>
  </si>
  <si>
    <t>29045</t>
  </si>
  <si>
    <t>MOCLAY</t>
  </si>
  <si>
    <t>29047</t>
  </si>
  <si>
    <t>MOCLINTON</t>
  </si>
  <si>
    <t>29049</t>
  </si>
  <si>
    <t>COLE</t>
  </si>
  <si>
    <t>MOCOLE</t>
  </si>
  <si>
    <t>29051</t>
  </si>
  <si>
    <t>COOPER</t>
  </si>
  <si>
    <t>MOCOOPER</t>
  </si>
  <si>
    <t>29053</t>
  </si>
  <si>
    <t>MOCRAWFORD</t>
  </si>
  <si>
    <t>29055</t>
  </si>
  <si>
    <t>MODADE</t>
  </si>
  <si>
    <t>29057</t>
  </si>
  <si>
    <t>MODALLAS</t>
  </si>
  <si>
    <t>29059</t>
  </si>
  <si>
    <t>MODAVIESS</t>
  </si>
  <si>
    <t>29061</t>
  </si>
  <si>
    <t>MODE KALB</t>
  </si>
  <si>
    <t>29063</t>
  </si>
  <si>
    <t>DENT</t>
  </si>
  <si>
    <t>MODENT</t>
  </si>
  <si>
    <t>29065</t>
  </si>
  <si>
    <t>MODOUGLAS</t>
  </si>
  <si>
    <t>29067</t>
  </si>
  <si>
    <t>DUNKLIN</t>
  </si>
  <si>
    <t>MODUNKLIN</t>
  </si>
  <si>
    <t>29069</t>
  </si>
  <si>
    <t>MOFRANKLIN</t>
  </si>
  <si>
    <t>29071</t>
  </si>
  <si>
    <t>GASCONADE</t>
  </si>
  <si>
    <t>MOGASCONADE</t>
  </si>
  <si>
    <t>29073</t>
  </si>
  <si>
    <t>GENTRY</t>
  </si>
  <si>
    <t>MOGENTRY</t>
  </si>
  <si>
    <t>29075</t>
  </si>
  <si>
    <t>MOGREENE</t>
  </si>
  <si>
    <t>29077</t>
  </si>
  <si>
    <t>MOGRUNDY</t>
  </si>
  <si>
    <t>29079</t>
  </si>
  <si>
    <t>MOHARRISON</t>
  </si>
  <si>
    <t>29081</t>
  </si>
  <si>
    <t>MOHENRY</t>
  </si>
  <si>
    <t>29083</t>
  </si>
  <si>
    <t>HICKORY</t>
  </si>
  <si>
    <t>MOHICKORY</t>
  </si>
  <si>
    <t>29085</t>
  </si>
  <si>
    <t>HOLT</t>
  </si>
  <si>
    <t>MOHOLT</t>
  </si>
  <si>
    <t>29087</t>
  </si>
  <si>
    <t>MOHOWARD</t>
  </si>
  <si>
    <t>29089</t>
  </si>
  <si>
    <t>HOWELL</t>
  </si>
  <si>
    <t>MOHOWELL</t>
  </si>
  <si>
    <t>29091</t>
  </si>
  <si>
    <t>MOIRON</t>
  </si>
  <si>
    <t>29093</t>
  </si>
  <si>
    <t>MOJACKSON</t>
  </si>
  <si>
    <t>29095</t>
  </si>
  <si>
    <t>MOJASPER</t>
  </si>
  <si>
    <t>29097</t>
  </si>
  <si>
    <t>MOJEFFERSON</t>
  </si>
  <si>
    <t>29099</t>
  </si>
  <si>
    <t>MOJOHNSON</t>
  </si>
  <si>
    <t>29101</t>
  </si>
  <si>
    <t>MOKNOX</t>
  </si>
  <si>
    <t>29103</t>
  </si>
  <si>
    <t>LACLEDE</t>
  </si>
  <si>
    <t>MOLACLEDE</t>
  </si>
  <si>
    <t>29105</t>
  </si>
  <si>
    <t>MOLAFAYETTE</t>
  </si>
  <si>
    <t>29107</t>
  </si>
  <si>
    <t>MOLAWRENCE</t>
  </si>
  <si>
    <t>29109</t>
  </si>
  <si>
    <t>MOLEWIS</t>
  </si>
  <si>
    <t>29111</t>
  </si>
  <si>
    <t>MOLINCOLN</t>
  </si>
  <si>
    <t>29113</t>
  </si>
  <si>
    <t>MOLINN</t>
  </si>
  <si>
    <t>29115</t>
  </si>
  <si>
    <t>MOLIVINGSTON</t>
  </si>
  <si>
    <t>29117</t>
  </si>
  <si>
    <t>MOMACON</t>
  </si>
  <si>
    <t>29121</t>
  </si>
  <si>
    <t>MOMADISON</t>
  </si>
  <si>
    <t>29123</t>
  </si>
  <si>
    <t>MARIES</t>
  </si>
  <si>
    <t>MOMARIES</t>
  </si>
  <si>
    <t>29125</t>
  </si>
  <si>
    <t>MOMARION</t>
  </si>
  <si>
    <t>29127</t>
  </si>
  <si>
    <t>MCDONALD</t>
  </si>
  <si>
    <t>MOMCDONALD</t>
  </si>
  <si>
    <t>29119</t>
  </si>
  <si>
    <t>MOMERCER</t>
  </si>
  <si>
    <t>29129</t>
  </si>
  <si>
    <t>MOMILLER</t>
  </si>
  <si>
    <t>29131</t>
  </si>
  <si>
    <t>MOMISSISSIPPI</t>
  </si>
  <si>
    <t>29133</t>
  </si>
  <si>
    <t>MONITEAU</t>
  </si>
  <si>
    <t>MOMONITEAU</t>
  </si>
  <si>
    <t>29135</t>
  </si>
  <si>
    <t>MOMONROE</t>
  </si>
  <si>
    <t>29137</t>
  </si>
  <si>
    <t>MOMONTGOMERY</t>
  </si>
  <si>
    <t>29139</t>
  </si>
  <si>
    <t>MOMORGAN</t>
  </si>
  <si>
    <t>29141</t>
  </si>
  <si>
    <t>NEW MADRID</t>
  </si>
  <si>
    <t>MONEW MADRID</t>
  </si>
  <si>
    <t>29143</t>
  </si>
  <si>
    <t>MONEWTON</t>
  </si>
  <si>
    <t>29145</t>
  </si>
  <si>
    <t>NODAWAY</t>
  </si>
  <si>
    <t>MONODAWAY</t>
  </si>
  <si>
    <t>29147</t>
  </si>
  <si>
    <t>OREGON</t>
  </si>
  <si>
    <t>MOOREGON</t>
  </si>
  <si>
    <t>29149</t>
  </si>
  <si>
    <t>MOOSAGE</t>
  </si>
  <si>
    <t>29151</t>
  </si>
  <si>
    <t>OZARK</t>
  </si>
  <si>
    <t>MOOZARK</t>
  </si>
  <si>
    <t>29153</t>
  </si>
  <si>
    <t>PEMISCOT</t>
  </si>
  <si>
    <t>MOPEMISCOT</t>
  </si>
  <si>
    <t>29155</t>
  </si>
  <si>
    <t>MOPERRY</t>
  </si>
  <si>
    <t>29157</t>
  </si>
  <si>
    <t>PETTIS</t>
  </si>
  <si>
    <t>MOPETTIS</t>
  </si>
  <si>
    <t>29159</t>
  </si>
  <si>
    <t>PHELPS</t>
  </si>
  <si>
    <t>MOPHELPS</t>
  </si>
  <si>
    <t>29161</t>
  </si>
  <si>
    <t>MOPIKE</t>
  </si>
  <si>
    <t>29163</t>
  </si>
  <si>
    <t>PLATTE</t>
  </si>
  <si>
    <t>MOPLATTE</t>
  </si>
  <si>
    <t>29165</t>
  </si>
  <si>
    <t>MOPOLK</t>
  </si>
  <si>
    <t>29167</t>
  </si>
  <si>
    <t>MOPULASKI</t>
  </si>
  <si>
    <t>29169</t>
  </si>
  <si>
    <t>MOPUTNAM</t>
  </si>
  <si>
    <t>29171</t>
  </si>
  <si>
    <t>RALLS</t>
  </si>
  <si>
    <t>MORALLS</t>
  </si>
  <si>
    <t>29173</t>
  </si>
  <si>
    <t>MORANDOLPH</t>
  </si>
  <si>
    <t>29175</t>
  </si>
  <si>
    <t>RAY</t>
  </si>
  <si>
    <t>MORAY</t>
  </si>
  <si>
    <t>29177</t>
  </si>
  <si>
    <t>REYNOLDS</t>
  </si>
  <si>
    <t>MOREYNOLDS</t>
  </si>
  <si>
    <t>29179</t>
  </si>
  <si>
    <t>MORIPLEY</t>
  </si>
  <si>
    <t>29181</t>
  </si>
  <si>
    <t>MOSALINE</t>
  </si>
  <si>
    <t>29195</t>
  </si>
  <si>
    <t>MOSCHUYLER</t>
  </si>
  <si>
    <t>29197</t>
  </si>
  <si>
    <t>SCOTLAND</t>
  </si>
  <si>
    <t>MOSCOTLAND</t>
  </si>
  <si>
    <t>29199</t>
  </si>
  <si>
    <t>MOSCOTT</t>
  </si>
  <si>
    <t>29201</t>
  </si>
  <si>
    <t>SHANNON</t>
  </si>
  <si>
    <t>MOSHANNON</t>
  </si>
  <si>
    <t>29203</t>
  </si>
  <si>
    <t>MOSHELBY</t>
  </si>
  <si>
    <t>29205</t>
  </si>
  <si>
    <t>MOST. CHARLES</t>
  </si>
  <si>
    <t>29183</t>
  </si>
  <si>
    <t>MOST. CLAIR</t>
  </si>
  <si>
    <t>29185</t>
  </si>
  <si>
    <t>ST. FRANCOIS</t>
  </si>
  <si>
    <t>MOST. FRANCOIS</t>
  </si>
  <si>
    <t>29187</t>
  </si>
  <si>
    <t>MOST. LOUIS</t>
  </si>
  <si>
    <t>29189</t>
  </si>
  <si>
    <t>ST. LOUIS CITY</t>
  </si>
  <si>
    <t>MOST. LOUIS CITY</t>
  </si>
  <si>
    <t>29510</t>
  </si>
  <si>
    <t>STE. GENEVIEVE</t>
  </si>
  <si>
    <t>MOSTE. GENEVIEVE</t>
  </si>
  <si>
    <t>29186</t>
  </si>
  <si>
    <t>STODDARD</t>
  </si>
  <si>
    <t>MOSTODDARD</t>
  </si>
  <si>
    <t>29207</t>
  </si>
  <si>
    <t>MOSTONE</t>
  </si>
  <si>
    <t>29209</t>
  </si>
  <si>
    <t>MOSULLIVAN</t>
  </si>
  <si>
    <t>29211</t>
  </si>
  <si>
    <t>TANEY</t>
  </si>
  <si>
    <t>MOTANEY</t>
  </si>
  <si>
    <t>29213</t>
  </si>
  <si>
    <t>TEXAS</t>
  </si>
  <si>
    <t>MOTEXAS</t>
  </si>
  <si>
    <t>29215</t>
  </si>
  <si>
    <t>MOVERNON</t>
  </si>
  <si>
    <t>29217</t>
  </si>
  <si>
    <t>MOWARREN</t>
  </si>
  <si>
    <t>29219</t>
  </si>
  <si>
    <t>MOWASHINGTON</t>
  </si>
  <si>
    <t>29221</t>
  </si>
  <si>
    <t>MOWAYNE</t>
  </si>
  <si>
    <t>29223</t>
  </si>
  <si>
    <t>MOWEBSTER</t>
  </si>
  <si>
    <t>29225</t>
  </si>
  <si>
    <t>MOWORTH</t>
  </si>
  <si>
    <t>29227</t>
  </si>
  <si>
    <t>MOWRIGHT</t>
  </si>
  <si>
    <t>29229</t>
  </si>
  <si>
    <t>MS</t>
  </si>
  <si>
    <t>MSADAMS</t>
  </si>
  <si>
    <t>28001</t>
  </si>
  <si>
    <t>ALCORN</t>
  </si>
  <si>
    <t>MSALCORN</t>
  </si>
  <si>
    <t>28003</t>
  </si>
  <si>
    <t>AMITE</t>
  </si>
  <si>
    <t>MSAMITE</t>
  </si>
  <si>
    <t>28005</t>
  </si>
  <si>
    <t>ATTALA</t>
  </si>
  <si>
    <t>MSATTALA</t>
  </si>
  <si>
    <t>28007</t>
  </si>
  <si>
    <t>MSBENTON</t>
  </si>
  <si>
    <t>28009</t>
  </si>
  <si>
    <t>BOLIVAR</t>
  </si>
  <si>
    <t>MSBOLIVAR</t>
  </si>
  <si>
    <t>28011</t>
  </si>
  <si>
    <t>MSCALHOUN</t>
  </si>
  <si>
    <t>28013</t>
  </si>
  <si>
    <t>MSCARROLL</t>
  </si>
  <si>
    <t>28015</t>
  </si>
  <si>
    <t>MSCHICKASAW</t>
  </si>
  <si>
    <t>28017</t>
  </si>
  <si>
    <t>MSCHOCTAW</t>
  </si>
  <si>
    <t>28019</t>
  </si>
  <si>
    <t>MSCLAIBORNE</t>
  </si>
  <si>
    <t>28021</t>
  </si>
  <si>
    <t>MSCLARKE</t>
  </si>
  <si>
    <t>28023</t>
  </si>
  <si>
    <t>MSCLAY</t>
  </si>
  <si>
    <t>28025</t>
  </si>
  <si>
    <t>COAHOMA</t>
  </si>
  <si>
    <t>MSCOAHOMA</t>
  </si>
  <si>
    <t>28027</t>
  </si>
  <si>
    <t>COPIAH</t>
  </si>
  <si>
    <t>MSCOPIAH</t>
  </si>
  <si>
    <t>28029</t>
  </si>
  <si>
    <t>MSCOVINGTON</t>
  </si>
  <si>
    <t>28031</t>
  </si>
  <si>
    <t>MSDE SOTO</t>
  </si>
  <si>
    <t>28033</t>
  </si>
  <si>
    <t>FORREST</t>
  </si>
  <si>
    <t>MSFORREST</t>
  </si>
  <si>
    <t>28035</t>
  </si>
  <si>
    <t>MSFRANKLIN</t>
  </si>
  <si>
    <t>28037</t>
  </si>
  <si>
    <t>GEORGE</t>
  </si>
  <si>
    <t>MSGEORGE</t>
  </si>
  <si>
    <t>28039</t>
  </si>
  <si>
    <t>MSGREENE</t>
  </si>
  <si>
    <t>28041</t>
  </si>
  <si>
    <t>GRENADA</t>
  </si>
  <si>
    <t>MSGRENADA</t>
  </si>
  <si>
    <t>28043</t>
  </si>
  <si>
    <t>MSHANCOCK</t>
  </si>
  <si>
    <t>28045</t>
  </si>
  <si>
    <t>MSHARRISON</t>
  </si>
  <si>
    <t>28047</t>
  </si>
  <si>
    <t>HINDS</t>
  </si>
  <si>
    <t>MSHINDS</t>
  </si>
  <si>
    <t>28049</t>
  </si>
  <si>
    <t>MSHOLMES</t>
  </si>
  <si>
    <t>28051</t>
  </si>
  <si>
    <t>HUMPHREYS</t>
  </si>
  <si>
    <t>MSHUMPHREYS</t>
  </si>
  <si>
    <t>28053</t>
  </si>
  <si>
    <t>ISSAQUENA</t>
  </si>
  <si>
    <t>MSISSAQUENA</t>
  </si>
  <si>
    <t>28055</t>
  </si>
  <si>
    <t>ITAWAMBA</t>
  </si>
  <si>
    <t>MSITAWAMBA</t>
  </si>
  <si>
    <t>28057</t>
  </si>
  <si>
    <t>MSJACKSON</t>
  </si>
  <si>
    <t>28059</t>
  </si>
  <si>
    <t>MSJASPER</t>
  </si>
  <si>
    <t>28061</t>
  </si>
  <si>
    <t>MSJEFFERSON</t>
  </si>
  <si>
    <t>28063</t>
  </si>
  <si>
    <t>MSJEFFERSON DAVIS</t>
  </si>
  <si>
    <t>28065</t>
  </si>
  <si>
    <t>MSJONES</t>
  </si>
  <si>
    <t>28067</t>
  </si>
  <si>
    <t>KEMPER</t>
  </si>
  <si>
    <t>MSKEMPER</t>
  </si>
  <si>
    <t>28069</t>
  </si>
  <si>
    <t>MSLAFAYETTE</t>
  </si>
  <si>
    <t>28071</t>
  </si>
  <si>
    <t>MSLAMAR</t>
  </si>
  <si>
    <t>28073</t>
  </si>
  <si>
    <t>MSLAUDERDALE</t>
  </si>
  <si>
    <t>28075</t>
  </si>
  <si>
    <t>MSLAWRENCE</t>
  </si>
  <si>
    <t>28077</t>
  </si>
  <si>
    <t>LEAKE</t>
  </si>
  <si>
    <t>MSLEAKE</t>
  </si>
  <si>
    <t>28079</t>
  </si>
  <si>
    <t>MSLEE</t>
  </si>
  <si>
    <t>28081</t>
  </si>
  <si>
    <t>LEFLORE</t>
  </si>
  <si>
    <t>MSLEFLORE</t>
  </si>
  <si>
    <t>28083</t>
  </si>
  <si>
    <t>MSLINCOLN</t>
  </si>
  <si>
    <t>28085</t>
  </si>
  <si>
    <t>MSLOWNDES</t>
  </si>
  <si>
    <t>28087</t>
  </si>
  <si>
    <t>MSMADISON</t>
  </si>
  <si>
    <t>28089</t>
  </si>
  <si>
    <t>MSMARION</t>
  </si>
  <si>
    <t>28091</t>
  </si>
  <si>
    <t>MSMARSHALL</t>
  </si>
  <si>
    <t>28093</t>
  </si>
  <si>
    <t>MSMONROE</t>
  </si>
  <si>
    <t>28095</t>
  </si>
  <si>
    <t>MSMONTGOMERY</t>
  </si>
  <si>
    <t>28097</t>
  </si>
  <si>
    <t>NESHOBA</t>
  </si>
  <si>
    <t>MSNESHOBA</t>
  </si>
  <si>
    <t>28099</t>
  </si>
  <si>
    <t>MSNEWTON</t>
  </si>
  <si>
    <t>28101</t>
  </si>
  <si>
    <t>NOXUBEE</t>
  </si>
  <si>
    <t>MSNOXUBEE</t>
  </si>
  <si>
    <t>28103</t>
  </si>
  <si>
    <t>OKTIBBEHA</t>
  </si>
  <si>
    <t>MSOKTIBBEHA</t>
  </si>
  <si>
    <t>28105</t>
  </si>
  <si>
    <t>PANOLA</t>
  </si>
  <si>
    <t>MSPANOLA</t>
  </si>
  <si>
    <t>28107</t>
  </si>
  <si>
    <t>PEARL RIVER</t>
  </si>
  <si>
    <t>MSPEARL RIVER</t>
  </si>
  <si>
    <t>28109</t>
  </si>
  <si>
    <t>MSPERRY</t>
  </si>
  <si>
    <t>28111</t>
  </si>
  <si>
    <t>MSPIKE</t>
  </si>
  <si>
    <t>28113</t>
  </si>
  <si>
    <t>PONTOTOC</t>
  </si>
  <si>
    <t>MSPONTOTOC</t>
  </si>
  <si>
    <t>28115</t>
  </si>
  <si>
    <t>PRENTISS</t>
  </si>
  <si>
    <t>MSPRENTISS</t>
  </si>
  <si>
    <t>28117</t>
  </si>
  <si>
    <t>MSQUITMAN</t>
  </si>
  <si>
    <t>28119</t>
  </si>
  <si>
    <t>RANKIN</t>
  </si>
  <si>
    <t>MSRANKIN</t>
  </si>
  <si>
    <t>28121</t>
  </si>
  <si>
    <t>MSSCOTT</t>
  </si>
  <si>
    <t>28123</t>
  </si>
  <si>
    <t>SHARKEY</t>
  </si>
  <si>
    <t>MSSHARKEY</t>
  </si>
  <si>
    <t>28125</t>
  </si>
  <si>
    <t>MSSIMPSON</t>
  </si>
  <si>
    <t>28127</t>
  </si>
  <si>
    <t>MSSMITH</t>
  </si>
  <si>
    <t>28129</t>
  </si>
  <si>
    <t>MSSTONE</t>
  </si>
  <si>
    <t>28131</t>
  </si>
  <si>
    <t>SUNFLOWER</t>
  </si>
  <si>
    <t>MSSUNFLOWER</t>
  </si>
  <si>
    <t>28133</t>
  </si>
  <si>
    <t>TALLAHATCHIE</t>
  </si>
  <si>
    <t>MSTALLAHATCHIE</t>
  </si>
  <si>
    <t>28135</t>
  </si>
  <si>
    <t>TATE</t>
  </si>
  <si>
    <t>MSTATE</t>
  </si>
  <si>
    <t>28137</t>
  </si>
  <si>
    <t>TIPPAH</t>
  </si>
  <si>
    <t>MSTIPPAH</t>
  </si>
  <si>
    <t>28139</t>
  </si>
  <si>
    <t>TISHOMINGO</t>
  </si>
  <si>
    <t>MSTISHOMINGO</t>
  </si>
  <si>
    <t>28141</t>
  </si>
  <si>
    <t>TUNICA</t>
  </si>
  <si>
    <t>MSTUNICA</t>
  </si>
  <si>
    <t>28143</t>
  </si>
  <si>
    <t>MSUNION</t>
  </si>
  <si>
    <t>28145</t>
  </si>
  <si>
    <t>WALTHALL</t>
  </si>
  <si>
    <t>MSWALTHALL</t>
  </si>
  <si>
    <t>28147</t>
  </si>
  <si>
    <t>MSWARREN</t>
  </si>
  <si>
    <t>28149</t>
  </si>
  <si>
    <t>MSWASHINGTON</t>
  </si>
  <si>
    <t>28151</t>
  </si>
  <si>
    <t>MSWAYNE</t>
  </si>
  <si>
    <t>28153</t>
  </si>
  <si>
    <t>MSWEBSTER</t>
  </si>
  <si>
    <t>28155</t>
  </si>
  <si>
    <t>MSWILKINSON</t>
  </si>
  <si>
    <t>28157</t>
  </si>
  <si>
    <t>MSWINSTON</t>
  </si>
  <si>
    <t>28159</t>
  </si>
  <si>
    <t>YALOBUSHA</t>
  </si>
  <si>
    <t>MSYALOBUSHA</t>
  </si>
  <si>
    <t>28161</t>
  </si>
  <si>
    <t>YAZOO</t>
  </si>
  <si>
    <t>MSYAZOO</t>
  </si>
  <si>
    <t>28163</t>
  </si>
  <si>
    <t>MT</t>
  </si>
  <si>
    <t>BEAVERHEAD</t>
  </si>
  <si>
    <t>MTBEAVERHEAD</t>
  </si>
  <si>
    <t>30001</t>
  </si>
  <si>
    <t>BIG HORN</t>
  </si>
  <si>
    <t>MTBIG HORN</t>
  </si>
  <si>
    <t>30003</t>
  </si>
  <si>
    <t>MTBLAINE</t>
  </si>
  <si>
    <t>30005</t>
  </si>
  <si>
    <t>BROADWATER</t>
  </si>
  <si>
    <t>MTBROADWATER</t>
  </si>
  <si>
    <t>30007</t>
  </si>
  <si>
    <t>CARBON</t>
  </si>
  <si>
    <t>MTCARBON</t>
  </si>
  <si>
    <t>30009</t>
  </si>
  <si>
    <t>MTCARTER</t>
  </si>
  <si>
    <t>30011</t>
  </si>
  <si>
    <t>CASCADE</t>
  </si>
  <si>
    <t>MTCASCADE</t>
  </si>
  <si>
    <t>30013</t>
  </si>
  <si>
    <t>CHOUTEAU</t>
  </si>
  <si>
    <t>MTCHOUTEAU</t>
  </si>
  <si>
    <t>30015</t>
  </si>
  <si>
    <t>MTCUSTER</t>
  </si>
  <si>
    <t>30017</t>
  </si>
  <si>
    <t>DANIELS</t>
  </si>
  <si>
    <t>MTDANIELS</t>
  </si>
  <si>
    <t>30019</t>
  </si>
  <si>
    <t>MTDAWSON</t>
  </si>
  <si>
    <t>30021</t>
  </si>
  <si>
    <t>DEER LODGE</t>
  </si>
  <si>
    <t>MTDEER LODGE</t>
  </si>
  <si>
    <t>30023</t>
  </si>
  <si>
    <t>FALLON</t>
  </si>
  <si>
    <t>MTFALLON</t>
  </si>
  <si>
    <t>30025</t>
  </si>
  <si>
    <t>FERGUS</t>
  </si>
  <si>
    <t>MTFERGUS</t>
  </si>
  <si>
    <t>30027</t>
  </si>
  <si>
    <t>FLATHEAD</t>
  </si>
  <si>
    <t>MTFLATHEAD</t>
  </si>
  <si>
    <t>30029</t>
  </si>
  <si>
    <t>MTGALLATIN</t>
  </si>
  <si>
    <t>30031</t>
  </si>
  <si>
    <t>MTGARFIELD</t>
  </si>
  <si>
    <t>30033</t>
  </si>
  <si>
    <t>GLACIER</t>
  </si>
  <si>
    <t>MTGLACIER</t>
  </si>
  <si>
    <t>30035</t>
  </si>
  <si>
    <t>GOLDEN VALLEY</t>
  </si>
  <si>
    <t>MTGOLDEN VALLEY</t>
  </si>
  <si>
    <t>30037</t>
  </si>
  <si>
    <t>GRANITE</t>
  </si>
  <si>
    <t>MTGRANITE</t>
  </si>
  <si>
    <t>30039</t>
  </si>
  <si>
    <t>HILL</t>
  </si>
  <si>
    <t>MTHILL</t>
  </si>
  <si>
    <t>30041</t>
  </si>
  <si>
    <t>MTJEFFERSON</t>
  </si>
  <si>
    <t>30043</t>
  </si>
  <si>
    <t>JUDITH BASIN</t>
  </si>
  <si>
    <t>MTJUDITH BASIN</t>
  </si>
  <si>
    <t>30045</t>
  </si>
  <si>
    <t>MTLAKE</t>
  </si>
  <si>
    <t>30047</t>
  </si>
  <si>
    <t>LEWIS AND CLARK</t>
  </si>
  <si>
    <t>MTLEWIS AND CLARK</t>
  </si>
  <si>
    <t>30049</t>
  </si>
  <si>
    <t>MTLIBERTY</t>
  </si>
  <si>
    <t>30051</t>
  </si>
  <si>
    <t>MTLINCOLN</t>
  </si>
  <si>
    <t>30053</t>
  </si>
  <si>
    <t>MTMADISON</t>
  </si>
  <si>
    <t>30057</t>
  </si>
  <si>
    <t>MCCONE</t>
  </si>
  <si>
    <t>MTMCCONE</t>
  </si>
  <si>
    <t>30055</t>
  </si>
  <si>
    <t>MEAGHER</t>
  </si>
  <si>
    <t>MTMEAGHER</t>
  </si>
  <si>
    <t>30059</t>
  </si>
  <si>
    <t>MTMINERAL</t>
  </si>
  <si>
    <t>30061</t>
  </si>
  <si>
    <t>MISSOULA</t>
  </si>
  <si>
    <t>MTMISSOULA</t>
  </si>
  <si>
    <t>30063</t>
  </si>
  <si>
    <t>MUSSELSHELL</t>
  </si>
  <si>
    <t>MTMUSSELSHELL</t>
  </si>
  <si>
    <t>30065</t>
  </si>
  <si>
    <t>MTPARK</t>
  </si>
  <si>
    <t>30067</t>
  </si>
  <si>
    <t>PETROLEUM</t>
  </si>
  <si>
    <t>MTPETROLEUM</t>
  </si>
  <si>
    <t>30069</t>
  </si>
  <si>
    <t>MTPHILLIPS</t>
  </si>
  <si>
    <t>30071</t>
  </si>
  <si>
    <t>PONDERA</t>
  </si>
  <si>
    <t>MTPONDERA</t>
  </si>
  <si>
    <t>30073</t>
  </si>
  <si>
    <t>POWDER RIVER</t>
  </si>
  <si>
    <t>MTPOWDER RIVER</t>
  </si>
  <si>
    <t>30075</t>
  </si>
  <si>
    <t>MTPOWELL</t>
  </si>
  <si>
    <t>30077</t>
  </si>
  <si>
    <t>MTPRAIRIE</t>
  </si>
  <si>
    <t>30079</t>
  </si>
  <si>
    <t>RAVALLI</t>
  </si>
  <si>
    <t>MTRAVALLI</t>
  </si>
  <si>
    <t>30081</t>
  </si>
  <si>
    <t>MTRICHLAND</t>
  </si>
  <si>
    <t>30083</t>
  </si>
  <si>
    <t>ROOSEVELT</t>
  </si>
  <si>
    <t>MTROOSEVELT</t>
  </si>
  <si>
    <t>30085</t>
  </si>
  <si>
    <t>ROSEBUD</t>
  </si>
  <si>
    <t>MTROSEBUD</t>
  </si>
  <si>
    <t>30087</t>
  </si>
  <si>
    <t>SANDERS</t>
  </si>
  <si>
    <t>MTSANDERS</t>
  </si>
  <si>
    <t>30089</t>
  </si>
  <si>
    <t>MTSHERIDAN</t>
  </si>
  <si>
    <t>30091</t>
  </si>
  <si>
    <t>SILVER BOW</t>
  </si>
  <si>
    <t>MTSILVER BOW</t>
  </si>
  <si>
    <t>30093</t>
  </si>
  <si>
    <t>STILLWATER</t>
  </si>
  <si>
    <t>MTSTILLWATER</t>
  </si>
  <si>
    <t>30095</t>
  </si>
  <si>
    <t>SWEET GRASS</t>
  </si>
  <si>
    <t>MTSWEET GRASS</t>
  </si>
  <si>
    <t>30097</t>
  </si>
  <si>
    <t>MTTETON</t>
  </si>
  <si>
    <t>30099</t>
  </si>
  <si>
    <t>TOOLE</t>
  </si>
  <si>
    <t>MTTOOLE</t>
  </si>
  <si>
    <t>30101</t>
  </si>
  <si>
    <t>TREASURE</t>
  </si>
  <si>
    <t>MTTREASURE</t>
  </si>
  <si>
    <t>30103</t>
  </si>
  <si>
    <t>MTVALLEY</t>
  </si>
  <si>
    <t>30105</t>
  </si>
  <si>
    <t>WHEATLAND</t>
  </si>
  <si>
    <t>MTWHEATLAND</t>
  </si>
  <si>
    <t>30107</t>
  </si>
  <si>
    <t>WIBAUX</t>
  </si>
  <si>
    <t>MTWIBAUX</t>
  </si>
  <si>
    <t>30109</t>
  </si>
  <si>
    <t>YELLOWSTN. NAT'L PK</t>
  </si>
  <si>
    <t>MTYELLOWSTN. NAT'L PK</t>
  </si>
  <si>
    <t>30113</t>
  </si>
  <si>
    <t>YELLOWSTONE</t>
  </si>
  <si>
    <t>MTYELLOWSTONE</t>
  </si>
  <si>
    <t>30111</t>
  </si>
  <si>
    <t>NC</t>
  </si>
  <si>
    <t>ALAMANCE</t>
  </si>
  <si>
    <t>NCALAMANCE</t>
  </si>
  <si>
    <t>37001</t>
  </si>
  <si>
    <t>NCALEXANDER</t>
  </si>
  <si>
    <t>37003</t>
  </si>
  <si>
    <t>ALLEGHANY</t>
  </si>
  <si>
    <t>NCALLEGHANY</t>
  </si>
  <si>
    <t>37005</t>
  </si>
  <si>
    <t>ANSON</t>
  </si>
  <si>
    <t>NCANSON</t>
  </si>
  <si>
    <t>37007</t>
  </si>
  <si>
    <t>ASHE</t>
  </si>
  <si>
    <t>NCASHE</t>
  </si>
  <si>
    <t>37009</t>
  </si>
  <si>
    <t>AVERY</t>
  </si>
  <si>
    <t>NCAVERY</t>
  </si>
  <si>
    <t>37011</t>
  </si>
  <si>
    <t>BEAUFORT</t>
  </si>
  <si>
    <t>NCBEAUFORT</t>
  </si>
  <si>
    <t>37013</t>
  </si>
  <si>
    <t>BERTIE</t>
  </si>
  <si>
    <t>NCBERTIE</t>
  </si>
  <si>
    <t>37015</t>
  </si>
  <si>
    <t>BLADEN</t>
  </si>
  <si>
    <t>NCBLADEN</t>
  </si>
  <si>
    <t>37017</t>
  </si>
  <si>
    <t>BRUNSWICK</t>
  </si>
  <si>
    <t>NCBRUNSWICK</t>
  </si>
  <si>
    <t>37019</t>
  </si>
  <si>
    <t>BUNCOMBE</t>
  </si>
  <si>
    <t>NCBUNCOMBE</t>
  </si>
  <si>
    <t>37021</t>
  </si>
  <si>
    <t>NCBURKE</t>
  </si>
  <si>
    <t>37023</t>
  </si>
  <si>
    <t>CABARRUS</t>
  </si>
  <si>
    <t>NCCABARRUS</t>
  </si>
  <si>
    <t>37025</t>
  </si>
  <si>
    <t>NCCALDWELL</t>
  </si>
  <si>
    <t>37027</t>
  </si>
  <si>
    <t>NCCAMDEN</t>
  </si>
  <si>
    <t>37029</t>
  </si>
  <si>
    <t>CARTERET</t>
  </si>
  <si>
    <t>NCCARTERET</t>
  </si>
  <si>
    <t>37031</t>
  </si>
  <si>
    <t>CASWELL</t>
  </si>
  <si>
    <t>NCCASWELL</t>
  </si>
  <si>
    <t>37033</t>
  </si>
  <si>
    <t>CATAWBA</t>
  </si>
  <si>
    <t>NCCATAWBA</t>
  </si>
  <si>
    <t>37035</t>
  </si>
  <si>
    <t>NCCHATHAM</t>
  </si>
  <si>
    <t>37037</t>
  </si>
  <si>
    <t>NCCHEROKEE</t>
  </si>
  <si>
    <t>37039</t>
  </si>
  <si>
    <t>CHOWAN</t>
  </si>
  <si>
    <t>NCCHOWAN</t>
  </si>
  <si>
    <t>37041</t>
  </si>
  <si>
    <t>NCCLAY</t>
  </si>
  <si>
    <t>37043</t>
  </si>
  <si>
    <t>NCCLEVELAND</t>
  </si>
  <si>
    <t>37045</t>
  </si>
  <si>
    <t>COLUMBUS</t>
  </si>
  <si>
    <t>NCCOLUMBUS</t>
  </si>
  <si>
    <t>37047</t>
  </si>
  <si>
    <t>CRAVEN</t>
  </si>
  <si>
    <t>NCCRAVEN</t>
  </si>
  <si>
    <t>37049</t>
  </si>
  <si>
    <t>NCCUMBERLAND</t>
  </si>
  <si>
    <t>37051</t>
  </si>
  <si>
    <t>CURRITUCK</t>
  </si>
  <si>
    <t>NCCURRITUCK</t>
  </si>
  <si>
    <t>37053</t>
  </si>
  <si>
    <t>DARE</t>
  </si>
  <si>
    <t>NCDARE</t>
  </si>
  <si>
    <t>37055</t>
  </si>
  <si>
    <t>DAVIDSON</t>
  </si>
  <si>
    <t>NCDAVIDSON</t>
  </si>
  <si>
    <t>37057</t>
  </si>
  <si>
    <t>DAVIE</t>
  </si>
  <si>
    <t>NCDAVIE</t>
  </si>
  <si>
    <t>37059</t>
  </si>
  <si>
    <t>DUPLIN</t>
  </si>
  <si>
    <t>NCDUPLIN</t>
  </si>
  <si>
    <t>37061</t>
  </si>
  <si>
    <t>DURHAM</t>
  </si>
  <si>
    <t>NCDURHAM</t>
  </si>
  <si>
    <t>37063</t>
  </si>
  <si>
    <t>EDGECOMBE</t>
  </si>
  <si>
    <t>NCEDGECOMBE</t>
  </si>
  <si>
    <t>37065</t>
  </si>
  <si>
    <t>NCFORSYTH</t>
  </si>
  <si>
    <t>37067</t>
  </si>
  <si>
    <t>NCFRANKLIN</t>
  </si>
  <si>
    <t>37069</t>
  </si>
  <si>
    <t>GASTON</t>
  </si>
  <si>
    <t>NCGASTON</t>
  </si>
  <si>
    <t>37071</t>
  </si>
  <si>
    <t>GATES</t>
  </si>
  <si>
    <t>NCGATES</t>
  </si>
  <si>
    <t>37073</t>
  </si>
  <si>
    <t>NCGRAHAM</t>
  </si>
  <si>
    <t>37075</t>
  </si>
  <si>
    <t>GRANVILLE</t>
  </si>
  <si>
    <t>NCGRANVILLE</t>
  </si>
  <si>
    <t>37077</t>
  </si>
  <si>
    <t>NCGREENE</t>
  </si>
  <si>
    <t>37079</t>
  </si>
  <si>
    <t>GUILFORD</t>
  </si>
  <si>
    <t>NCGUILFORD</t>
  </si>
  <si>
    <t>37081</t>
  </si>
  <si>
    <t>HALIFAX</t>
  </si>
  <si>
    <t>NCHALIFAX</t>
  </si>
  <si>
    <t>37083</t>
  </si>
  <si>
    <t>HARNETT</t>
  </si>
  <si>
    <t>NCHARNETT</t>
  </si>
  <si>
    <t>37085</t>
  </si>
  <si>
    <t>HAYWOOD</t>
  </si>
  <si>
    <t>NCHAYWOOD</t>
  </si>
  <si>
    <t>37087</t>
  </si>
  <si>
    <t>NCHENDERSON</t>
  </si>
  <si>
    <t>37089</t>
  </si>
  <si>
    <t>HERTFORD</t>
  </si>
  <si>
    <t>NCHERTFORD</t>
  </si>
  <si>
    <t>37091</t>
  </si>
  <si>
    <t>HOKE</t>
  </si>
  <si>
    <t>NCHOKE</t>
  </si>
  <si>
    <t>37093</t>
  </si>
  <si>
    <t>HYDE</t>
  </si>
  <si>
    <t>NCHYDE</t>
  </si>
  <si>
    <t>37095</t>
  </si>
  <si>
    <t>IREDELL</t>
  </si>
  <si>
    <t>NCIREDELL</t>
  </si>
  <si>
    <t>37097</t>
  </si>
  <si>
    <t>NCJACKSON</t>
  </si>
  <si>
    <t>37099</t>
  </si>
  <si>
    <t>JOHNSTON</t>
  </si>
  <si>
    <t>NCJOHNSTON</t>
  </si>
  <si>
    <t>37101</t>
  </si>
  <si>
    <t>NCJONES</t>
  </si>
  <si>
    <t>37103</t>
  </si>
  <si>
    <t>NCLEE</t>
  </si>
  <si>
    <t>37105</t>
  </si>
  <si>
    <t>LENOIR</t>
  </si>
  <si>
    <t>NCLENOIR</t>
  </si>
  <si>
    <t>37107</t>
  </si>
  <si>
    <t>NCLINCOLN</t>
  </si>
  <si>
    <t>37109</t>
  </si>
  <si>
    <t>NCMACON</t>
  </si>
  <si>
    <t>37113</t>
  </si>
  <si>
    <t>NCMADISON</t>
  </si>
  <si>
    <t>37115</t>
  </si>
  <si>
    <t>NCMARTIN</t>
  </si>
  <si>
    <t>37117</t>
  </si>
  <si>
    <t>MCDOWELL</t>
  </si>
  <si>
    <t>NCMCDOWELL</t>
  </si>
  <si>
    <t>37111</t>
  </si>
  <si>
    <t>MECKLENBURG</t>
  </si>
  <si>
    <t>NCMECKLENBURG</t>
  </si>
  <si>
    <t>37119</t>
  </si>
  <si>
    <t>NCMITCHELL</t>
  </si>
  <si>
    <t>37121</t>
  </si>
  <si>
    <t>NCMONTGOMERY</t>
  </si>
  <si>
    <t>37123</t>
  </si>
  <si>
    <t>MOORE</t>
  </si>
  <si>
    <t>NCMOORE</t>
  </si>
  <si>
    <t>37125</t>
  </si>
  <si>
    <t>NASH</t>
  </si>
  <si>
    <t>NCNASH</t>
  </si>
  <si>
    <t>37127</t>
  </si>
  <si>
    <t>NEW HANOVER</t>
  </si>
  <si>
    <t>NCNEW HANOVER</t>
  </si>
  <si>
    <t>37129</t>
  </si>
  <si>
    <t>NORTHAMPTON</t>
  </si>
  <si>
    <t>NCNORTHAMPTON</t>
  </si>
  <si>
    <t>37131</t>
  </si>
  <si>
    <t>ONSLOW</t>
  </si>
  <si>
    <t>NCONSLOW</t>
  </si>
  <si>
    <t>37133</t>
  </si>
  <si>
    <t>NCORANGE</t>
  </si>
  <si>
    <t>37135</t>
  </si>
  <si>
    <t>PAMLICO</t>
  </si>
  <si>
    <t>NCPAMLICO</t>
  </si>
  <si>
    <t>37137</t>
  </si>
  <si>
    <t>PASQUOTANK</t>
  </si>
  <si>
    <t>NCPASQUOTANK</t>
  </si>
  <si>
    <t>37139</t>
  </si>
  <si>
    <t>PENDER</t>
  </si>
  <si>
    <t>NCPENDER</t>
  </si>
  <si>
    <t>37141</t>
  </si>
  <si>
    <t>PERQUIMANS</t>
  </si>
  <si>
    <t>NCPERQUIMANS</t>
  </si>
  <si>
    <t>37143</t>
  </si>
  <si>
    <t>PERSON</t>
  </si>
  <si>
    <t>NCPERSON</t>
  </si>
  <si>
    <t>37145</t>
  </si>
  <si>
    <t>PITT</t>
  </si>
  <si>
    <t>NCPITT</t>
  </si>
  <si>
    <t>37147</t>
  </si>
  <si>
    <t>NCPOLK</t>
  </si>
  <si>
    <t>37149</t>
  </si>
  <si>
    <t>NCRANDOLPH</t>
  </si>
  <si>
    <t>37151</t>
  </si>
  <si>
    <t>NCRICHMOND</t>
  </si>
  <si>
    <t>37153</t>
  </si>
  <si>
    <t>ROBESON</t>
  </si>
  <si>
    <t>NCROBESON</t>
  </si>
  <si>
    <t>37155</t>
  </si>
  <si>
    <t>ROCKINGHAM</t>
  </si>
  <si>
    <t>NCROCKINGHAM</t>
  </si>
  <si>
    <t>37157</t>
  </si>
  <si>
    <t>NCROWAN</t>
  </si>
  <si>
    <t>37159</t>
  </si>
  <si>
    <t>RUTHERFORD</t>
  </si>
  <si>
    <t>NCRUTHERFORD</t>
  </si>
  <si>
    <t>37161</t>
  </si>
  <si>
    <t>SAMPSON</t>
  </si>
  <si>
    <t>NCSAMPSON</t>
  </si>
  <si>
    <t>37163</t>
  </si>
  <si>
    <t>NCSCOTLAND</t>
  </si>
  <si>
    <t>37165</t>
  </si>
  <si>
    <t>STANLY</t>
  </si>
  <si>
    <t>NCSTANLY</t>
  </si>
  <si>
    <t>37167</t>
  </si>
  <si>
    <t>STOKES</t>
  </si>
  <si>
    <t>NCSTOKES</t>
  </si>
  <si>
    <t>37169</t>
  </si>
  <si>
    <t>SURRY</t>
  </si>
  <si>
    <t>NCSURRY</t>
  </si>
  <si>
    <t>37171</t>
  </si>
  <si>
    <t>SWAIN</t>
  </si>
  <si>
    <t>NCSWAIN</t>
  </si>
  <si>
    <t>37173</t>
  </si>
  <si>
    <t>TRANSYLVANIA</t>
  </si>
  <si>
    <t>NCTRANSYLVANIA</t>
  </si>
  <si>
    <t>37175</t>
  </si>
  <si>
    <t>TYRRELL</t>
  </si>
  <si>
    <t>NCTYRRELL</t>
  </si>
  <si>
    <t>37177</t>
  </si>
  <si>
    <t>NCUNION</t>
  </si>
  <si>
    <t>37179</t>
  </si>
  <si>
    <t>VANCE</t>
  </si>
  <si>
    <t>NCVANCE</t>
  </si>
  <si>
    <t>37181</t>
  </si>
  <si>
    <t>WAKE</t>
  </si>
  <si>
    <t>NCWAKE</t>
  </si>
  <si>
    <t>37183</t>
  </si>
  <si>
    <t>NCWARREN</t>
  </si>
  <si>
    <t>37185</t>
  </si>
  <si>
    <t>NCWASHINGTON</t>
  </si>
  <si>
    <t>37187</t>
  </si>
  <si>
    <t>WATAUGA</t>
  </si>
  <si>
    <t>NCWATAUGA</t>
  </si>
  <si>
    <t>37189</t>
  </si>
  <si>
    <t>NCWAYNE</t>
  </si>
  <si>
    <t>37191</t>
  </si>
  <si>
    <t>NCWILKES</t>
  </si>
  <si>
    <t>37193</t>
  </si>
  <si>
    <t>NCWILSON</t>
  </si>
  <si>
    <t>37195</t>
  </si>
  <si>
    <t>YADKIN</t>
  </si>
  <si>
    <t>NCYADKIN</t>
  </si>
  <si>
    <t>37197</t>
  </si>
  <si>
    <t>YANCEY</t>
  </si>
  <si>
    <t>NCYANCEY</t>
  </si>
  <si>
    <t>37199</t>
  </si>
  <si>
    <t>ND</t>
  </si>
  <si>
    <t>NDADAMS</t>
  </si>
  <si>
    <t>38001</t>
  </si>
  <si>
    <t>BARNES</t>
  </si>
  <si>
    <t>NDBARNES</t>
  </si>
  <si>
    <t>38003</t>
  </si>
  <si>
    <t>BENSON</t>
  </si>
  <si>
    <t>NDBENSON</t>
  </si>
  <si>
    <t>38005</t>
  </si>
  <si>
    <t>BILLINGS</t>
  </si>
  <si>
    <t>NDBILLINGS</t>
  </si>
  <si>
    <t>38007</t>
  </si>
  <si>
    <t>BOTTINEAU</t>
  </si>
  <si>
    <t>NDBOTTINEAU</t>
  </si>
  <si>
    <t>38009</t>
  </si>
  <si>
    <t>BOWMAN</t>
  </si>
  <si>
    <t>NDBOWMAN</t>
  </si>
  <si>
    <t>38011</t>
  </si>
  <si>
    <t>NDBURKE</t>
  </si>
  <si>
    <t>38013</t>
  </si>
  <si>
    <t>BURLEIGH</t>
  </si>
  <si>
    <t>NDBURLEIGH</t>
  </si>
  <si>
    <t>38015</t>
  </si>
  <si>
    <t>NDCASS</t>
  </si>
  <si>
    <t>38017</t>
  </si>
  <si>
    <t>CAVALIER</t>
  </si>
  <si>
    <t>NDCAVALIER</t>
  </si>
  <si>
    <t>38019</t>
  </si>
  <si>
    <t>DICKEY</t>
  </si>
  <si>
    <t>NDDICKEY</t>
  </si>
  <si>
    <t>38021</t>
  </si>
  <si>
    <t>DIVIDE</t>
  </si>
  <si>
    <t>NDDIVIDE</t>
  </si>
  <si>
    <t>38023</t>
  </si>
  <si>
    <t>DUNN</t>
  </si>
  <si>
    <t>NDDUNN</t>
  </si>
  <si>
    <t>38025</t>
  </si>
  <si>
    <t>EDDY</t>
  </si>
  <si>
    <t>NDEDDY</t>
  </si>
  <si>
    <t>38027</t>
  </si>
  <si>
    <t>EMMONS</t>
  </si>
  <si>
    <t>NDEMMONS</t>
  </si>
  <si>
    <t>38029</t>
  </si>
  <si>
    <t>FOSTER</t>
  </si>
  <si>
    <t>NDFOSTER</t>
  </si>
  <si>
    <t>38031</t>
  </si>
  <si>
    <t>NDGOLDEN VALLEY</t>
  </si>
  <si>
    <t>38033</t>
  </si>
  <si>
    <t>GRAND FORKS</t>
  </si>
  <si>
    <t>NDGRAND FORKS</t>
  </si>
  <si>
    <t>38035</t>
  </si>
  <si>
    <t>NDGRANT</t>
  </si>
  <si>
    <t>38037</t>
  </si>
  <si>
    <t>GRIGGS</t>
  </si>
  <si>
    <t>NDGRIGGS</t>
  </si>
  <si>
    <t>38039</t>
  </si>
  <si>
    <t>HETTINGER</t>
  </si>
  <si>
    <t>NDHETTINGER</t>
  </si>
  <si>
    <t>38041</t>
  </si>
  <si>
    <t>KIDDER</t>
  </si>
  <si>
    <t>NDKIDDER</t>
  </si>
  <si>
    <t>38043</t>
  </si>
  <si>
    <t>LA MOURE</t>
  </si>
  <si>
    <t>NDLA MOURE</t>
  </si>
  <si>
    <t>38045</t>
  </si>
  <si>
    <t>NDLOGAN</t>
  </si>
  <si>
    <t>38047</t>
  </si>
  <si>
    <t>NDMCHENRY</t>
  </si>
  <si>
    <t>38049</t>
  </si>
  <si>
    <t>NDMCINTOSH</t>
  </si>
  <si>
    <t>38051</t>
  </si>
  <si>
    <t>MCKENZIE</t>
  </si>
  <si>
    <t>NDMCKENZIE</t>
  </si>
  <si>
    <t>38053</t>
  </si>
  <si>
    <t>NDMCLEAN</t>
  </si>
  <si>
    <t>38055</t>
  </si>
  <si>
    <t>NDMERCER</t>
  </si>
  <si>
    <t>38057</t>
  </si>
  <si>
    <t>NDMORTON</t>
  </si>
  <si>
    <t>38059</t>
  </si>
  <si>
    <t>MOUNTRAIL</t>
  </si>
  <si>
    <t>NDMOUNTRAIL</t>
  </si>
  <si>
    <t>38061</t>
  </si>
  <si>
    <t>NDNELSON</t>
  </si>
  <si>
    <t>38063</t>
  </si>
  <si>
    <t>OLIVER</t>
  </si>
  <si>
    <t>NDOLIVER</t>
  </si>
  <si>
    <t>38065</t>
  </si>
  <si>
    <t>PEMBINA</t>
  </si>
  <si>
    <t>NDPEMBINA</t>
  </si>
  <si>
    <t>38067</t>
  </si>
  <si>
    <t>NDPIERCE</t>
  </si>
  <si>
    <t>38069</t>
  </si>
  <si>
    <t>NDRAMSEY</t>
  </si>
  <si>
    <t>38071</t>
  </si>
  <si>
    <t>RANSOM</t>
  </si>
  <si>
    <t>NDRANSOM</t>
  </si>
  <si>
    <t>38073</t>
  </si>
  <si>
    <t>NDRENVILLE</t>
  </si>
  <si>
    <t>38075</t>
  </si>
  <si>
    <t>NDRICHLAND</t>
  </si>
  <si>
    <t>38077</t>
  </si>
  <si>
    <t>ROLETTE</t>
  </si>
  <si>
    <t>NDROLETTE</t>
  </si>
  <si>
    <t>38079</t>
  </si>
  <si>
    <t>SARGENT</t>
  </si>
  <si>
    <t>NDSARGENT</t>
  </si>
  <si>
    <t>38081</t>
  </si>
  <si>
    <t>NDSHERIDAN</t>
  </si>
  <si>
    <t>38083</t>
  </si>
  <si>
    <t>NDSIOUX</t>
  </si>
  <si>
    <t>38085</t>
  </si>
  <si>
    <t>SLOPE</t>
  </si>
  <si>
    <t>NDSLOPE</t>
  </si>
  <si>
    <t>38087</t>
  </si>
  <si>
    <t>NDSTARK</t>
  </si>
  <si>
    <t>38089</t>
  </si>
  <si>
    <t>NDSTEELE</t>
  </si>
  <si>
    <t>38091</t>
  </si>
  <si>
    <t>STUTSMAN</t>
  </si>
  <si>
    <t>NDSTUTSMAN</t>
  </si>
  <si>
    <t>38093</t>
  </si>
  <si>
    <t>TOWNER</t>
  </si>
  <si>
    <t>NDTOWNER</t>
  </si>
  <si>
    <t>38095</t>
  </si>
  <si>
    <t>TRAILL</t>
  </si>
  <si>
    <t>NDTRAILL</t>
  </si>
  <si>
    <t>38097</t>
  </si>
  <si>
    <t>WALSH</t>
  </si>
  <si>
    <t>NDWALSH</t>
  </si>
  <si>
    <t>38099</t>
  </si>
  <si>
    <t>WARD</t>
  </si>
  <si>
    <t>NDWARD</t>
  </si>
  <si>
    <t>38101</t>
  </si>
  <si>
    <t>NDWELLS</t>
  </si>
  <si>
    <t>38103</t>
  </si>
  <si>
    <t>WILLIAMS</t>
  </si>
  <si>
    <t>NDWILLIAMS</t>
  </si>
  <si>
    <t>38105</t>
  </si>
  <si>
    <t>NE</t>
  </si>
  <si>
    <t>NEADAMS</t>
  </si>
  <si>
    <t>31001</t>
  </si>
  <si>
    <t>ANTELOPE</t>
  </si>
  <si>
    <t>NEANTELOPE</t>
  </si>
  <si>
    <t>31003</t>
  </si>
  <si>
    <t>ARTHUR</t>
  </si>
  <si>
    <t>NEARTHUR</t>
  </si>
  <si>
    <t>31005</t>
  </si>
  <si>
    <t>BANNER</t>
  </si>
  <si>
    <t>NEBANNER</t>
  </si>
  <si>
    <t>31007</t>
  </si>
  <si>
    <t>NEBLAINE</t>
  </si>
  <si>
    <t>31009</t>
  </si>
  <si>
    <t>NEBOONE</t>
  </si>
  <si>
    <t>31011</t>
  </si>
  <si>
    <t>BOX BUTTE</t>
  </si>
  <si>
    <t>NEBOX BUTTE</t>
  </si>
  <si>
    <t>31013</t>
  </si>
  <si>
    <t>NEBOYD</t>
  </si>
  <si>
    <t>31015</t>
  </si>
  <si>
    <t>NEBROWN</t>
  </si>
  <si>
    <t>31017</t>
  </si>
  <si>
    <t>BUFFALO</t>
  </si>
  <si>
    <t>NEBUFFALO</t>
  </si>
  <si>
    <t>31019</t>
  </si>
  <si>
    <t>BURT</t>
  </si>
  <si>
    <t>NEBURT</t>
  </si>
  <si>
    <t>31021</t>
  </si>
  <si>
    <t>NEBUTLER</t>
  </si>
  <si>
    <t>31023</t>
  </si>
  <si>
    <t>NECASS</t>
  </si>
  <si>
    <t>31025</t>
  </si>
  <si>
    <t>NECEDAR</t>
  </si>
  <si>
    <t>31027</t>
  </si>
  <si>
    <t>NECHASE</t>
  </si>
  <si>
    <t>31029</t>
  </si>
  <si>
    <t>CHERRY</t>
  </si>
  <si>
    <t>NECHERRY</t>
  </si>
  <si>
    <t>31031</t>
  </si>
  <si>
    <t>NECHEYENNE</t>
  </si>
  <si>
    <t>31033</t>
  </si>
  <si>
    <t>NECLAY</t>
  </si>
  <si>
    <t>31035</t>
  </si>
  <si>
    <t>COLFAX</t>
  </si>
  <si>
    <t>NECOLFAX</t>
  </si>
  <si>
    <t>31037</t>
  </si>
  <si>
    <t>CUMING</t>
  </si>
  <si>
    <t>NECUMING</t>
  </si>
  <si>
    <t>31039</t>
  </si>
  <si>
    <t>NECUSTER</t>
  </si>
  <si>
    <t>31041</t>
  </si>
  <si>
    <t>NEDAKOTA</t>
  </si>
  <si>
    <t>31043</t>
  </si>
  <si>
    <t>DAWES</t>
  </si>
  <si>
    <t>NEDAWES</t>
  </si>
  <si>
    <t>31045</t>
  </si>
  <si>
    <t>NEDAWSON</t>
  </si>
  <si>
    <t>31047</t>
  </si>
  <si>
    <t>DEUEL</t>
  </si>
  <si>
    <t>NEDEUEL</t>
  </si>
  <si>
    <t>31049</t>
  </si>
  <si>
    <t>DIXON</t>
  </si>
  <si>
    <t>NEDIXON</t>
  </si>
  <si>
    <t>31051</t>
  </si>
  <si>
    <t>NEDODGE</t>
  </si>
  <si>
    <t>31053</t>
  </si>
  <si>
    <t>NEDOUGLAS</t>
  </si>
  <si>
    <t>31055</t>
  </si>
  <si>
    <t>DUNDY</t>
  </si>
  <si>
    <t>NEDUNDY</t>
  </si>
  <si>
    <t>31057</t>
  </si>
  <si>
    <t>NEFILLMORE</t>
  </si>
  <si>
    <t>31059</t>
  </si>
  <si>
    <t>NEFRANKLIN</t>
  </si>
  <si>
    <t>31061</t>
  </si>
  <si>
    <t>FRONTIER</t>
  </si>
  <si>
    <t>NEFRONTIER</t>
  </si>
  <si>
    <t>31063</t>
  </si>
  <si>
    <t>FURNAS</t>
  </si>
  <si>
    <t>NEFURNAS</t>
  </si>
  <si>
    <t>31065</t>
  </si>
  <si>
    <t>GAGE</t>
  </si>
  <si>
    <t>NEGAGE</t>
  </si>
  <si>
    <t>31067</t>
  </si>
  <si>
    <t>GARDEN</t>
  </si>
  <si>
    <t>NEGARDEN</t>
  </si>
  <si>
    <t>31069</t>
  </si>
  <si>
    <t>NEGARFIELD</t>
  </si>
  <si>
    <t>31071</t>
  </si>
  <si>
    <t>GOSPER</t>
  </si>
  <si>
    <t>NEGOSPER</t>
  </si>
  <si>
    <t>31073</t>
  </si>
  <si>
    <t>NEGRANT</t>
  </si>
  <si>
    <t>31075</t>
  </si>
  <si>
    <t>NEGREELEY</t>
  </si>
  <si>
    <t>31077</t>
  </si>
  <si>
    <t>NEHALL</t>
  </si>
  <si>
    <t>31079</t>
  </si>
  <si>
    <t>NEHAMILTON</t>
  </si>
  <si>
    <t>31081</t>
  </si>
  <si>
    <t>NEHARLAN</t>
  </si>
  <si>
    <t>31083</t>
  </si>
  <si>
    <t>HAYES</t>
  </si>
  <si>
    <t>NEHAYES</t>
  </si>
  <si>
    <t>31085</t>
  </si>
  <si>
    <t>HITCHCOCK</t>
  </si>
  <si>
    <t>NEHITCHCOCK</t>
  </si>
  <si>
    <t>31087</t>
  </si>
  <si>
    <t>NEHOLT</t>
  </si>
  <si>
    <t>31089</t>
  </si>
  <si>
    <t>HOOKER</t>
  </si>
  <si>
    <t>NEHOOKER</t>
  </si>
  <si>
    <t>31091</t>
  </si>
  <si>
    <t>NEHOWARD</t>
  </si>
  <si>
    <t>31093</t>
  </si>
  <si>
    <t>NEJEFFERSON</t>
  </si>
  <si>
    <t>31095</t>
  </si>
  <si>
    <t>NEJOHNSON</t>
  </si>
  <si>
    <t>31097</t>
  </si>
  <si>
    <t>KEARNEY</t>
  </si>
  <si>
    <t>NEKEARNEY</t>
  </si>
  <si>
    <t>31099</t>
  </si>
  <si>
    <t>KEITH</t>
  </si>
  <si>
    <t>NEKEITH</t>
  </si>
  <si>
    <t>31101</t>
  </si>
  <si>
    <t>KEYA PAHA</t>
  </si>
  <si>
    <t>NEKEYA PAHA</t>
  </si>
  <si>
    <t>31103</t>
  </si>
  <si>
    <t>KIMBALL</t>
  </si>
  <si>
    <t>NEKIMBALL</t>
  </si>
  <si>
    <t>31105</t>
  </si>
  <si>
    <t>NEKNOX</t>
  </si>
  <si>
    <t>31107</t>
  </si>
  <si>
    <t>LANCASTER</t>
  </si>
  <si>
    <t>NELANCASTER</t>
  </si>
  <si>
    <t>31109</t>
  </si>
  <si>
    <t>NELINCOLN</t>
  </si>
  <si>
    <t>31111</t>
  </si>
  <si>
    <t>NELOGAN</t>
  </si>
  <si>
    <t>31113</t>
  </si>
  <si>
    <t>LOUP</t>
  </si>
  <si>
    <t>NELOUP</t>
  </si>
  <si>
    <t>31115</t>
  </si>
  <si>
    <t>NEMADISON</t>
  </si>
  <si>
    <t>31119</t>
  </si>
  <si>
    <t>NEMCPHERSON</t>
  </si>
  <si>
    <t>31117</t>
  </si>
  <si>
    <t>MERRICK</t>
  </si>
  <si>
    <t>NEMERRICK</t>
  </si>
  <si>
    <t>31121</t>
  </si>
  <si>
    <t>MORRILL</t>
  </si>
  <si>
    <t>NEMORRILL</t>
  </si>
  <si>
    <t>31123</t>
  </si>
  <si>
    <t>NANCE</t>
  </si>
  <si>
    <t>NENANCE</t>
  </si>
  <si>
    <t>31125</t>
  </si>
  <si>
    <t>NENEMAHA</t>
  </si>
  <si>
    <t>31127</t>
  </si>
  <si>
    <t>NUCKOLLS</t>
  </si>
  <si>
    <t>NENUCKOLLS</t>
  </si>
  <si>
    <t>31129</t>
  </si>
  <si>
    <t>OTOE</t>
  </si>
  <si>
    <t>NEOTOE</t>
  </si>
  <si>
    <t>31131</t>
  </si>
  <si>
    <t>NEPAWNEE</t>
  </si>
  <si>
    <t>31133</t>
  </si>
  <si>
    <t>PERKINS</t>
  </si>
  <si>
    <t>NEPERKINS</t>
  </si>
  <si>
    <t>31135</t>
  </si>
  <si>
    <t>NEPHELPS</t>
  </si>
  <si>
    <t>31137</t>
  </si>
  <si>
    <t>NEPIERCE</t>
  </si>
  <si>
    <t>31139</t>
  </si>
  <si>
    <t>NEPLATTE</t>
  </si>
  <si>
    <t>31141</t>
  </si>
  <si>
    <t>NEPOLK</t>
  </si>
  <si>
    <t>31143</t>
  </si>
  <si>
    <t>RED WILLOW</t>
  </si>
  <si>
    <t>NERED WILLOW</t>
  </si>
  <si>
    <t>31145</t>
  </si>
  <si>
    <t>RICHARDSON</t>
  </si>
  <si>
    <t>NERICHARDSON</t>
  </si>
  <si>
    <t>31147</t>
  </si>
  <si>
    <t>NEROCK</t>
  </si>
  <si>
    <t>31149</t>
  </si>
  <si>
    <t>NESALINE</t>
  </si>
  <si>
    <t>31151</t>
  </si>
  <si>
    <t>SARPY</t>
  </si>
  <si>
    <t>NESARPY</t>
  </si>
  <si>
    <t>31153</t>
  </si>
  <si>
    <t>SAUNDERS</t>
  </si>
  <si>
    <t>NESAUNDERS</t>
  </si>
  <si>
    <t>31155</t>
  </si>
  <si>
    <t>SCOTTS BLUFF</t>
  </si>
  <si>
    <t>NESCOTTS BLUFF</t>
  </si>
  <si>
    <t>31157</t>
  </si>
  <si>
    <t>NESEWARD</t>
  </si>
  <si>
    <t>31159</t>
  </si>
  <si>
    <t>NESHERIDAN</t>
  </si>
  <si>
    <t>31161</t>
  </si>
  <si>
    <t>NESHERMAN</t>
  </si>
  <si>
    <t>31163</t>
  </si>
  <si>
    <t>NESIOUX</t>
  </si>
  <si>
    <t>31165</t>
  </si>
  <si>
    <t>NESTANTON</t>
  </si>
  <si>
    <t>31167</t>
  </si>
  <si>
    <t>THAYER</t>
  </si>
  <si>
    <t>NETHAYER</t>
  </si>
  <si>
    <t>31169</t>
  </si>
  <si>
    <t>NETHOMAS</t>
  </si>
  <si>
    <t>31171</t>
  </si>
  <si>
    <t>THURSTON</t>
  </si>
  <si>
    <t>NETHURSTON</t>
  </si>
  <si>
    <t>31173</t>
  </si>
  <si>
    <t>NEVALLEY</t>
  </si>
  <si>
    <t>31175</t>
  </si>
  <si>
    <t>NEWASHINGTON</t>
  </si>
  <si>
    <t>31177</t>
  </si>
  <si>
    <t>NEWAYNE</t>
  </si>
  <si>
    <t>31179</t>
  </si>
  <si>
    <t>NEWEBSTER</t>
  </si>
  <si>
    <t>31181</t>
  </si>
  <si>
    <t>NEWHEELER</t>
  </si>
  <si>
    <t>31183</t>
  </si>
  <si>
    <t>NEYORK</t>
  </si>
  <si>
    <t>31185</t>
  </si>
  <si>
    <t>NH</t>
  </si>
  <si>
    <t>BELKNAP</t>
  </si>
  <si>
    <t>NHBELKNAP</t>
  </si>
  <si>
    <t>33001</t>
  </si>
  <si>
    <t>NHCARROLL</t>
  </si>
  <si>
    <t>33003</t>
  </si>
  <si>
    <t>CHESHIRE</t>
  </si>
  <si>
    <t>NHCHESHIRE</t>
  </si>
  <si>
    <t>33005</t>
  </si>
  <si>
    <t>COOS</t>
  </si>
  <si>
    <t>NHCOOS</t>
  </si>
  <si>
    <t>33007</t>
  </si>
  <si>
    <t>GRAFTON</t>
  </si>
  <si>
    <t>NHGRAFTON</t>
  </si>
  <si>
    <t>33009</t>
  </si>
  <si>
    <t>NHHILLSBOROUGH</t>
  </si>
  <si>
    <t>33011</t>
  </si>
  <si>
    <t>MERRIMACK</t>
  </si>
  <si>
    <t>NHMERRIMACK</t>
  </si>
  <si>
    <t>33013</t>
  </si>
  <si>
    <t>NHROCKINGHAM</t>
  </si>
  <si>
    <t>33015</t>
  </si>
  <si>
    <t>STRAFFORD</t>
  </si>
  <si>
    <t>NHSTRAFFORD</t>
  </si>
  <si>
    <t>33017</t>
  </si>
  <si>
    <t>NHSULLIVAN</t>
  </si>
  <si>
    <t>33019</t>
  </si>
  <si>
    <t>NJ</t>
  </si>
  <si>
    <t>ATLANTIC</t>
  </si>
  <si>
    <t>NJATLANTIC</t>
  </si>
  <si>
    <t>34001</t>
  </si>
  <si>
    <t>BERGEN</t>
  </si>
  <si>
    <t>NJBERGEN</t>
  </si>
  <si>
    <t>34003</t>
  </si>
  <si>
    <t>BURLINGTON</t>
  </si>
  <si>
    <t>NJBURLINGTON</t>
  </si>
  <si>
    <t>34005</t>
  </si>
  <si>
    <t>NJCAMDEN</t>
  </si>
  <si>
    <t>34007</t>
  </si>
  <si>
    <t>CAPE MAY</t>
  </si>
  <si>
    <t>NJCAPE MAY</t>
  </si>
  <si>
    <t>34009</t>
  </si>
  <si>
    <t>NJCUMBERLAND</t>
  </si>
  <si>
    <t>34011</t>
  </si>
  <si>
    <t>NJESSEX</t>
  </si>
  <si>
    <t>34013</t>
  </si>
  <si>
    <t>GLOUCESTER</t>
  </si>
  <si>
    <t>NJGLOUCESTER</t>
  </si>
  <si>
    <t>34015</t>
  </si>
  <si>
    <t>HUDSON</t>
  </si>
  <si>
    <t>NJHUDSON</t>
  </si>
  <si>
    <t>34017</t>
  </si>
  <si>
    <t>HUNTERDON</t>
  </si>
  <si>
    <t>NJHUNTERDON</t>
  </si>
  <si>
    <t>34019</t>
  </si>
  <si>
    <t>NJMERCER</t>
  </si>
  <si>
    <t>34021</t>
  </si>
  <si>
    <t>NJMIDDLESEX</t>
  </si>
  <si>
    <t>34023</t>
  </si>
  <si>
    <t>MONMOUTH</t>
  </si>
  <si>
    <t>NJMONMOUTH</t>
  </si>
  <si>
    <t>34025</t>
  </si>
  <si>
    <t>NJMORRIS</t>
  </si>
  <si>
    <t>34027</t>
  </si>
  <si>
    <t>OCEAN</t>
  </si>
  <si>
    <t>NJOCEAN</t>
  </si>
  <si>
    <t>34029</t>
  </si>
  <si>
    <t>PASSAIC</t>
  </si>
  <si>
    <t>NJPASSAIC</t>
  </si>
  <si>
    <t>34031</t>
  </si>
  <si>
    <t>SALEM</t>
  </si>
  <si>
    <t>NJSALEM</t>
  </si>
  <si>
    <t>34033</t>
  </si>
  <si>
    <t>NJSOMERSET</t>
  </si>
  <si>
    <t>34035</t>
  </si>
  <si>
    <t>NJSUSSEX</t>
  </si>
  <si>
    <t>34037</t>
  </si>
  <si>
    <t>NJUNION</t>
  </si>
  <si>
    <t>34039</t>
  </si>
  <si>
    <t>NJWARREN</t>
  </si>
  <si>
    <t>34041</t>
  </si>
  <si>
    <t>NM</t>
  </si>
  <si>
    <t>BERNALILLO</t>
  </si>
  <si>
    <t>NMBERNALILLO</t>
  </si>
  <si>
    <t>35001</t>
  </si>
  <si>
    <t>CATRON</t>
  </si>
  <si>
    <t>NMCATRON</t>
  </si>
  <si>
    <t>35003</t>
  </si>
  <si>
    <t>CHAVES</t>
  </si>
  <si>
    <t>NMCHAVES</t>
  </si>
  <si>
    <t>35005</t>
  </si>
  <si>
    <t>CIBOLA</t>
  </si>
  <si>
    <t>NMCIBOLA</t>
  </si>
  <si>
    <t>35006</t>
  </si>
  <si>
    <t>NMCOLFAX</t>
  </si>
  <si>
    <t>35007</t>
  </si>
  <si>
    <t>CURRY</t>
  </si>
  <si>
    <t>NMCURRY</t>
  </si>
  <si>
    <t>35009</t>
  </si>
  <si>
    <t>DE BACA</t>
  </si>
  <si>
    <t>NMDE BACA</t>
  </si>
  <si>
    <t>35011</t>
  </si>
  <si>
    <t>DONA ANA</t>
  </si>
  <si>
    <t>NMDONA ANA</t>
  </si>
  <si>
    <t>35013</t>
  </si>
  <si>
    <t>NMEDDY</t>
  </si>
  <si>
    <t>35015</t>
  </si>
  <si>
    <t>NMGRANT</t>
  </si>
  <si>
    <t>35017</t>
  </si>
  <si>
    <t>GUADALUPE</t>
  </si>
  <si>
    <t>NMGUADALUPE</t>
  </si>
  <si>
    <t>35019</t>
  </si>
  <si>
    <t>HARDING</t>
  </si>
  <si>
    <t>NMHARDING</t>
  </si>
  <si>
    <t>35021</t>
  </si>
  <si>
    <t>HIDALGO</t>
  </si>
  <si>
    <t>NMHIDALGO</t>
  </si>
  <si>
    <t>35023</t>
  </si>
  <si>
    <t>LEA</t>
  </si>
  <si>
    <t>NMLEA</t>
  </si>
  <si>
    <t>35025</t>
  </si>
  <si>
    <t>NMLINCOLN</t>
  </si>
  <si>
    <t>35027</t>
  </si>
  <si>
    <t>LOS ALAMOS</t>
  </si>
  <si>
    <t>NMLOS ALAMOS</t>
  </si>
  <si>
    <t>35028</t>
  </si>
  <si>
    <t>LUNA</t>
  </si>
  <si>
    <t>NMLUNA</t>
  </si>
  <si>
    <t>35029</t>
  </si>
  <si>
    <t>MCKINLEY</t>
  </si>
  <si>
    <t>NMMCKINLEY</t>
  </si>
  <si>
    <t>35031</t>
  </si>
  <si>
    <t>MORA</t>
  </si>
  <si>
    <t>NMMORA</t>
  </si>
  <si>
    <t>35033</t>
  </si>
  <si>
    <t>NMOTERO</t>
  </si>
  <si>
    <t>35035</t>
  </si>
  <si>
    <t>QUAY</t>
  </si>
  <si>
    <t>NMQUAY</t>
  </si>
  <si>
    <t>35037</t>
  </si>
  <si>
    <t>RIO ARRIBA</t>
  </si>
  <si>
    <t>NMRIO ARRIBA</t>
  </si>
  <si>
    <t>35039</t>
  </si>
  <si>
    <t>NMROOSEVELT</t>
  </si>
  <si>
    <t>35041</t>
  </si>
  <si>
    <t>NMSAN JUAN</t>
  </si>
  <si>
    <t>35045</t>
  </si>
  <si>
    <t>NMSAN MIGUEL</t>
  </si>
  <si>
    <t>35047</t>
  </si>
  <si>
    <t>SANDOVAL</t>
  </si>
  <si>
    <t>NMSANDOVAL</t>
  </si>
  <si>
    <t>35043</t>
  </si>
  <si>
    <t>SANTA FE</t>
  </si>
  <si>
    <t>NMSANTA FE</t>
  </si>
  <si>
    <t>35049</t>
  </si>
  <si>
    <t>NMSIERRA</t>
  </si>
  <si>
    <t>35051</t>
  </si>
  <si>
    <t>SOCORRO</t>
  </si>
  <si>
    <t>NMSOCORRO</t>
  </si>
  <si>
    <t>35053</t>
  </si>
  <si>
    <t>TAOS</t>
  </si>
  <si>
    <t>NMTAOS</t>
  </si>
  <si>
    <t>35055</t>
  </si>
  <si>
    <t>TORRANCE</t>
  </si>
  <si>
    <t>NMTORRANCE</t>
  </si>
  <si>
    <t>35057</t>
  </si>
  <si>
    <t>NMUNION</t>
  </si>
  <si>
    <t>35059</t>
  </si>
  <si>
    <t>VALENCIA</t>
  </si>
  <si>
    <t>NMVALENCIA</t>
  </si>
  <si>
    <t>35061</t>
  </si>
  <si>
    <t>NV</t>
  </si>
  <si>
    <t>CARSON CITY</t>
  </si>
  <si>
    <t>NVCARSON CITY</t>
  </si>
  <si>
    <t>32510</t>
  </si>
  <si>
    <t>CHURCHILL</t>
  </si>
  <si>
    <t>NVCHURCHILL</t>
  </si>
  <si>
    <t>32001</t>
  </si>
  <si>
    <t>NVCLARK</t>
  </si>
  <si>
    <t>32003</t>
  </si>
  <si>
    <t>NVDOUGLAS</t>
  </si>
  <si>
    <t>32005</t>
  </si>
  <si>
    <t>ELKO</t>
  </si>
  <si>
    <t>NVELKO</t>
  </si>
  <si>
    <t>32007</t>
  </si>
  <si>
    <t>ESMERALDA</t>
  </si>
  <si>
    <t>NVESMERALDA</t>
  </si>
  <si>
    <t>32009</t>
  </si>
  <si>
    <t>EUREKA</t>
  </si>
  <si>
    <t>NVEUREKA</t>
  </si>
  <si>
    <t>32011</t>
  </si>
  <si>
    <t>NVHUMBOLDT</t>
  </si>
  <si>
    <t>32013</t>
  </si>
  <si>
    <t>LANDER</t>
  </si>
  <si>
    <t>NVLANDER</t>
  </si>
  <si>
    <t>32015</t>
  </si>
  <si>
    <t>NVLINCOLN</t>
  </si>
  <si>
    <t>32017</t>
  </si>
  <si>
    <t>NVLYON</t>
  </si>
  <si>
    <t>32019</t>
  </si>
  <si>
    <t>NVMINERAL</t>
  </si>
  <si>
    <t>32021</t>
  </si>
  <si>
    <t>NYE</t>
  </si>
  <si>
    <t>NVNYE</t>
  </si>
  <si>
    <t>32023</t>
  </si>
  <si>
    <t>PERSHING</t>
  </si>
  <si>
    <t>NVPERSHING</t>
  </si>
  <si>
    <t>32027</t>
  </si>
  <si>
    <t>STOREY</t>
  </si>
  <si>
    <t>NVSTOREY</t>
  </si>
  <si>
    <t>32029</t>
  </si>
  <si>
    <t>WASHOE</t>
  </si>
  <si>
    <t>NVWASHOE</t>
  </si>
  <si>
    <t>32031</t>
  </si>
  <si>
    <t>WHITE PINE</t>
  </si>
  <si>
    <t>NVWHITE PINE</t>
  </si>
  <si>
    <t>32033</t>
  </si>
  <si>
    <t>NY</t>
  </si>
  <si>
    <t>ALBANY</t>
  </si>
  <si>
    <t>NYALBANY</t>
  </si>
  <si>
    <t>36001</t>
  </si>
  <si>
    <t>NYALLEGANY</t>
  </si>
  <si>
    <t>36003</t>
  </si>
  <si>
    <t>BRONX</t>
  </si>
  <si>
    <t>NYBRONX</t>
  </si>
  <si>
    <t>36005</t>
  </si>
  <si>
    <t>BROOME</t>
  </si>
  <si>
    <t>NYBROOME</t>
  </si>
  <si>
    <t>36007</t>
  </si>
  <si>
    <t>CATTARAUGUS</t>
  </si>
  <si>
    <t>NYCATTARAUGUS</t>
  </si>
  <si>
    <t>36009</t>
  </si>
  <si>
    <t>CAYUGA</t>
  </si>
  <si>
    <t>NYCAYUGA</t>
  </si>
  <si>
    <t>36011</t>
  </si>
  <si>
    <t>NYCHAUTAUQUA</t>
  </si>
  <si>
    <t>36013</t>
  </si>
  <si>
    <t>CHEMUNG</t>
  </si>
  <si>
    <t>NYCHEMUNG</t>
  </si>
  <si>
    <t>36015</t>
  </si>
  <si>
    <t>CHENANGO</t>
  </si>
  <si>
    <t>NYCHENANGO</t>
  </si>
  <si>
    <t>36017</t>
  </si>
  <si>
    <t>NYCLINTON</t>
  </si>
  <si>
    <t>36019</t>
  </si>
  <si>
    <t>NYCOLUMBIA</t>
  </si>
  <si>
    <t>36021</t>
  </si>
  <si>
    <t>CORTLAND</t>
  </si>
  <si>
    <t>NYCORTLAND</t>
  </si>
  <si>
    <t>36023</t>
  </si>
  <si>
    <t>NYDELAWARE</t>
  </si>
  <si>
    <t>36025</t>
  </si>
  <si>
    <t>DUTCHESS</t>
  </si>
  <si>
    <t>NYDUTCHESS</t>
  </si>
  <si>
    <t>36027</t>
  </si>
  <si>
    <t>ERIE</t>
  </si>
  <si>
    <t>NYERIE</t>
  </si>
  <si>
    <t>36029</t>
  </si>
  <si>
    <t>NYESSEX</t>
  </si>
  <si>
    <t>36031</t>
  </si>
  <si>
    <t>NYFRANKLIN</t>
  </si>
  <si>
    <t>36033</t>
  </si>
  <si>
    <t>NYFULTON</t>
  </si>
  <si>
    <t>36035</t>
  </si>
  <si>
    <t>NYGENESEE</t>
  </si>
  <si>
    <t>36037</t>
  </si>
  <si>
    <t>NYGREENE</t>
  </si>
  <si>
    <t>36039</t>
  </si>
  <si>
    <t>NYHAMILTON</t>
  </si>
  <si>
    <t>36041</t>
  </si>
  <si>
    <t>HERKIMER</t>
  </si>
  <si>
    <t>NYHERKIMER</t>
  </si>
  <si>
    <t>36043</t>
  </si>
  <si>
    <t>NYJEFFERSON</t>
  </si>
  <si>
    <t>36045</t>
  </si>
  <si>
    <t>NYKINGS</t>
  </si>
  <si>
    <t>36047</t>
  </si>
  <si>
    <t>NYLEWIS</t>
  </si>
  <si>
    <t>36049</t>
  </si>
  <si>
    <t>NYLIVINGSTON</t>
  </si>
  <si>
    <t>36051</t>
  </si>
  <si>
    <t>NYMADISON</t>
  </si>
  <si>
    <t>36053</t>
  </si>
  <si>
    <t>NYMONROE</t>
  </si>
  <si>
    <t>36055</t>
  </si>
  <si>
    <t>NYMONTGOMERY</t>
  </si>
  <si>
    <t>36057</t>
  </si>
  <si>
    <t>NYNASSAU</t>
  </si>
  <si>
    <t>36059</t>
  </si>
  <si>
    <t>NEW YORK</t>
  </si>
  <si>
    <t>NYNEW YORK</t>
  </si>
  <si>
    <t>36061</t>
  </si>
  <si>
    <t>NIAGARA</t>
  </si>
  <si>
    <t>NYNIAGARA</t>
  </si>
  <si>
    <t>36063</t>
  </si>
  <si>
    <t>NYONEIDA</t>
  </si>
  <si>
    <t>36065</t>
  </si>
  <si>
    <t>ONONDAGA</t>
  </si>
  <si>
    <t>NYONONDAGA</t>
  </si>
  <si>
    <t>36067</t>
  </si>
  <si>
    <t>ONTARIO</t>
  </si>
  <si>
    <t>NYONTARIO</t>
  </si>
  <si>
    <t>36069</t>
  </si>
  <si>
    <t>NYORANGE</t>
  </si>
  <si>
    <t>36071</t>
  </si>
  <si>
    <t>NYORLEANS</t>
  </si>
  <si>
    <t>36073</t>
  </si>
  <si>
    <t>OSWEGO</t>
  </si>
  <si>
    <t>NYOSWEGO</t>
  </si>
  <si>
    <t>36075</t>
  </si>
  <si>
    <t>NYOTSEGO</t>
  </si>
  <si>
    <t>36077</t>
  </si>
  <si>
    <t>NYPUTNAM</t>
  </si>
  <si>
    <t>36079</t>
  </si>
  <si>
    <t>QUEENS</t>
  </si>
  <si>
    <t>NYQUEENS</t>
  </si>
  <si>
    <t>36081</t>
  </si>
  <si>
    <t>RENSSELAER</t>
  </si>
  <si>
    <t>NYRENSSELAER</t>
  </si>
  <si>
    <t>36083</t>
  </si>
  <si>
    <t>NYRICHMOND</t>
  </si>
  <si>
    <t>36085</t>
  </si>
  <si>
    <t>ROCKLAND</t>
  </si>
  <si>
    <t>NYROCKLAND</t>
  </si>
  <si>
    <t>36087</t>
  </si>
  <si>
    <t>SARATOGA</t>
  </si>
  <si>
    <t>NYSARATOGA</t>
  </si>
  <si>
    <t>36091</t>
  </si>
  <si>
    <t>SCHENECTADY</t>
  </si>
  <si>
    <t>NYSCHENECTADY</t>
  </si>
  <si>
    <t>36093</t>
  </si>
  <si>
    <t>SCHOHARIE</t>
  </si>
  <si>
    <t>NYSCHOHARIE</t>
  </si>
  <si>
    <t>36095</t>
  </si>
  <si>
    <t>NYSCHUYLER</t>
  </si>
  <si>
    <t>36097</t>
  </si>
  <si>
    <t>SENECA</t>
  </si>
  <si>
    <t>NYSENECA</t>
  </si>
  <si>
    <t>36099</t>
  </si>
  <si>
    <t>ST. LAWRENCE</t>
  </si>
  <si>
    <t>NYST. LAWRENCE</t>
  </si>
  <si>
    <t>36089</t>
  </si>
  <si>
    <t>NYSTEUBEN</t>
  </si>
  <si>
    <t>36101</t>
  </si>
  <si>
    <t>NYSUFFOLK</t>
  </si>
  <si>
    <t>36103</t>
  </si>
  <si>
    <t>NYSULLIVAN</t>
  </si>
  <si>
    <t>36105</t>
  </si>
  <si>
    <t>TIOGA</t>
  </si>
  <si>
    <t>NYTIOGA</t>
  </si>
  <si>
    <t>36107</t>
  </si>
  <si>
    <t>TOMPKINS</t>
  </si>
  <si>
    <t>NYTOMPKINS</t>
  </si>
  <si>
    <t>36109</t>
  </si>
  <si>
    <t>ULSTER</t>
  </si>
  <si>
    <t>NYULSTER</t>
  </si>
  <si>
    <t>36111</t>
  </si>
  <si>
    <t>NYWARREN</t>
  </si>
  <si>
    <t>36113</t>
  </si>
  <si>
    <t>NYWASHINGTON</t>
  </si>
  <si>
    <t>36115</t>
  </si>
  <si>
    <t>NYWAYNE</t>
  </si>
  <si>
    <t>36117</t>
  </si>
  <si>
    <t>WESTCHESTER</t>
  </si>
  <si>
    <t>NYWESTCHESTER</t>
  </si>
  <si>
    <t>36119</t>
  </si>
  <si>
    <t>WYOMING</t>
  </si>
  <si>
    <t>NYWYOMING</t>
  </si>
  <si>
    <t>36121</t>
  </si>
  <si>
    <t>YATES</t>
  </si>
  <si>
    <t>NYYATES</t>
  </si>
  <si>
    <t>36123</t>
  </si>
  <si>
    <t>OH</t>
  </si>
  <si>
    <t>OHADAMS</t>
  </si>
  <si>
    <t>39001</t>
  </si>
  <si>
    <t>OHALLEN</t>
  </si>
  <si>
    <t>39003</t>
  </si>
  <si>
    <t>ASHLAND</t>
  </si>
  <si>
    <t>OHASHLAND</t>
  </si>
  <si>
    <t>39005</t>
  </si>
  <si>
    <t>ASHTABULA</t>
  </si>
  <si>
    <t>OHASHTABULA</t>
  </si>
  <si>
    <t>39007</t>
  </si>
  <si>
    <t>ATHENS</t>
  </si>
  <si>
    <t>OHATHENS</t>
  </si>
  <si>
    <t>39009</t>
  </si>
  <si>
    <t>AUGLAIZE</t>
  </si>
  <si>
    <t>OHAUGLAIZE</t>
  </si>
  <si>
    <t>39011</t>
  </si>
  <si>
    <t>BELMONT</t>
  </si>
  <si>
    <t>OHBELMONT</t>
  </si>
  <si>
    <t>39013</t>
  </si>
  <si>
    <t>OHBROWN</t>
  </si>
  <si>
    <t>39015</t>
  </si>
  <si>
    <t>OHBUTLER</t>
  </si>
  <si>
    <t>39017</t>
  </si>
  <si>
    <t>OHCARROLL</t>
  </si>
  <si>
    <t>39019</t>
  </si>
  <si>
    <t>OHCHAMPAIGN</t>
  </si>
  <si>
    <t>39021</t>
  </si>
  <si>
    <t>OHCLARK</t>
  </si>
  <si>
    <t>39023</t>
  </si>
  <si>
    <t>CLERMONT</t>
  </si>
  <si>
    <t>OHCLERMONT</t>
  </si>
  <si>
    <t>39025</t>
  </si>
  <si>
    <t>OHCLINTON</t>
  </si>
  <si>
    <t>39027</t>
  </si>
  <si>
    <t>COLUMBIANA</t>
  </si>
  <si>
    <t>OHCOLUMBIANA</t>
  </si>
  <si>
    <t>39029</t>
  </si>
  <si>
    <t>COSHOCTON</t>
  </si>
  <si>
    <t>OHCOSHOCTON</t>
  </si>
  <si>
    <t>39031</t>
  </si>
  <si>
    <t>OHCRAWFORD</t>
  </si>
  <si>
    <t>39033</t>
  </si>
  <si>
    <t>CUYAHOGA</t>
  </si>
  <si>
    <t>OHCUYAHOGA</t>
  </si>
  <si>
    <t>39035</t>
  </si>
  <si>
    <t>DARKE</t>
  </si>
  <si>
    <t>OHDARKE</t>
  </si>
  <si>
    <t>39037</t>
  </si>
  <si>
    <t>DEFIANCE</t>
  </si>
  <si>
    <t>OHDEFIANCE</t>
  </si>
  <si>
    <t>39039</t>
  </si>
  <si>
    <t>OHDELAWARE</t>
  </si>
  <si>
    <t>39041</t>
  </si>
  <si>
    <t>OHERIE</t>
  </si>
  <si>
    <t>39043</t>
  </si>
  <si>
    <t>OHFAIRFIELD</t>
  </si>
  <si>
    <t>39045</t>
  </si>
  <si>
    <t>OHFAYETTE</t>
  </si>
  <si>
    <t>39047</t>
  </si>
  <si>
    <t>OHFRANKLIN</t>
  </si>
  <si>
    <t>39049</t>
  </si>
  <si>
    <t>OHFULTON</t>
  </si>
  <si>
    <t>39051</t>
  </si>
  <si>
    <t>GALLIA</t>
  </si>
  <si>
    <t>OHGALLIA</t>
  </si>
  <si>
    <t>39053</t>
  </si>
  <si>
    <t>GEAUGA</t>
  </si>
  <si>
    <t>OHGEAUGA</t>
  </si>
  <si>
    <t>39055</t>
  </si>
  <si>
    <t>OHGREENE</t>
  </si>
  <si>
    <t>39057</t>
  </si>
  <si>
    <t>GUERNSEY</t>
  </si>
  <si>
    <t>OHGUERNSEY</t>
  </si>
  <si>
    <t>39059</t>
  </si>
  <si>
    <t>OHHAMILTON</t>
  </si>
  <si>
    <t>39061</t>
  </si>
  <si>
    <t>OHHANCOCK</t>
  </si>
  <si>
    <t>39063</t>
  </si>
  <si>
    <t>OHHARDIN</t>
  </si>
  <si>
    <t>39065</t>
  </si>
  <si>
    <t>OHHARRISON</t>
  </si>
  <si>
    <t>39067</t>
  </si>
  <si>
    <t>OHHENRY</t>
  </si>
  <si>
    <t>39069</t>
  </si>
  <si>
    <t>HIGHLAND</t>
  </si>
  <si>
    <t>OHHIGHLAND</t>
  </si>
  <si>
    <t>39071</t>
  </si>
  <si>
    <t>HOCKING</t>
  </si>
  <si>
    <t>OHHOCKING</t>
  </si>
  <si>
    <t>39073</t>
  </si>
  <si>
    <t>OHHOLMES</t>
  </si>
  <si>
    <t>39075</t>
  </si>
  <si>
    <t>OHHURON</t>
  </si>
  <si>
    <t>39077</t>
  </si>
  <si>
    <t>OHJACKSON</t>
  </si>
  <si>
    <t>39079</t>
  </si>
  <si>
    <t>OHJEFFERSON</t>
  </si>
  <si>
    <t>39081</t>
  </si>
  <si>
    <t>OHKNOX</t>
  </si>
  <si>
    <t>39083</t>
  </si>
  <si>
    <t>OHLAKE</t>
  </si>
  <si>
    <t>39085</t>
  </si>
  <si>
    <t>OHLAWRENCE</t>
  </si>
  <si>
    <t>39087</t>
  </si>
  <si>
    <t>LICKING</t>
  </si>
  <si>
    <t>OHLICKING</t>
  </si>
  <si>
    <t>39089</t>
  </si>
  <si>
    <t>OHLOGAN</t>
  </si>
  <si>
    <t>39091</t>
  </si>
  <si>
    <t>LORAIN</t>
  </si>
  <si>
    <t>OHLORAIN</t>
  </si>
  <si>
    <t>39093</t>
  </si>
  <si>
    <t>OHLUCAS</t>
  </si>
  <si>
    <t>39095</t>
  </si>
  <si>
    <t>OHMADISON</t>
  </si>
  <si>
    <t>39097</t>
  </si>
  <si>
    <t>MAHONING</t>
  </si>
  <si>
    <t>OHMAHONING</t>
  </si>
  <si>
    <t>39099</t>
  </si>
  <si>
    <t>OHMARION</t>
  </si>
  <si>
    <t>39101</t>
  </si>
  <si>
    <t>MEDINA</t>
  </si>
  <si>
    <t>OHMEDINA</t>
  </si>
  <si>
    <t>39103</t>
  </si>
  <si>
    <t>MEIGS</t>
  </si>
  <si>
    <t>OHMEIGS</t>
  </si>
  <si>
    <t>39105</t>
  </si>
  <si>
    <t>OHMERCER</t>
  </si>
  <si>
    <t>39107</t>
  </si>
  <si>
    <t>OHMIAMI</t>
  </si>
  <si>
    <t>39109</t>
  </si>
  <si>
    <t>OHMONROE</t>
  </si>
  <si>
    <t>39111</t>
  </si>
  <si>
    <t>OHMONTGOMERY</t>
  </si>
  <si>
    <t>39113</t>
  </si>
  <si>
    <t>OHMORGAN</t>
  </si>
  <si>
    <t>39115</t>
  </si>
  <si>
    <t>MORROW</t>
  </si>
  <si>
    <t>OHMORROW</t>
  </si>
  <si>
    <t>39117</t>
  </si>
  <si>
    <t>MUSKINGUM</t>
  </si>
  <si>
    <t>OHMUSKINGUM</t>
  </si>
  <si>
    <t>39119</t>
  </si>
  <si>
    <t>OHNOBLE</t>
  </si>
  <si>
    <t>39121</t>
  </si>
  <si>
    <t>OHOTTAWA</t>
  </si>
  <si>
    <t>39123</t>
  </si>
  <si>
    <t>OHPAULDING</t>
  </si>
  <si>
    <t>39125</t>
  </si>
  <si>
    <t>OHPERRY</t>
  </si>
  <si>
    <t>39127</t>
  </si>
  <si>
    <t>PICKAWAY</t>
  </si>
  <si>
    <t>OHPICKAWAY</t>
  </si>
  <si>
    <t>39129</t>
  </si>
  <si>
    <t>OHPIKE</t>
  </si>
  <si>
    <t>39131</t>
  </si>
  <si>
    <t>PORTAGE</t>
  </si>
  <si>
    <t>OHPORTAGE</t>
  </si>
  <si>
    <t>39133</t>
  </si>
  <si>
    <t>PREBLE</t>
  </si>
  <si>
    <t>OHPREBLE</t>
  </si>
  <si>
    <t>39135</t>
  </si>
  <si>
    <t>OHPUTNAM</t>
  </si>
  <si>
    <t>39137</t>
  </si>
  <si>
    <t>OHRICHLAND</t>
  </si>
  <si>
    <t>39139</t>
  </si>
  <si>
    <t>ROSS</t>
  </si>
  <si>
    <t>OHROSS</t>
  </si>
  <si>
    <t>39141</t>
  </si>
  <si>
    <t>SANDUSKY</t>
  </si>
  <si>
    <t>OHSANDUSKY</t>
  </si>
  <si>
    <t>39143</t>
  </si>
  <si>
    <t>SCIOTO</t>
  </si>
  <si>
    <t>OHSCIOTO</t>
  </si>
  <si>
    <t>39145</t>
  </si>
  <si>
    <t>OHSENECA</t>
  </si>
  <si>
    <t>39147</t>
  </si>
  <si>
    <t>OHSHELBY</t>
  </si>
  <si>
    <t>39149</t>
  </si>
  <si>
    <t>OHSTARK</t>
  </si>
  <si>
    <t>39151</t>
  </si>
  <si>
    <t>OHSUMMIT</t>
  </si>
  <si>
    <t>39153</t>
  </si>
  <si>
    <t>TRUMBULL</t>
  </si>
  <si>
    <t>OHTRUMBULL</t>
  </si>
  <si>
    <t>39155</t>
  </si>
  <si>
    <t>TUSCARAWAS</t>
  </si>
  <si>
    <t>OHTUSCARAWAS</t>
  </si>
  <si>
    <t>39157</t>
  </si>
  <si>
    <t>OHUNION</t>
  </si>
  <si>
    <t>39159</t>
  </si>
  <si>
    <t>VAN WERT</t>
  </si>
  <si>
    <t>OHVAN WERT</t>
  </si>
  <si>
    <t>39161</t>
  </si>
  <si>
    <t>VINTON</t>
  </si>
  <si>
    <t>OHVINTON</t>
  </si>
  <si>
    <t>39163</t>
  </si>
  <si>
    <t>OHWARREN</t>
  </si>
  <si>
    <t>39165</t>
  </si>
  <si>
    <t>OHWASHINGTON</t>
  </si>
  <si>
    <t>39167</t>
  </si>
  <si>
    <t>OHWAYNE</t>
  </si>
  <si>
    <t>39169</t>
  </si>
  <si>
    <t>OHWILLIAMS</t>
  </si>
  <si>
    <t>39171</t>
  </si>
  <si>
    <t>WOOD</t>
  </si>
  <si>
    <t>OHWOOD</t>
  </si>
  <si>
    <t>39173</t>
  </si>
  <si>
    <t>WYANDOT</t>
  </si>
  <si>
    <t>OHWYANDOT</t>
  </si>
  <si>
    <t>39175</t>
  </si>
  <si>
    <t>OK</t>
  </si>
  <si>
    <t>OKADAIR</t>
  </si>
  <si>
    <t>40001</t>
  </si>
  <si>
    <t>ALFALFA</t>
  </si>
  <si>
    <t>OKALFALFA</t>
  </si>
  <si>
    <t>40003</t>
  </si>
  <si>
    <t>ATOKA</t>
  </si>
  <si>
    <t>OKATOKA</t>
  </si>
  <si>
    <t>40005</t>
  </si>
  <si>
    <t>BEAVER</t>
  </si>
  <si>
    <t>OKBEAVER</t>
  </si>
  <si>
    <t>40007</t>
  </si>
  <si>
    <t>BECKHAM</t>
  </si>
  <si>
    <t>OKBECKHAM</t>
  </si>
  <si>
    <t>40009</t>
  </si>
  <si>
    <t>OKBLAINE</t>
  </si>
  <si>
    <t>40011</t>
  </si>
  <si>
    <t>OKBRYAN</t>
  </si>
  <si>
    <t>40013</t>
  </si>
  <si>
    <t>OKCADDO</t>
  </si>
  <si>
    <t>40015</t>
  </si>
  <si>
    <t>CANADIAN</t>
  </si>
  <si>
    <t>OKCANADIAN</t>
  </si>
  <si>
    <t>40017</t>
  </si>
  <si>
    <t>OKCARTER</t>
  </si>
  <si>
    <t>40019</t>
  </si>
  <si>
    <t>OKCHEROKEE</t>
  </si>
  <si>
    <t>40021</t>
  </si>
  <si>
    <t>OKCHOCTAW</t>
  </si>
  <si>
    <t>40023</t>
  </si>
  <si>
    <t>CIMARRON</t>
  </si>
  <si>
    <t>OKCIMARRON</t>
  </si>
  <si>
    <t>40025</t>
  </si>
  <si>
    <t>OKCLEVELAND</t>
  </si>
  <si>
    <t>40027</t>
  </si>
  <si>
    <t>COAL</t>
  </si>
  <si>
    <t>OKCOAL</t>
  </si>
  <si>
    <t>40029</t>
  </si>
  <si>
    <t>OKCOMANCHE</t>
  </si>
  <si>
    <t>40031</t>
  </si>
  <si>
    <t>COTTON</t>
  </si>
  <si>
    <t>OKCOTTON</t>
  </si>
  <si>
    <t>40033</t>
  </si>
  <si>
    <t>CRAIG</t>
  </si>
  <si>
    <t>OKCRAIG</t>
  </si>
  <si>
    <t>40035</t>
  </si>
  <si>
    <t>CREEK</t>
  </si>
  <si>
    <t>OKCREEK</t>
  </si>
  <si>
    <t>40037</t>
  </si>
  <si>
    <t>OKCUSTER</t>
  </si>
  <si>
    <t>40039</t>
  </si>
  <si>
    <t>OKDELAWARE</t>
  </si>
  <si>
    <t>40041</t>
  </si>
  <si>
    <t>DEWEY</t>
  </si>
  <si>
    <t>OKDEWEY</t>
  </si>
  <si>
    <t>40043</t>
  </si>
  <si>
    <t>OKELLIS</t>
  </si>
  <si>
    <t>40045</t>
  </si>
  <si>
    <t>OKGARFIELD</t>
  </si>
  <si>
    <t>40047</t>
  </si>
  <si>
    <t>GARVIN</t>
  </si>
  <si>
    <t>OKGARVIN</t>
  </si>
  <si>
    <t>40049</t>
  </si>
  <si>
    <t>OKGRADY</t>
  </si>
  <si>
    <t>40051</t>
  </si>
  <si>
    <t>OKGRANT</t>
  </si>
  <si>
    <t>40053</t>
  </si>
  <si>
    <t>GREER</t>
  </si>
  <si>
    <t>OKGREER</t>
  </si>
  <si>
    <t>40055</t>
  </si>
  <si>
    <t>HARMON</t>
  </si>
  <si>
    <t>OKHARMON</t>
  </si>
  <si>
    <t>40057</t>
  </si>
  <si>
    <t>OKHARPER</t>
  </si>
  <si>
    <t>40059</t>
  </si>
  <si>
    <t>OKHASKELL</t>
  </si>
  <si>
    <t>40061</t>
  </si>
  <si>
    <t>HUGHES</t>
  </si>
  <si>
    <t>OKHUGHES</t>
  </si>
  <si>
    <t>40063</t>
  </si>
  <si>
    <t>OKJACKSON</t>
  </si>
  <si>
    <t>40065</t>
  </si>
  <si>
    <t>OKJEFFERSON</t>
  </si>
  <si>
    <t>40067</t>
  </si>
  <si>
    <t>OKJOHNSTON</t>
  </si>
  <si>
    <t>40069</t>
  </si>
  <si>
    <t>KAY</t>
  </si>
  <si>
    <t>OKKAY</t>
  </si>
  <si>
    <t>40071</t>
  </si>
  <si>
    <t>KINGFISHER</t>
  </si>
  <si>
    <t>OKKINGFISHER</t>
  </si>
  <si>
    <t>40073</t>
  </si>
  <si>
    <t>OKKIOWA</t>
  </si>
  <si>
    <t>40075</t>
  </si>
  <si>
    <t>LATIMER</t>
  </si>
  <si>
    <t>OKLATIMER</t>
  </si>
  <si>
    <t>40077</t>
  </si>
  <si>
    <t>LE FLORE</t>
  </si>
  <si>
    <t>OKLE FLORE</t>
  </si>
  <si>
    <t>40079</t>
  </si>
  <si>
    <t>OKLINCOLN</t>
  </si>
  <si>
    <t>40081</t>
  </si>
  <si>
    <t>OKLOGAN</t>
  </si>
  <si>
    <t>40083</t>
  </si>
  <si>
    <t>LOVE</t>
  </si>
  <si>
    <t>OKLOVE</t>
  </si>
  <si>
    <t>40085</t>
  </si>
  <si>
    <t>MAJOR</t>
  </si>
  <si>
    <t>OKMAJOR</t>
  </si>
  <si>
    <t>40093</t>
  </si>
  <si>
    <t>OKMARSHALL</t>
  </si>
  <si>
    <t>40095</t>
  </si>
  <si>
    <t>MAYES</t>
  </si>
  <si>
    <t>OKMAYES</t>
  </si>
  <si>
    <t>40097</t>
  </si>
  <si>
    <t>MCCLAIN</t>
  </si>
  <si>
    <t>OKMCCLAIN</t>
  </si>
  <si>
    <t>40087</t>
  </si>
  <si>
    <t>MCCURTAIN</t>
  </si>
  <si>
    <t>OKMCCURTAIN</t>
  </si>
  <si>
    <t>40089</t>
  </si>
  <si>
    <t>OKMCINTOSH</t>
  </si>
  <si>
    <t>40091</t>
  </si>
  <si>
    <t>OKMURRAY</t>
  </si>
  <si>
    <t>40099</t>
  </si>
  <si>
    <t>MUSKOGEE</t>
  </si>
  <si>
    <t>OKMUSKOGEE</t>
  </si>
  <si>
    <t>40101</t>
  </si>
  <si>
    <t>OKNOBLE</t>
  </si>
  <si>
    <t>40103</t>
  </si>
  <si>
    <t>NOWATA</t>
  </si>
  <si>
    <t>OKNOWATA</t>
  </si>
  <si>
    <t>40105</t>
  </si>
  <si>
    <t>OKFUSKEE</t>
  </si>
  <si>
    <t>OKOKFUSKEE</t>
  </si>
  <si>
    <t>40107</t>
  </si>
  <si>
    <t>OKLAHOMA</t>
  </si>
  <si>
    <t>OKOKLAHOMA</t>
  </si>
  <si>
    <t>40109</t>
  </si>
  <si>
    <t>OKMULGEE</t>
  </si>
  <si>
    <t>OKOKMULGEE</t>
  </si>
  <si>
    <t>40111</t>
  </si>
  <si>
    <t>OKOSAGE</t>
  </si>
  <si>
    <t>40113</t>
  </si>
  <si>
    <t>OKOTTAWA</t>
  </si>
  <si>
    <t>40115</t>
  </si>
  <si>
    <t>OKPAWNEE</t>
  </si>
  <si>
    <t>40117</t>
  </si>
  <si>
    <t>PAYNE</t>
  </si>
  <si>
    <t>OKPAYNE</t>
  </si>
  <si>
    <t>40119</t>
  </si>
  <si>
    <t>PITTSBURG</t>
  </si>
  <si>
    <t>OKPITTSBURG</t>
  </si>
  <si>
    <t>40121</t>
  </si>
  <si>
    <t>OKPONTOTOC</t>
  </si>
  <si>
    <t>40123</t>
  </si>
  <si>
    <t>OKPOTTAWATOMIE</t>
  </si>
  <si>
    <t>40125</t>
  </si>
  <si>
    <t>PUSHMATAHA</t>
  </si>
  <si>
    <t>OKPUSHMATAHA</t>
  </si>
  <si>
    <t>40127</t>
  </si>
  <si>
    <t>ROGER MILLS</t>
  </si>
  <si>
    <t>OKROGER MILLS</t>
  </si>
  <si>
    <t>40129</t>
  </si>
  <si>
    <t>ROGERS</t>
  </si>
  <si>
    <t>OKROGERS</t>
  </si>
  <si>
    <t>40131</t>
  </si>
  <si>
    <t>OKSEMINOLE</t>
  </si>
  <si>
    <t>40133</t>
  </si>
  <si>
    <t>SEQUOYAH</t>
  </si>
  <si>
    <t>OKSEQUOYAH</t>
  </si>
  <si>
    <t>40135</t>
  </si>
  <si>
    <t>OKSTEPHENS</t>
  </si>
  <si>
    <t>40137</t>
  </si>
  <si>
    <t>OKTEXAS</t>
  </si>
  <si>
    <t>40139</t>
  </si>
  <si>
    <t>TILLMAN</t>
  </si>
  <si>
    <t>OKTILLMAN</t>
  </si>
  <si>
    <t>40141</t>
  </si>
  <si>
    <t>TULSA</t>
  </si>
  <si>
    <t>OKTULSA</t>
  </si>
  <si>
    <t>40143</t>
  </si>
  <si>
    <t>WAGONER</t>
  </si>
  <si>
    <t>OKWAGONER</t>
  </si>
  <si>
    <t>40145</t>
  </si>
  <si>
    <t>OKWASHINGTON</t>
  </si>
  <si>
    <t>40147</t>
  </si>
  <si>
    <t>WASHITA</t>
  </si>
  <si>
    <t>OKWASHITA</t>
  </si>
  <si>
    <t>40149</t>
  </si>
  <si>
    <t>WOODS</t>
  </si>
  <si>
    <t>OKWOODS</t>
  </si>
  <si>
    <t>40151</t>
  </si>
  <si>
    <t>WOODWARD</t>
  </si>
  <si>
    <t>OKWOODWARD</t>
  </si>
  <si>
    <t>40153</t>
  </si>
  <si>
    <t>OR</t>
  </si>
  <si>
    <t>ORBAKER</t>
  </si>
  <si>
    <t>41001</t>
  </si>
  <si>
    <t>ORBENTON</t>
  </si>
  <si>
    <t>41003</t>
  </si>
  <si>
    <t>CLACKAMAS</t>
  </si>
  <si>
    <t>ORCLACKAMAS</t>
  </si>
  <si>
    <t>41005</t>
  </si>
  <si>
    <t>CLATSOP</t>
  </si>
  <si>
    <t>ORCLATSOP</t>
  </si>
  <si>
    <t>41007</t>
  </si>
  <si>
    <t>ORCOLUMBIA</t>
  </si>
  <si>
    <t>41009</t>
  </si>
  <si>
    <t>ORCOOS</t>
  </si>
  <si>
    <t>41011</t>
  </si>
  <si>
    <t>CROOK</t>
  </si>
  <si>
    <t>ORCROOK</t>
  </si>
  <si>
    <t>41013</t>
  </si>
  <si>
    <t>ORCURRY</t>
  </si>
  <si>
    <t>41015</t>
  </si>
  <si>
    <t>DESCHUTES</t>
  </si>
  <si>
    <t>ORDESCHUTES</t>
  </si>
  <si>
    <t>41017</t>
  </si>
  <si>
    <t>ORDOUGLAS</t>
  </si>
  <si>
    <t>41019</t>
  </si>
  <si>
    <t>GILLIAM</t>
  </si>
  <si>
    <t>ORGILLIAM</t>
  </si>
  <si>
    <t>41021</t>
  </si>
  <si>
    <t>ORGRANT</t>
  </si>
  <si>
    <t>41023</t>
  </si>
  <si>
    <t>HARNEY</t>
  </si>
  <si>
    <t>ORHARNEY</t>
  </si>
  <si>
    <t>41025</t>
  </si>
  <si>
    <t>HOOD RIVER</t>
  </si>
  <si>
    <t>ORHOOD RIVER</t>
  </si>
  <si>
    <t>41027</t>
  </si>
  <si>
    <t>ORJACKSON</t>
  </si>
  <si>
    <t>41029</t>
  </si>
  <si>
    <t>ORJEFFERSON</t>
  </si>
  <si>
    <t>41031</t>
  </si>
  <si>
    <t>JOSEPHINE</t>
  </si>
  <si>
    <t>ORJOSEPHINE</t>
  </si>
  <si>
    <t>41033</t>
  </si>
  <si>
    <t>KLAMATH</t>
  </si>
  <si>
    <t>ORKLAMATH</t>
  </si>
  <si>
    <t>41035</t>
  </si>
  <si>
    <t>ORLAKE</t>
  </si>
  <si>
    <t>41037</t>
  </si>
  <si>
    <t>ORLANE</t>
  </si>
  <si>
    <t>41039</t>
  </si>
  <si>
    <t>ORLINCOLN</t>
  </si>
  <si>
    <t>41041</t>
  </si>
  <si>
    <t>ORLINN</t>
  </si>
  <si>
    <t>41043</t>
  </si>
  <si>
    <t>MALHEUR</t>
  </si>
  <si>
    <t>ORMALHEUR</t>
  </si>
  <si>
    <t>41045</t>
  </si>
  <si>
    <t>ORMARION</t>
  </si>
  <si>
    <t>41047</t>
  </si>
  <si>
    <t>ORMORROW</t>
  </si>
  <si>
    <t>41049</t>
  </si>
  <si>
    <t>MULTNOMAH</t>
  </si>
  <si>
    <t>ORMULTNOMAH</t>
  </si>
  <si>
    <t>41051</t>
  </si>
  <si>
    <t>ORPOLK</t>
  </si>
  <si>
    <t>41053</t>
  </si>
  <si>
    <t>ORSHERMAN</t>
  </si>
  <si>
    <t>41055</t>
  </si>
  <si>
    <t>TILLAMOOK</t>
  </si>
  <si>
    <t>ORTILLAMOOK</t>
  </si>
  <si>
    <t>41057</t>
  </si>
  <si>
    <t>UMATILLA</t>
  </si>
  <si>
    <t>ORUMATILLA</t>
  </si>
  <si>
    <t>41059</t>
  </si>
  <si>
    <t>ORUNION</t>
  </si>
  <si>
    <t>41061</t>
  </si>
  <si>
    <t>WALLOWA</t>
  </si>
  <si>
    <t>ORWALLOWA</t>
  </si>
  <si>
    <t>41063</t>
  </si>
  <si>
    <t>WASCO</t>
  </si>
  <si>
    <t>ORWASCO</t>
  </si>
  <si>
    <t>41065</t>
  </si>
  <si>
    <t>ORWASHINGTON</t>
  </si>
  <si>
    <t>41067</t>
  </si>
  <si>
    <t>ORWHEELER</t>
  </si>
  <si>
    <t>41069</t>
  </si>
  <si>
    <t>YAMHILL</t>
  </si>
  <si>
    <t>ORYAMHILL</t>
  </si>
  <si>
    <t>41071</t>
  </si>
  <si>
    <t>PA</t>
  </si>
  <si>
    <t>PAADAMS</t>
  </si>
  <si>
    <t>42001</t>
  </si>
  <si>
    <t>ALLEGHENY</t>
  </si>
  <si>
    <t>PAALLEGHENY</t>
  </si>
  <si>
    <t>42003</t>
  </si>
  <si>
    <t>ARMSTRONG</t>
  </si>
  <si>
    <t>PAARMSTRONG</t>
  </si>
  <si>
    <t>42005</t>
  </si>
  <si>
    <t>PABEAVER</t>
  </si>
  <si>
    <t>42007</t>
  </si>
  <si>
    <t>BEDFORD</t>
  </si>
  <si>
    <t>PABEDFORD</t>
  </si>
  <si>
    <t>42009</t>
  </si>
  <si>
    <t>BERKS</t>
  </si>
  <si>
    <t>PABERKS</t>
  </si>
  <si>
    <t>42011</t>
  </si>
  <si>
    <t>BLAIR</t>
  </si>
  <si>
    <t>PABLAIR</t>
  </si>
  <si>
    <t>42013</t>
  </si>
  <si>
    <t>PABRADFORD</t>
  </si>
  <si>
    <t>42015</t>
  </si>
  <si>
    <t>BUCKS</t>
  </si>
  <si>
    <t>PABUCKS</t>
  </si>
  <si>
    <t>42017</t>
  </si>
  <si>
    <t>PABUTLER</t>
  </si>
  <si>
    <t>42019</t>
  </si>
  <si>
    <t>CAMBRIA</t>
  </si>
  <si>
    <t>PACAMBRIA</t>
  </si>
  <si>
    <t>42021</t>
  </si>
  <si>
    <t>PACAMERON</t>
  </si>
  <si>
    <t>42023</t>
  </si>
  <si>
    <t>PACARBON</t>
  </si>
  <si>
    <t>42025</t>
  </si>
  <si>
    <t>CENTRE</t>
  </si>
  <si>
    <t>PACENTRE</t>
  </si>
  <si>
    <t>42027</t>
  </si>
  <si>
    <t>CHESTER</t>
  </si>
  <si>
    <t>PACHESTER</t>
  </si>
  <si>
    <t>42029</t>
  </si>
  <si>
    <t>CLARION</t>
  </si>
  <si>
    <t>PACLARION</t>
  </si>
  <si>
    <t>42031</t>
  </si>
  <si>
    <t>CLEARFIELD</t>
  </si>
  <si>
    <t>PACLEARFIELD</t>
  </si>
  <si>
    <t>42033</t>
  </si>
  <si>
    <t>PACLINTON</t>
  </si>
  <si>
    <t>42035</t>
  </si>
  <si>
    <t>PACOLUMBIA</t>
  </si>
  <si>
    <t>42037</t>
  </si>
  <si>
    <t>PACRAWFORD</t>
  </si>
  <si>
    <t>42039</t>
  </si>
  <si>
    <t>PACUMBERLAND</t>
  </si>
  <si>
    <t>42041</t>
  </si>
  <si>
    <t>DAUPHIN</t>
  </si>
  <si>
    <t>PADAUPHIN</t>
  </si>
  <si>
    <t>42043</t>
  </si>
  <si>
    <t>PADELAWARE</t>
  </si>
  <si>
    <t>42045</t>
  </si>
  <si>
    <t>PAELK</t>
  </si>
  <si>
    <t>42047</t>
  </si>
  <si>
    <t>PAERIE</t>
  </si>
  <si>
    <t>42049</t>
  </si>
  <si>
    <t>PAFAYETTE</t>
  </si>
  <si>
    <t>42051</t>
  </si>
  <si>
    <t>FOREST</t>
  </si>
  <si>
    <t>PAFOREST</t>
  </si>
  <si>
    <t>42053</t>
  </si>
  <si>
    <t>PAFRANKLIN</t>
  </si>
  <si>
    <t>42055</t>
  </si>
  <si>
    <t>PAFULTON</t>
  </si>
  <si>
    <t>42057</t>
  </si>
  <si>
    <t>PAGREENE</t>
  </si>
  <si>
    <t>42059</t>
  </si>
  <si>
    <t>HUNTINGDON</t>
  </si>
  <si>
    <t>PAHUNTINGDON</t>
  </si>
  <si>
    <t>42061</t>
  </si>
  <si>
    <t>INDIANA</t>
  </si>
  <si>
    <t>PAINDIANA</t>
  </si>
  <si>
    <t>42063</t>
  </si>
  <si>
    <t>PAJEFFERSON</t>
  </si>
  <si>
    <t>42065</t>
  </si>
  <si>
    <t>JUNIATA</t>
  </si>
  <si>
    <t>PAJUNIATA</t>
  </si>
  <si>
    <t>42067</t>
  </si>
  <si>
    <t>LACKAWANNA</t>
  </si>
  <si>
    <t>PALACKAWANNA</t>
  </si>
  <si>
    <t>42069</t>
  </si>
  <si>
    <t>PALANCASTER</t>
  </si>
  <si>
    <t>42071</t>
  </si>
  <si>
    <t>PALAWRENCE</t>
  </si>
  <si>
    <t>42073</t>
  </si>
  <si>
    <t>LEBANON</t>
  </si>
  <si>
    <t>PALEBANON</t>
  </si>
  <si>
    <t>42075</t>
  </si>
  <si>
    <t>LEHIGH</t>
  </si>
  <si>
    <t>PALEHIGH</t>
  </si>
  <si>
    <t>42077</t>
  </si>
  <si>
    <t>LUZERNE</t>
  </si>
  <si>
    <t>PALUZERNE</t>
  </si>
  <si>
    <t>42079</t>
  </si>
  <si>
    <t>LYCOMING</t>
  </si>
  <si>
    <t>PALYCOMING</t>
  </si>
  <si>
    <t>42081</t>
  </si>
  <si>
    <t>MCKEAN</t>
  </si>
  <si>
    <t>PAMCKEAN</t>
  </si>
  <si>
    <t>42083</t>
  </si>
  <si>
    <t>PAMERCER</t>
  </si>
  <si>
    <t>42085</t>
  </si>
  <si>
    <t>MIFFLIN</t>
  </si>
  <si>
    <t>PAMIFFLIN</t>
  </si>
  <si>
    <t>42087</t>
  </si>
  <si>
    <t>PAMONROE</t>
  </si>
  <si>
    <t>42089</t>
  </si>
  <si>
    <t>PAMONTGOMERY</t>
  </si>
  <si>
    <t>42091</t>
  </si>
  <si>
    <t>MONTOUR</t>
  </si>
  <si>
    <t>PAMONTOUR</t>
  </si>
  <si>
    <t>42093</t>
  </si>
  <si>
    <t>PANORTHAMPTON</t>
  </si>
  <si>
    <t>42095</t>
  </si>
  <si>
    <t>NORTHUMBERLAND</t>
  </si>
  <si>
    <t>PANORTHUMBERLAND</t>
  </si>
  <si>
    <t>42097</t>
  </si>
  <si>
    <t>PAPERRY</t>
  </si>
  <si>
    <t>42099</t>
  </si>
  <si>
    <t>PHILADELPHIA</t>
  </si>
  <si>
    <t>PAPHILADELPHIA</t>
  </si>
  <si>
    <t>42101</t>
  </si>
  <si>
    <t>PAPIKE</t>
  </si>
  <si>
    <t>42103</t>
  </si>
  <si>
    <t>POTTER</t>
  </si>
  <si>
    <t>PAPOTTER</t>
  </si>
  <si>
    <t>42105</t>
  </si>
  <si>
    <t>SCHUYLKILL</t>
  </si>
  <si>
    <t>PASCHUYLKILL</t>
  </si>
  <si>
    <t>42107</t>
  </si>
  <si>
    <t>SNYDER</t>
  </si>
  <si>
    <t>PASNYDER</t>
  </si>
  <si>
    <t>42109</t>
  </si>
  <si>
    <t>PASOMERSET</t>
  </si>
  <si>
    <t>42111</t>
  </si>
  <si>
    <t>PASULLIVAN</t>
  </si>
  <si>
    <t>42113</t>
  </si>
  <si>
    <t>SUSQUEHANNA</t>
  </si>
  <si>
    <t>PASUSQUEHANNA</t>
  </si>
  <si>
    <t>42115</t>
  </si>
  <si>
    <t>PATIOGA</t>
  </si>
  <si>
    <t>42117</t>
  </si>
  <si>
    <t>PAUNION</t>
  </si>
  <si>
    <t>42119</t>
  </si>
  <si>
    <t>VENANGO</t>
  </si>
  <si>
    <t>PAVENANGO</t>
  </si>
  <si>
    <t>42121</t>
  </si>
  <si>
    <t>PAWARREN</t>
  </si>
  <si>
    <t>42123</t>
  </si>
  <si>
    <t>PAWASHINGTON</t>
  </si>
  <si>
    <t>42125</t>
  </si>
  <si>
    <t>PAWAYNE</t>
  </si>
  <si>
    <t>42127</t>
  </si>
  <si>
    <t>WESTMORELAND</t>
  </si>
  <si>
    <t>PAWESTMORELAND</t>
  </si>
  <si>
    <t>42129</t>
  </si>
  <si>
    <t>PAWYOMING</t>
  </si>
  <si>
    <t>42131</t>
  </si>
  <si>
    <t>PAYORK</t>
  </si>
  <si>
    <t>42133</t>
  </si>
  <si>
    <t>RI</t>
  </si>
  <si>
    <t>RIBRISTOL</t>
  </si>
  <si>
    <t>44001</t>
  </si>
  <si>
    <t>RIKENT</t>
  </si>
  <si>
    <t>44003</t>
  </si>
  <si>
    <t>NEWPORT</t>
  </si>
  <si>
    <t>RINEWPORT</t>
  </si>
  <si>
    <t>44005</t>
  </si>
  <si>
    <t>PROVIDENCE</t>
  </si>
  <si>
    <t>RIPROVIDENCE</t>
  </si>
  <si>
    <t>44007</t>
  </si>
  <si>
    <t>RIWASHINGTON</t>
  </si>
  <si>
    <t>44009</t>
  </si>
  <si>
    <t>SC</t>
  </si>
  <si>
    <t>ABBEVILLE</t>
  </si>
  <si>
    <t>SCABBEVILLE</t>
  </si>
  <si>
    <t>45001</t>
  </si>
  <si>
    <t>AIKEN</t>
  </si>
  <si>
    <t>SCAIKEN</t>
  </si>
  <si>
    <t>45003</t>
  </si>
  <si>
    <t>ALLENDALE</t>
  </si>
  <si>
    <t>SCALLENDALE</t>
  </si>
  <si>
    <t>45005</t>
  </si>
  <si>
    <t>SCANDERSON</t>
  </si>
  <si>
    <t>45007</t>
  </si>
  <si>
    <t>BAMBERG</t>
  </si>
  <si>
    <t>SCBAMBERG</t>
  </si>
  <si>
    <t>45009</t>
  </si>
  <si>
    <t>BARNWELL</t>
  </si>
  <si>
    <t>SCBARNWELL</t>
  </si>
  <si>
    <t>45011</t>
  </si>
  <si>
    <t>SCBEAUFORT</t>
  </si>
  <si>
    <t>45013</t>
  </si>
  <si>
    <t>BERKELEY</t>
  </si>
  <si>
    <t>SCBERKELEY</t>
  </si>
  <si>
    <t>45015</t>
  </si>
  <si>
    <t>SCCALHOUN</t>
  </si>
  <si>
    <t>45017</t>
  </si>
  <si>
    <t>CHARLESTON</t>
  </si>
  <si>
    <t>SCCHARLESTON</t>
  </si>
  <si>
    <t>45019</t>
  </si>
  <si>
    <t>SCCHEROKEE</t>
  </si>
  <si>
    <t>45021</t>
  </si>
  <si>
    <t>SCCHESTER</t>
  </si>
  <si>
    <t>45023</t>
  </si>
  <si>
    <t>CHESTERFIELD</t>
  </si>
  <si>
    <t>SCCHESTERFIELD</t>
  </si>
  <si>
    <t>45025</t>
  </si>
  <si>
    <t>CLARENDON</t>
  </si>
  <si>
    <t>SCCLARENDON</t>
  </si>
  <si>
    <t>45027</t>
  </si>
  <si>
    <t>COLLETON</t>
  </si>
  <si>
    <t>SCCOLLETON</t>
  </si>
  <si>
    <t>45029</t>
  </si>
  <si>
    <t>DARLINGTON</t>
  </si>
  <si>
    <t>SCDARLINGTON</t>
  </si>
  <si>
    <t>45031</t>
  </si>
  <si>
    <t>DILLON</t>
  </si>
  <si>
    <t>SCDILLON</t>
  </si>
  <si>
    <t>45033</t>
  </si>
  <si>
    <t>SCDORCHESTER</t>
  </si>
  <si>
    <t>45035</t>
  </si>
  <si>
    <t>EDGEFIELD</t>
  </si>
  <si>
    <t>SCEDGEFIELD</t>
  </si>
  <si>
    <t>45037</t>
  </si>
  <si>
    <t>SCFAIRFIELD</t>
  </si>
  <si>
    <t>45039</t>
  </si>
  <si>
    <t>FLORENCE</t>
  </si>
  <si>
    <t>SCFLORENCE</t>
  </si>
  <si>
    <t>45041</t>
  </si>
  <si>
    <t>GEORGETOWN</t>
  </si>
  <si>
    <t>SCGEORGETOWN</t>
  </si>
  <si>
    <t>45043</t>
  </si>
  <si>
    <t>GREENVILLE</t>
  </si>
  <si>
    <t>SCGREENVILLE</t>
  </si>
  <si>
    <t>45045</t>
  </si>
  <si>
    <t>SCGREENWOOD</t>
  </si>
  <si>
    <t>45047</t>
  </si>
  <si>
    <t>HAMPTON</t>
  </si>
  <si>
    <t>SCHAMPTON</t>
  </si>
  <si>
    <t>45049</t>
  </si>
  <si>
    <t>HORRY</t>
  </si>
  <si>
    <t>SCHORRY</t>
  </si>
  <si>
    <t>45051</t>
  </si>
  <si>
    <t>SCJASPER</t>
  </si>
  <si>
    <t>45053</t>
  </si>
  <si>
    <t>KERSHAW</t>
  </si>
  <si>
    <t>SCKERSHAW</t>
  </si>
  <si>
    <t>45055</t>
  </si>
  <si>
    <t>SCLANCASTER</t>
  </si>
  <si>
    <t>45057</t>
  </si>
  <si>
    <t>SCLAURENS</t>
  </si>
  <si>
    <t>45059</t>
  </si>
  <si>
    <t>SCLEE</t>
  </si>
  <si>
    <t>45061</t>
  </si>
  <si>
    <t>LEXINGTON</t>
  </si>
  <si>
    <t>SCLEXINGTON</t>
  </si>
  <si>
    <t>45063</t>
  </si>
  <si>
    <t>SCMARION</t>
  </si>
  <si>
    <t>45067</t>
  </si>
  <si>
    <t>MARLBORO</t>
  </si>
  <si>
    <t>SCMARLBORO</t>
  </si>
  <si>
    <t>45069</t>
  </si>
  <si>
    <t>MCCORMICK</t>
  </si>
  <si>
    <t>SCMCCORMICK</t>
  </si>
  <si>
    <t>45065</t>
  </si>
  <si>
    <t>NEWBERRY</t>
  </si>
  <si>
    <t>SCNEWBERRY</t>
  </si>
  <si>
    <t>45071</t>
  </si>
  <si>
    <t>SCOCONEE</t>
  </si>
  <si>
    <t>45073</t>
  </si>
  <si>
    <t>ORANGEBURG</t>
  </si>
  <si>
    <t>SCORANGEBURG</t>
  </si>
  <si>
    <t>45075</t>
  </si>
  <si>
    <t>SCPICKENS</t>
  </si>
  <si>
    <t>45077</t>
  </si>
  <si>
    <t>SCRICHLAND</t>
  </si>
  <si>
    <t>45079</t>
  </si>
  <si>
    <t>SALUDA</t>
  </si>
  <si>
    <t>SCSALUDA</t>
  </si>
  <si>
    <t>45081</t>
  </si>
  <si>
    <t>SPARTANBURG</t>
  </si>
  <si>
    <t>SCSPARTANBURG</t>
  </si>
  <si>
    <t>45083</t>
  </si>
  <si>
    <t>SCSUMTER</t>
  </si>
  <si>
    <t>45085</t>
  </si>
  <si>
    <t>SCUNION</t>
  </si>
  <si>
    <t>45087</t>
  </si>
  <si>
    <t>WILLIAMSBURG</t>
  </si>
  <si>
    <t>SCWILLIAMSBURG</t>
  </si>
  <si>
    <t>45089</t>
  </si>
  <si>
    <t>SCYORK</t>
  </si>
  <si>
    <t>45091</t>
  </si>
  <si>
    <t>AURORA</t>
  </si>
  <si>
    <t>SDAURORA</t>
  </si>
  <si>
    <t>46003</t>
  </si>
  <si>
    <t>BEADLE</t>
  </si>
  <si>
    <t>SDBEADLE</t>
  </si>
  <si>
    <t>46005</t>
  </si>
  <si>
    <t>BENNETT</t>
  </si>
  <si>
    <t>SDBENNETT</t>
  </si>
  <si>
    <t>46007</t>
  </si>
  <si>
    <t>BON HOMME</t>
  </si>
  <si>
    <t>SDBON HOMME</t>
  </si>
  <si>
    <t>46009</t>
  </si>
  <si>
    <t>BROOKINGS</t>
  </si>
  <si>
    <t>SDBROOKINGS</t>
  </si>
  <si>
    <t>46011</t>
  </si>
  <si>
    <t>SDBROWN</t>
  </si>
  <si>
    <t>46013</t>
  </si>
  <si>
    <t>BRULE</t>
  </si>
  <si>
    <t>SDBRULE</t>
  </si>
  <si>
    <t>46015</t>
  </si>
  <si>
    <t>SDBUFFALO</t>
  </si>
  <si>
    <t>46017</t>
  </si>
  <si>
    <t>SDBUTTE</t>
  </si>
  <si>
    <t>46019</t>
  </si>
  <si>
    <t>SDCAMPBELL</t>
  </si>
  <si>
    <t>46021</t>
  </si>
  <si>
    <t>CHARLES MIX</t>
  </si>
  <si>
    <t>SDCHARLES MIX</t>
  </si>
  <si>
    <t>46023</t>
  </si>
  <si>
    <t>SDCLARK</t>
  </si>
  <si>
    <t>46025</t>
  </si>
  <si>
    <t>SDCLAY</t>
  </si>
  <si>
    <t>46027</t>
  </si>
  <si>
    <t>CODINGTON</t>
  </si>
  <si>
    <t>SDCODINGTON</t>
  </si>
  <si>
    <t>46029</t>
  </si>
  <si>
    <t>CORSON</t>
  </si>
  <si>
    <t>SDCORSON</t>
  </si>
  <si>
    <t>46031</t>
  </si>
  <si>
    <t>SDCUSTER</t>
  </si>
  <si>
    <t>46033</t>
  </si>
  <si>
    <t>DAVISON</t>
  </si>
  <si>
    <t>SDDAVISON</t>
  </si>
  <si>
    <t>46035</t>
  </si>
  <si>
    <t>DAY</t>
  </si>
  <si>
    <t>SDDAY</t>
  </si>
  <si>
    <t>46037</t>
  </si>
  <si>
    <t>SDDEUEL</t>
  </si>
  <si>
    <t>46039</t>
  </si>
  <si>
    <t>SDDEWEY</t>
  </si>
  <si>
    <t>46041</t>
  </si>
  <si>
    <t>SDDOUGLAS</t>
  </si>
  <si>
    <t>46043</t>
  </si>
  <si>
    <t>EDMUNDS</t>
  </si>
  <si>
    <t>SDEDMUNDS</t>
  </si>
  <si>
    <t>46045</t>
  </si>
  <si>
    <t>FALL RIVER</t>
  </si>
  <si>
    <t>SDFALL RIVER</t>
  </si>
  <si>
    <t>46047</t>
  </si>
  <si>
    <t>FAULK</t>
  </si>
  <si>
    <t>SDFAULK</t>
  </si>
  <si>
    <t>46049</t>
  </si>
  <si>
    <t>SDGRANT</t>
  </si>
  <si>
    <t>46051</t>
  </si>
  <si>
    <t>GREGORY</t>
  </si>
  <si>
    <t>SDGREGORY</t>
  </si>
  <si>
    <t>46053</t>
  </si>
  <si>
    <t>HAAKON</t>
  </si>
  <si>
    <t>SDHAAKON</t>
  </si>
  <si>
    <t>46055</t>
  </si>
  <si>
    <t>HAMLIN</t>
  </si>
  <si>
    <t>SDHAMLIN</t>
  </si>
  <si>
    <t>46057</t>
  </si>
  <si>
    <t>HAND</t>
  </si>
  <si>
    <t>SDHAND</t>
  </si>
  <si>
    <t>46059</t>
  </si>
  <si>
    <t>HANSON</t>
  </si>
  <si>
    <t>SDHANSON</t>
  </si>
  <si>
    <t>46061</t>
  </si>
  <si>
    <t>SDHARDING</t>
  </si>
  <si>
    <t>46063</t>
  </si>
  <si>
    <t>SDHUGHES</t>
  </si>
  <si>
    <t>46065</t>
  </si>
  <si>
    <t>HUTCHINSON</t>
  </si>
  <si>
    <t>SDHUTCHINSON</t>
  </si>
  <si>
    <t>46067</t>
  </si>
  <si>
    <t>SDHYDE</t>
  </si>
  <si>
    <t>46069</t>
  </si>
  <si>
    <t>SDJACKSON</t>
  </si>
  <si>
    <t>46071</t>
  </si>
  <si>
    <t>JERAULD</t>
  </si>
  <si>
    <t>SDJERAULD</t>
  </si>
  <si>
    <t>46073</t>
  </si>
  <si>
    <t>SDJONES</t>
  </si>
  <si>
    <t>46075</t>
  </si>
  <si>
    <t>KINGSBURY</t>
  </si>
  <si>
    <t>SDKINGSBURY</t>
  </si>
  <si>
    <t>46077</t>
  </si>
  <si>
    <t>SDLAKE</t>
  </si>
  <si>
    <t>46079</t>
  </si>
  <si>
    <t>SDLAWRENCE</t>
  </si>
  <si>
    <t>46081</t>
  </si>
  <si>
    <t>SDLINCOLN</t>
  </si>
  <si>
    <t>46083</t>
  </si>
  <si>
    <t>LYMAN</t>
  </si>
  <si>
    <t>SDLYMAN</t>
  </si>
  <si>
    <t>46085</t>
  </si>
  <si>
    <t>SDMARSHALL</t>
  </si>
  <si>
    <t>46091</t>
  </si>
  <si>
    <t>MCCOOK</t>
  </si>
  <si>
    <t>SDMCCOOK</t>
  </si>
  <si>
    <t>46087</t>
  </si>
  <si>
    <t>SDMCPHERSON</t>
  </si>
  <si>
    <t>46089</t>
  </si>
  <si>
    <t>SDMEADE</t>
  </si>
  <si>
    <t>46093</t>
  </si>
  <si>
    <t>MELLETTE</t>
  </si>
  <si>
    <t>SDMELLETTE</t>
  </si>
  <si>
    <t>46095</t>
  </si>
  <si>
    <t>MINER</t>
  </si>
  <si>
    <t>SDMINER</t>
  </si>
  <si>
    <t>46097</t>
  </si>
  <si>
    <t>MINNEHAHA</t>
  </si>
  <si>
    <t>SDMINNEHAHA</t>
  </si>
  <si>
    <t>46099</t>
  </si>
  <si>
    <t>MOODY</t>
  </si>
  <si>
    <t>SDMOODY</t>
  </si>
  <si>
    <t>46101</t>
  </si>
  <si>
    <t>SDPENNINGTON</t>
  </si>
  <si>
    <t>46103</t>
  </si>
  <si>
    <t>SDPERKINS</t>
  </si>
  <si>
    <t>46105</t>
  </si>
  <si>
    <t>SDPOTTER</t>
  </si>
  <si>
    <t>46107</t>
  </si>
  <si>
    <t>ROBERTS</t>
  </si>
  <si>
    <t>SDROBERTS</t>
  </si>
  <si>
    <t>46109</t>
  </si>
  <si>
    <t>SDSANBORN</t>
  </si>
  <si>
    <t>46111</t>
  </si>
  <si>
    <t>SDSHANNON</t>
  </si>
  <si>
    <t>46113</t>
  </si>
  <si>
    <t>SPINK</t>
  </si>
  <si>
    <t>SDSPINK</t>
  </si>
  <si>
    <t>46115</t>
  </si>
  <si>
    <t>STANLEY</t>
  </si>
  <si>
    <t>SDSTANLEY</t>
  </si>
  <si>
    <t>46117</t>
  </si>
  <si>
    <t>SULLY</t>
  </si>
  <si>
    <t>SDSULLY</t>
  </si>
  <si>
    <t>46119</t>
  </si>
  <si>
    <t>SDTODD</t>
  </si>
  <si>
    <t>46121</t>
  </si>
  <si>
    <t>TRIPP</t>
  </si>
  <si>
    <t>SDTRIPP</t>
  </si>
  <si>
    <t>46123</t>
  </si>
  <si>
    <t>SDTURNER</t>
  </si>
  <si>
    <t>46125</t>
  </si>
  <si>
    <t>SDUNION</t>
  </si>
  <si>
    <t>46127</t>
  </si>
  <si>
    <t>WALWORTH</t>
  </si>
  <si>
    <t>SDWALWORTH</t>
  </si>
  <si>
    <t>46129</t>
  </si>
  <si>
    <t>YANKTON</t>
  </si>
  <si>
    <t>SDYANKTON</t>
  </si>
  <si>
    <t>46135</t>
  </si>
  <si>
    <t>ZIEBACH</t>
  </si>
  <si>
    <t>SDZIEBACH</t>
  </si>
  <si>
    <t>46137</t>
  </si>
  <si>
    <t>TN</t>
  </si>
  <si>
    <t>TNANDERSON</t>
  </si>
  <si>
    <t>47001</t>
  </si>
  <si>
    <t>TNBEDFORD</t>
  </si>
  <si>
    <t>47003</t>
  </si>
  <si>
    <t>TNBENTON</t>
  </si>
  <si>
    <t>47005</t>
  </si>
  <si>
    <t>BLEDSOE</t>
  </si>
  <si>
    <t>TNBLEDSOE</t>
  </si>
  <si>
    <t>47007</t>
  </si>
  <si>
    <t>TNBLOUNT</t>
  </si>
  <si>
    <t>47009</t>
  </si>
  <si>
    <t>TNBRADLEY</t>
  </si>
  <si>
    <t>47011</t>
  </si>
  <si>
    <t>TNCAMPBELL</t>
  </si>
  <si>
    <t>47013</t>
  </si>
  <si>
    <t>CANNON</t>
  </si>
  <si>
    <t>TNCANNON</t>
  </si>
  <si>
    <t>47015</t>
  </si>
  <si>
    <t>TNCARROLL</t>
  </si>
  <si>
    <t>47017</t>
  </si>
  <si>
    <t>TNCARTER</t>
  </si>
  <si>
    <t>47019</t>
  </si>
  <si>
    <t>CHEATHAM</t>
  </si>
  <si>
    <t>TNCHEATHAM</t>
  </si>
  <si>
    <t>47021</t>
  </si>
  <si>
    <t>TNCHESTER</t>
  </si>
  <si>
    <t>47023</t>
  </si>
  <si>
    <t>TNCLAIBORNE</t>
  </si>
  <si>
    <t>47025</t>
  </si>
  <si>
    <t>TNCLAY</t>
  </si>
  <si>
    <t>47027</t>
  </si>
  <si>
    <t>COCKE</t>
  </si>
  <si>
    <t>TNCOCKE</t>
  </si>
  <si>
    <t>47029</t>
  </si>
  <si>
    <t>TNCOFFEE</t>
  </si>
  <si>
    <t>47031</t>
  </si>
  <si>
    <t>CROCKETT</t>
  </si>
  <si>
    <t>TNCROCKETT</t>
  </si>
  <si>
    <t>47033</t>
  </si>
  <si>
    <t>TNCUMBERLAND</t>
  </si>
  <si>
    <t>47035</t>
  </si>
  <si>
    <t>TNDAVIDSON</t>
  </si>
  <si>
    <t>47037</t>
  </si>
  <si>
    <t>TNDE KALB</t>
  </si>
  <si>
    <t>47041</t>
  </si>
  <si>
    <t>TNDECATUR</t>
  </si>
  <si>
    <t>47039</t>
  </si>
  <si>
    <t>DICKSON</t>
  </si>
  <si>
    <t>TNDICKSON</t>
  </si>
  <si>
    <t>47043</t>
  </si>
  <si>
    <t>DYER</t>
  </si>
  <si>
    <t>TNDYER</t>
  </si>
  <si>
    <t>47045</t>
  </si>
  <si>
    <t>TNFAYETTE</t>
  </si>
  <si>
    <t>47047</t>
  </si>
  <si>
    <t>FENTRESS</t>
  </si>
  <si>
    <t>TNFENTRESS</t>
  </si>
  <si>
    <t>47049</t>
  </si>
  <si>
    <t>TNFRANKLIN</t>
  </si>
  <si>
    <t>47051</t>
  </si>
  <si>
    <t>TNGIBSON</t>
  </si>
  <si>
    <t>47053</t>
  </si>
  <si>
    <t>GILES</t>
  </si>
  <si>
    <t>TNGILES</t>
  </si>
  <si>
    <t>47055</t>
  </si>
  <si>
    <t>GRAINGER</t>
  </si>
  <si>
    <t>TNGRAINGER</t>
  </si>
  <si>
    <t>47057</t>
  </si>
  <si>
    <t>TNGREENE</t>
  </si>
  <si>
    <t>47059</t>
  </si>
  <si>
    <t>TNGRUNDY</t>
  </si>
  <si>
    <t>47061</t>
  </si>
  <si>
    <t>HAMBLEN</t>
  </si>
  <si>
    <t>TNHAMBLEN</t>
  </si>
  <si>
    <t>47063</t>
  </si>
  <si>
    <t>TNHAMILTON</t>
  </si>
  <si>
    <t>47065</t>
  </si>
  <si>
    <t>TNHANCOCK</t>
  </si>
  <si>
    <t>47067</t>
  </si>
  <si>
    <t>HARDEMAN</t>
  </si>
  <si>
    <t>TNHARDEMAN</t>
  </si>
  <si>
    <t>47069</t>
  </si>
  <si>
    <t>TNHARDIN</t>
  </si>
  <si>
    <t>47071</t>
  </si>
  <si>
    <t>HAWKINS</t>
  </si>
  <si>
    <t>TNHAWKINS</t>
  </si>
  <si>
    <t>47073</t>
  </si>
  <si>
    <t>TNHAYWOOD</t>
  </si>
  <si>
    <t>47075</t>
  </si>
  <si>
    <t>TNHENDERSON</t>
  </si>
  <si>
    <t>47077</t>
  </si>
  <si>
    <t>TNHENRY</t>
  </si>
  <si>
    <t>47079</t>
  </si>
  <si>
    <t>TNHICKMAN</t>
  </si>
  <si>
    <t>47081</t>
  </si>
  <si>
    <t>TNHOUSTON</t>
  </si>
  <si>
    <t>47083</t>
  </si>
  <si>
    <t>TNHUMPHREYS</t>
  </si>
  <si>
    <t>47085</t>
  </si>
  <si>
    <t>TNJACKSON</t>
  </si>
  <si>
    <t>47087</t>
  </si>
  <si>
    <t>TNJEFFERSON</t>
  </si>
  <si>
    <t>47089</t>
  </si>
  <si>
    <t>TNJOHNSON</t>
  </si>
  <si>
    <t>47091</t>
  </si>
  <si>
    <t>TNKNOX</t>
  </si>
  <si>
    <t>47093</t>
  </si>
  <si>
    <t>TNLAKE</t>
  </si>
  <si>
    <t>47095</t>
  </si>
  <si>
    <t>TNLAUDERDALE</t>
  </si>
  <si>
    <t>47097</t>
  </si>
  <si>
    <t>TNLAWRENCE</t>
  </si>
  <si>
    <t>47099</t>
  </si>
  <si>
    <t>TNLEWIS</t>
  </si>
  <si>
    <t>47101</t>
  </si>
  <si>
    <t>TNLINCOLN</t>
  </si>
  <si>
    <t>47103</t>
  </si>
  <si>
    <t>LOUDON</t>
  </si>
  <si>
    <t>TNLOUDON</t>
  </si>
  <si>
    <t>47105</t>
  </si>
  <si>
    <t>TNMACON</t>
  </si>
  <si>
    <t>47111</t>
  </si>
  <si>
    <t>TNMADISON</t>
  </si>
  <si>
    <t>47113</t>
  </si>
  <si>
    <t>TNMARION</t>
  </si>
  <si>
    <t>47115</t>
  </si>
  <si>
    <t>TNMARSHALL</t>
  </si>
  <si>
    <t>47117</t>
  </si>
  <si>
    <t>MAURY</t>
  </si>
  <si>
    <t>TNMAURY</t>
  </si>
  <si>
    <t>47119</t>
  </si>
  <si>
    <t>MCMINN</t>
  </si>
  <si>
    <t>TNMCMINN</t>
  </si>
  <si>
    <t>47107</t>
  </si>
  <si>
    <t>MCNAIRY</t>
  </si>
  <si>
    <t>TNMCNAIRY</t>
  </si>
  <si>
    <t>47109</t>
  </si>
  <si>
    <t>TNMEIGS</t>
  </si>
  <si>
    <t>47121</t>
  </si>
  <si>
    <t>TNMONROE</t>
  </si>
  <si>
    <t>47123</t>
  </si>
  <si>
    <t>TNMONTGOMERY</t>
  </si>
  <si>
    <t>47125</t>
  </si>
  <si>
    <t>TNMOORE</t>
  </si>
  <si>
    <t>47127</t>
  </si>
  <si>
    <t>TNMORGAN</t>
  </si>
  <si>
    <t>47129</t>
  </si>
  <si>
    <t>OBION</t>
  </si>
  <si>
    <t>TNOBION</t>
  </si>
  <si>
    <t>47131</t>
  </si>
  <si>
    <t>OVERTON</t>
  </si>
  <si>
    <t>TNOVERTON</t>
  </si>
  <si>
    <t>47133</t>
  </si>
  <si>
    <t>TNPERRY</t>
  </si>
  <si>
    <t>47135</t>
  </si>
  <si>
    <t>PICKETT</t>
  </si>
  <si>
    <t>TNPICKETT</t>
  </si>
  <si>
    <t>47137</t>
  </si>
  <si>
    <t>TNPOLK</t>
  </si>
  <si>
    <t>47139</t>
  </si>
  <si>
    <t>TNPUTNAM</t>
  </si>
  <si>
    <t>47141</t>
  </si>
  <si>
    <t>RHEA</t>
  </si>
  <si>
    <t>TNRHEA</t>
  </si>
  <si>
    <t>47143</t>
  </si>
  <si>
    <t>ROANE</t>
  </si>
  <si>
    <t>TNROANE</t>
  </si>
  <si>
    <t>47145</t>
  </si>
  <si>
    <t>TNROBERTSON</t>
  </si>
  <si>
    <t>47147</t>
  </si>
  <si>
    <t>TNRUTHERFORD</t>
  </si>
  <si>
    <t>47149</t>
  </si>
  <si>
    <t>TNSCOTT</t>
  </si>
  <si>
    <t>47151</t>
  </si>
  <si>
    <t>SEQUATCHIE</t>
  </si>
  <si>
    <t>TNSEQUATCHIE</t>
  </si>
  <si>
    <t>47153</t>
  </si>
  <si>
    <t>TNSEVIER</t>
  </si>
  <si>
    <t>47155</t>
  </si>
  <si>
    <t>TNSHELBY</t>
  </si>
  <si>
    <t>47157</t>
  </si>
  <si>
    <t>TNSMITH</t>
  </si>
  <si>
    <t>47159</t>
  </si>
  <si>
    <t>TNSTEWART</t>
  </si>
  <si>
    <t>47161</t>
  </si>
  <si>
    <t>TNSULLIVAN</t>
  </si>
  <si>
    <t>47163</t>
  </si>
  <si>
    <t>TNSUMNER</t>
  </si>
  <si>
    <t>47165</t>
  </si>
  <si>
    <t>TNTIPTON</t>
  </si>
  <si>
    <t>47167</t>
  </si>
  <si>
    <t>TROUSDALE</t>
  </si>
  <si>
    <t>TNTROUSDALE</t>
  </si>
  <si>
    <t>47169</t>
  </si>
  <si>
    <t>UNICOI</t>
  </si>
  <si>
    <t>TNUNICOI</t>
  </si>
  <si>
    <t>47171</t>
  </si>
  <si>
    <t>TNUNION</t>
  </si>
  <si>
    <t>47173</t>
  </si>
  <si>
    <t>TNVAN BUREN</t>
  </si>
  <si>
    <t>47175</t>
  </si>
  <si>
    <t>TNWARREN</t>
  </si>
  <si>
    <t>47177</t>
  </si>
  <si>
    <t>TNWASHINGTON</t>
  </si>
  <si>
    <t>47179</t>
  </si>
  <si>
    <t>TNWAYNE</t>
  </si>
  <si>
    <t>47181</t>
  </si>
  <si>
    <t>WEAKLEY</t>
  </si>
  <si>
    <t>TNWEAKLEY</t>
  </si>
  <si>
    <t>47183</t>
  </si>
  <si>
    <t>TNWHITE</t>
  </si>
  <si>
    <t>47185</t>
  </si>
  <si>
    <t>TNWILLIAMSON</t>
  </si>
  <si>
    <t>47187</t>
  </si>
  <si>
    <t>TNWILSON</t>
  </si>
  <si>
    <t>47189</t>
  </si>
  <si>
    <t>TX</t>
  </si>
  <si>
    <t>TXANDERSON</t>
  </si>
  <si>
    <t>48001</t>
  </si>
  <si>
    <t>ANDREWS</t>
  </si>
  <si>
    <t>TXANDREWS</t>
  </si>
  <si>
    <t>48003</t>
  </si>
  <si>
    <t>ANGELINA</t>
  </si>
  <si>
    <t>TXANGELINA</t>
  </si>
  <si>
    <t>48005</t>
  </si>
  <si>
    <t>ARANSAS</t>
  </si>
  <si>
    <t>TXARANSAS</t>
  </si>
  <si>
    <t>48007</t>
  </si>
  <si>
    <t>ARCHER</t>
  </si>
  <si>
    <t>TXARCHER</t>
  </si>
  <si>
    <t>48009</t>
  </si>
  <si>
    <t>TXARMSTRONG</t>
  </si>
  <si>
    <t>48011</t>
  </si>
  <si>
    <t>ATASCOSA</t>
  </si>
  <si>
    <t>TXATASCOSA</t>
  </si>
  <si>
    <t>48013</t>
  </si>
  <si>
    <t>AUSTIN</t>
  </si>
  <si>
    <t>TXAUSTIN</t>
  </si>
  <si>
    <t>48015</t>
  </si>
  <si>
    <t>BAILEY</t>
  </si>
  <si>
    <t>TXBAILEY</t>
  </si>
  <si>
    <t>48017</t>
  </si>
  <si>
    <t>BANDERA</t>
  </si>
  <si>
    <t>TXBANDERA</t>
  </si>
  <si>
    <t>48019</t>
  </si>
  <si>
    <t>BASTROP</t>
  </si>
  <si>
    <t>TXBASTROP</t>
  </si>
  <si>
    <t>48021</t>
  </si>
  <si>
    <t>BAYLOR</t>
  </si>
  <si>
    <t>TXBAYLOR</t>
  </si>
  <si>
    <t>48023</t>
  </si>
  <si>
    <t>BEE</t>
  </si>
  <si>
    <t>TXBEE</t>
  </si>
  <si>
    <t>48025</t>
  </si>
  <si>
    <t>TXBELL</t>
  </si>
  <si>
    <t>48027</t>
  </si>
  <si>
    <t>BEXAR</t>
  </si>
  <si>
    <t>TXBEXAR</t>
  </si>
  <si>
    <t>48029</t>
  </si>
  <si>
    <t>BLANCO</t>
  </si>
  <si>
    <t>TXBLANCO</t>
  </si>
  <si>
    <t>48031</t>
  </si>
  <si>
    <t>BORDEN</t>
  </si>
  <si>
    <t>TXBORDEN</t>
  </si>
  <si>
    <t>48033</t>
  </si>
  <si>
    <t>BOSQUE</t>
  </si>
  <si>
    <t>TXBOSQUE</t>
  </si>
  <si>
    <t>48035</t>
  </si>
  <si>
    <t>BOWIE</t>
  </si>
  <si>
    <t>TXBOWIE</t>
  </si>
  <si>
    <t>48037</t>
  </si>
  <si>
    <t>BRAZORIA</t>
  </si>
  <si>
    <t>TXBRAZORIA</t>
  </si>
  <si>
    <t>48039</t>
  </si>
  <si>
    <t>BRAZOS</t>
  </si>
  <si>
    <t>TXBRAZOS</t>
  </si>
  <si>
    <t>48041</t>
  </si>
  <si>
    <t>BREWSTER</t>
  </si>
  <si>
    <t>TXBREWSTER</t>
  </si>
  <si>
    <t>48043</t>
  </si>
  <si>
    <t>BRISCOE</t>
  </si>
  <si>
    <t>TXBRISCOE</t>
  </si>
  <si>
    <t>48045</t>
  </si>
  <si>
    <t>TXBROOKS</t>
  </si>
  <si>
    <t>48047</t>
  </si>
  <si>
    <t>TXBROWN</t>
  </si>
  <si>
    <t>48049</t>
  </si>
  <si>
    <t>BURLESON</t>
  </si>
  <si>
    <t>TXBURLESON</t>
  </si>
  <si>
    <t>48051</t>
  </si>
  <si>
    <t>BURNET</t>
  </si>
  <si>
    <t>TXBURNET</t>
  </si>
  <si>
    <t>48053</t>
  </si>
  <si>
    <t>TXCALDWELL</t>
  </si>
  <si>
    <t>48055</t>
  </si>
  <si>
    <t>TXCALHOUN</t>
  </si>
  <si>
    <t>48057</t>
  </si>
  <si>
    <t>CALLAHAN</t>
  </si>
  <si>
    <t>TXCALLAHAN</t>
  </si>
  <si>
    <t>48059</t>
  </si>
  <si>
    <t>TXCAMERON</t>
  </si>
  <si>
    <t>48061</t>
  </si>
  <si>
    <t>CAMP</t>
  </si>
  <si>
    <t>TXCAMP</t>
  </si>
  <si>
    <t>48063</t>
  </si>
  <si>
    <t>CARSON</t>
  </si>
  <si>
    <t>TXCARSON</t>
  </si>
  <si>
    <t>48065</t>
  </si>
  <si>
    <t>TXCASS</t>
  </si>
  <si>
    <t>48067</t>
  </si>
  <si>
    <t>CASTRO</t>
  </si>
  <si>
    <t>TXCASTRO</t>
  </si>
  <si>
    <t>48069</t>
  </si>
  <si>
    <t>TXCHAMBERS</t>
  </si>
  <si>
    <t>48071</t>
  </si>
  <si>
    <t>TXCHEROKEE</t>
  </si>
  <si>
    <t>48073</t>
  </si>
  <si>
    <t>CHILDRESS</t>
  </si>
  <si>
    <t>TXCHILDRESS</t>
  </si>
  <si>
    <t>48075</t>
  </si>
  <si>
    <t>TXCLAY</t>
  </si>
  <si>
    <t>48077</t>
  </si>
  <si>
    <t>COCHRAN</t>
  </si>
  <si>
    <t>TXCOCHRAN</t>
  </si>
  <si>
    <t>48079</t>
  </si>
  <si>
    <t>COKE</t>
  </si>
  <si>
    <t>TXCOKE</t>
  </si>
  <si>
    <t>48081</t>
  </si>
  <si>
    <t>COLEMAN</t>
  </si>
  <si>
    <t>TXCOLEMAN</t>
  </si>
  <si>
    <t>48083</t>
  </si>
  <si>
    <t>COLLIN</t>
  </si>
  <si>
    <t>TXCOLLIN</t>
  </si>
  <si>
    <t>48085</t>
  </si>
  <si>
    <t>COLLINGSWORTH</t>
  </si>
  <si>
    <t>TXCOLLINGSWORTH</t>
  </si>
  <si>
    <t>48087</t>
  </si>
  <si>
    <t>COLORADO</t>
  </si>
  <si>
    <t>TXCOLORADO</t>
  </si>
  <si>
    <t>48089</t>
  </si>
  <si>
    <t>COMAL</t>
  </si>
  <si>
    <t>TXCOMAL</t>
  </si>
  <si>
    <t>48091</t>
  </si>
  <si>
    <t>TXCOMANCHE</t>
  </si>
  <si>
    <t>48093</t>
  </si>
  <si>
    <t>CONCHO</t>
  </si>
  <si>
    <t>TXCONCHO</t>
  </si>
  <si>
    <t>48095</t>
  </si>
  <si>
    <t>COOKE</t>
  </si>
  <si>
    <t>TXCOOKE</t>
  </si>
  <si>
    <t>48097</t>
  </si>
  <si>
    <t>CORYELL</t>
  </si>
  <si>
    <t>TXCORYELL</t>
  </si>
  <si>
    <t>48099</t>
  </si>
  <si>
    <t>COTTLE</t>
  </si>
  <si>
    <t>TXCOTTLE</t>
  </si>
  <si>
    <t>48101</t>
  </si>
  <si>
    <t>CRANE</t>
  </si>
  <si>
    <t>TXCRANE</t>
  </si>
  <si>
    <t>48103</t>
  </si>
  <si>
    <t>TXCROCKETT</t>
  </si>
  <si>
    <t>48105</t>
  </si>
  <si>
    <t>CROSBY</t>
  </si>
  <si>
    <t>TXCROSBY</t>
  </si>
  <si>
    <t>48107</t>
  </si>
  <si>
    <t>CULBERSON</t>
  </si>
  <si>
    <t>TXCULBERSON</t>
  </si>
  <si>
    <t>48109</t>
  </si>
  <si>
    <t>DALLAM</t>
  </si>
  <si>
    <t>TXDALLAM</t>
  </si>
  <si>
    <t>48111</t>
  </si>
  <si>
    <t>TXDALLAS</t>
  </si>
  <si>
    <t>48113</t>
  </si>
  <si>
    <t>TXDAWSON</t>
  </si>
  <si>
    <t>48115</t>
  </si>
  <si>
    <t>TXDE WITT</t>
  </si>
  <si>
    <t>48123</t>
  </si>
  <si>
    <t>DEAF SMITH</t>
  </si>
  <si>
    <t>TXDEAF SMITH</t>
  </si>
  <si>
    <t>48117</t>
  </si>
  <si>
    <t>TXDELTA</t>
  </si>
  <si>
    <t>48119</t>
  </si>
  <si>
    <t>DENTON</t>
  </si>
  <si>
    <t>TXDENTON</t>
  </si>
  <si>
    <t>48121</t>
  </si>
  <si>
    <t>DICKENS</t>
  </si>
  <si>
    <t>TXDICKENS</t>
  </si>
  <si>
    <t>48125</t>
  </si>
  <si>
    <t>DIMMIT</t>
  </si>
  <si>
    <t>TXDIMMIT</t>
  </si>
  <si>
    <t>48127</t>
  </si>
  <si>
    <t>DONLEY</t>
  </si>
  <si>
    <t>TXDONLEY</t>
  </si>
  <si>
    <t>48129</t>
  </si>
  <si>
    <t>TXDUVAL</t>
  </si>
  <si>
    <t>48131</t>
  </si>
  <si>
    <t>EASTLAND</t>
  </si>
  <si>
    <t>TXEASTLAND</t>
  </si>
  <si>
    <t>48133</t>
  </si>
  <si>
    <t>ECTOR</t>
  </si>
  <si>
    <t>TXECTOR</t>
  </si>
  <si>
    <t>48135</t>
  </si>
  <si>
    <t>TXEDWARDS</t>
  </si>
  <si>
    <t>48137</t>
  </si>
  <si>
    <t>TXEL PASO</t>
  </si>
  <si>
    <t>48141</t>
  </si>
  <si>
    <t>TXELLIS</t>
  </si>
  <si>
    <t>48139</t>
  </si>
  <si>
    <t>ERATH</t>
  </si>
  <si>
    <t>TXERATH</t>
  </si>
  <si>
    <t>48143</t>
  </si>
  <si>
    <t>FALLS</t>
  </si>
  <si>
    <t>TXFALLS</t>
  </si>
  <si>
    <t>48145</t>
  </si>
  <si>
    <t>TXFANNIN</t>
  </si>
  <si>
    <t>48147</t>
  </si>
  <si>
    <t>TXFAYETTE</t>
  </si>
  <si>
    <t>48149</t>
  </si>
  <si>
    <t>FISHER</t>
  </si>
  <si>
    <t>TXFISHER</t>
  </si>
  <si>
    <t>48151</t>
  </si>
  <si>
    <t>TXFLOYD</t>
  </si>
  <si>
    <t>48153</t>
  </si>
  <si>
    <t>FOARD</t>
  </si>
  <si>
    <t>TXFOARD</t>
  </si>
  <si>
    <t>48155</t>
  </si>
  <si>
    <t>FORT BEND</t>
  </si>
  <si>
    <t>TXFORT BEND</t>
  </si>
  <si>
    <t>48157</t>
  </si>
  <si>
    <t>TXFRANKLIN</t>
  </si>
  <si>
    <t>48159</t>
  </si>
  <si>
    <t>FREESTONE</t>
  </si>
  <si>
    <t>TXFREESTONE</t>
  </si>
  <si>
    <t>48161</t>
  </si>
  <si>
    <t>FRIO</t>
  </si>
  <si>
    <t>TXFRIO</t>
  </si>
  <si>
    <t>48163</t>
  </si>
  <si>
    <t>GAINES</t>
  </si>
  <si>
    <t>TXGAINES</t>
  </si>
  <si>
    <t>48165</t>
  </si>
  <si>
    <t>GALVESTON</t>
  </si>
  <si>
    <t>TXGALVESTON</t>
  </si>
  <si>
    <t>48167</t>
  </si>
  <si>
    <t>GARZA</t>
  </si>
  <si>
    <t>TXGARZA</t>
  </si>
  <si>
    <t>48169</t>
  </si>
  <si>
    <t>GILLESPIE</t>
  </si>
  <si>
    <t>TXGILLESPIE</t>
  </si>
  <si>
    <t>48171</t>
  </si>
  <si>
    <t>GLASSCOCK</t>
  </si>
  <si>
    <t>TXGLASSCOCK</t>
  </si>
  <si>
    <t>48173</t>
  </si>
  <si>
    <t>GOLIAD</t>
  </si>
  <si>
    <t>TXGOLIAD</t>
  </si>
  <si>
    <t>48175</t>
  </si>
  <si>
    <t>GONZALES</t>
  </si>
  <si>
    <t>TXGONZALES</t>
  </si>
  <si>
    <t>48177</t>
  </si>
  <si>
    <t>TXGRAY</t>
  </si>
  <si>
    <t>48179</t>
  </si>
  <si>
    <t>TXGRAYSON</t>
  </si>
  <si>
    <t>48181</t>
  </si>
  <si>
    <t>GREGG</t>
  </si>
  <si>
    <t>TXGREGG</t>
  </si>
  <si>
    <t>48183</t>
  </si>
  <si>
    <t>GRIMES</t>
  </si>
  <si>
    <t>TXGRIMES</t>
  </si>
  <si>
    <t>48185</t>
  </si>
  <si>
    <t>TXGUADALUPE</t>
  </si>
  <si>
    <t>48187</t>
  </si>
  <si>
    <t>TXHALE</t>
  </si>
  <si>
    <t>48189</t>
  </si>
  <si>
    <t>TXHALL</t>
  </si>
  <si>
    <t>48191</t>
  </si>
  <si>
    <t>TXHAMILTON</t>
  </si>
  <si>
    <t>48193</t>
  </si>
  <si>
    <t>HANSFORD</t>
  </si>
  <si>
    <t>TXHANSFORD</t>
  </si>
  <si>
    <t>48195</t>
  </si>
  <si>
    <t>TXHARDEMAN</t>
  </si>
  <si>
    <t>48197</t>
  </si>
  <si>
    <t>TXHARDIN</t>
  </si>
  <si>
    <t>48199</t>
  </si>
  <si>
    <t>TXHARRIS</t>
  </si>
  <si>
    <t>48201</t>
  </si>
  <si>
    <t>TXHARRISON</t>
  </si>
  <si>
    <t>48203</t>
  </si>
  <si>
    <t>HARTLEY</t>
  </si>
  <si>
    <t>TXHARTLEY</t>
  </si>
  <si>
    <t>48205</t>
  </si>
  <si>
    <t>TXHASKELL</t>
  </si>
  <si>
    <t>48207</t>
  </si>
  <si>
    <t>HAYS</t>
  </si>
  <si>
    <t>TXHAYS</t>
  </si>
  <si>
    <t>48209</t>
  </si>
  <si>
    <t>HEMPHILL</t>
  </si>
  <si>
    <t>TXHEMPHILL</t>
  </si>
  <si>
    <t>48211</t>
  </si>
  <si>
    <t>TXHENDERSON</t>
  </si>
  <si>
    <t>48213</t>
  </si>
  <si>
    <t>TXHIDALGO</t>
  </si>
  <si>
    <t>48215</t>
  </si>
  <si>
    <t>TXHILL</t>
  </si>
  <si>
    <t>48217</t>
  </si>
  <si>
    <t>HOCKLEY</t>
  </si>
  <si>
    <t>TXHOCKLEY</t>
  </si>
  <si>
    <t>48219</t>
  </si>
  <si>
    <t>HOOD</t>
  </si>
  <si>
    <t>TXHOOD</t>
  </si>
  <si>
    <t>48221</t>
  </si>
  <si>
    <t>TXHOPKINS</t>
  </si>
  <si>
    <t>48223</t>
  </si>
  <si>
    <t>TXHOUSTON</t>
  </si>
  <si>
    <t>48225</t>
  </si>
  <si>
    <t>TXHOWARD</t>
  </si>
  <si>
    <t>48227</t>
  </si>
  <si>
    <t>HUDSPETH</t>
  </si>
  <si>
    <t>TXHUDSPETH</t>
  </si>
  <si>
    <t>48229</t>
  </si>
  <si>
    <t>HUNT</t>
  </si>
  <si>
    <t>TXHUNT</t>
  </si>
  <si>
    <t>48231</t>
  </si>
  <si>
    <t>TXHUTCHINSON</t>
  </si>
  <si>
    <t>48233</t>
  </si>
  <si>
    <t>IRION</t>
  </si>
  <si>
    <t>TXIRION</t>
  </si>
  <si>
    <t>48235</t>
  </si>
  <si>
    <t>JACK</t>
  </si>
  <si>
    <t>TXJACK</t>
  </si>
  <si>
    <t>48237</t>
  </si>
  <si>
    <t>TXJACKSON</t>
  </si>
  <si>
    <t>48239</t>
  </si>
  <si>
    <t>TXJASPER</t>
  </si>
  <si>
    <t>48241</t>
  </si>
  <si>
    <t>TXJEFF DAVIS</t>
  </si>
  <si>
    <t>48243</t>
  </si>
  <si>
    <t>TXJEFFERSON</t>
  </si>
  <si>
    <t>48245</t>
  </si>
  <si>
    <t>JIM HOGG</t>
  </si>
  <si>
    <t>TXJIM HOGG</t>
  </si>
  <si>
    <t>48247</t>
  </si>
  <si>
    <t>JIM WELLS</t>
  </si>
  <si>
    <t>TXJIM WELLS</t>
  </si>
  <si>
    <t>48249</t>
  </si>
  <si>
    <t>TXJOHNSON</t>
  </si>
  <si>
    <t>48251</t>
  </si>
  <si>
    <t>TXJONES</t>
  </si>
  <si>
    <t>48253</t>
  </si>
  <si>
    <t>KARNES</t>
  </si>
  <si>
    <t>TXKARNES</t>
  </si>
  <si>
    <t>48255</t>
  </si>
  <si>
    <t>KAUFMAN</t>
  </si>
  <si>
    <t>TXKAUFMAN</t>
  </si>
  <si>
    <t>48257</t>
  </si>
  <si>
    <t>TXKENDALL</t>
  </si>
  <si>
    <t>48259</t>
  </si>
  <si>
    <t>KENEDY</t>
  </si>
  <si>
    <t>TXKENEDY</t>
  </si>
  <si>
    <t>48261</t>
  </si>
  <si>
    <t>TXKENT</t>
  </si>
  <si>
    <t>48263</t>
  </si>
  <si>
    <t>KERR</t>
  </si>
  <si>
    <t>TXKERR</t>
  </si>
  <si>
    <t>48265</t>
  </si>
  <si>
    <t>KIMBLE</t>
  </si>
  <si>
    <t>TXKIMBLE</t>
  </si>
  <si>
    <t>48267</t>
  </si>
  <si>
    <t>KING</t>
  </si>
  <si>
    <t>TXKING</t>
  </si>
  <si>
    <t>48269</t>
  </si>
  <si>
    <t>KINNEY</t>
  </si>
  <si>
    <t>TXKINNEY</t>
  </si>
  <si>
    <t>48271</t>
  </si>
  <si>
    <t>KLEBERG</t>
  </si>
  <si>
    <t>TXKLEBERG</t>
  </si>
  <si>
    <t>48273</t>
  </si>
  <si>
    <t>TXKNOX</t>
  </si>
  <si>
    <t>48275</t>
  </si>
  <si>
    <t>TXLA SALLE</t>
  </si>
  <si>
    <t>48283</t>
  </si>
  <si>
    <t>TXLAMAR</t>
  </si>
  <si>
    <t>48277</t>
  </si>
  <si>
    <t>LAMB</t>
  </si>
  <si>
    <t>TXLAMB</t>
  </si>
  <si>
    <t>48279</t>
  </si>
  <si>
    <t>LAMPASAS</t>
  </si>
  <si>
    <t>TXLAMPASAS</t>
  </si>
  <si>
    <t>48281</t>
  </si>
  <si>
    <t>LAVACA</t>
  </si>
  <si>
    <t>TXLAVACA</t>
  </si>
  <si>
    <t>48285</t>
  </si>
  <si>
    <t>TXLEE</t>
  </si>
  <si>
    <t>48287</t>
  </si>
  <si>
    <t>TXLEON</t>
  </si>
  <si>
    <t>48289</t>
  </si>
  <si>
    <t>TXLIBERTY</t>
  </si>
  <si>
    <t>48291</t>
  </si>
  <si>
    <t>TXLIMESTONE</t>
  </si>
  <si>
    <t>48293</t>
  </si>
  <si>
    <t>LIPSCOMB</t>
  </si>
  <si>
    <t>TXLIPSCOMB</t>
  </si>
  <si>
    <t>48295</t>
  </si>
  <si>
    <t>LIVE OAK</t>
  </si>
  <si>
    <t>TXLIVE OAK</t>
  </si>
  <si>
    <t>48297</t>
  </si>
  <si>
    <t>LLANO</t>
  </si>
  <si>
    <t>TXLLANO</t>
  </si>
  <si>
    <t>48299</t>
  </si>
  <si>
    <t>LOVING</t>
  </si>
  <si>
    <t>TXLOVING</t>
  </si>
  <si>
    <t>48301</t>
  </si>
  <si>
    <t>LUBBOCK</t>
  </si>
  <si>
    <t>TXLUBBOCK</t>
  </si>
  <si>
    <t>48303</t>
  </si>
  <si>
    <t>LYNN</t>
  </si>
  <si>
    <t>TXLYNN</t>
  </si>
  <si>
    <t>48305</t>
  </si>
  <si>
    <t>TXMADISON</t>
  </si>
  <si>
    <t>48313</t>
  </si>
  <si>
    <t>TXMARION</t>
  </si>
  <si>
    <t>48315</t>
  </si>
  <si>
    <t>TXMARTIN</t>
  </si>
  <si>
    <t>48317</t>
  </si>
  <si>
    <t>TXMASON</t>
  </si>
  <si>
    <t>48319</t>
  </si>
  <si>
    <t>MATAGORDA</t>
  </si>
  <si>
    <t>TXMATAGORDA</t>
  </si>
  <si>
    <t>48321</t>
  </si>
  <si>
    <t>MAVERICK</t>
  </si>
  <si>
    <t>TXMAVERICK</t>
  </si>
  <si>
    <t>48323</t>
  </si>
  <si>
    <t>MCCULLOCH</t>
  </si>
  <si>
    <t>TXMCCULLOCH</t>
  </si>
  <si>
    <t>48307</t>
  </si>
  <si>
    <t>MCLENNAN</t>
  </si>
  <si>
    <t>TXMCLENNAN</t>
  </si>
  <si>
    <t>48309</t>
  </si>
  <si>
    <t>MCMULLEN</t>
  </si>
  <si>
    <t>TXMCMULLEN</t>
  </si>
  <si>
    <t>48311</t>
  </si>
  <si>
    <t>TXMEDINA</t>
  </si>
  <si>
    <t>48325</t>
  </si>
  <si>
    <t>TXMENARD</t>
  </si>
  <si>
    <t>48327</t>
  </si>
  <si>
    <t>TXMIDLAND</t>
  </si>
  <si>
    <t>48329</t>
  </si>
  <si>
    <t>MILAM</t>
  </si>
  <si>
    <t>TXMILAM</t>
  </si>
  <si>
    <t>48331</t>
  </si>
  <si>
    <t>TXMILLS</t>
  </si>
  <si>
    <t>48333</t>
  </si>
  <si>
    <t>TXMITCHELL</t>
  </si>
  <si>
    <t>48335</t>
  </si>
  <si>
    <t>MONTAGUE</t>
  </si>
  <si>
    <t>TXMONTAGUE</t>
  </si>
  <si>
    <t>48337</t>
  </si>
  <si>
    <t>TXMONTGOMERY</t>
  </si>
  <si>
    <t>48339</t>
  </si>
  <si>
    <t>TXMOORE</t>
  </si>
  <si>
    <t>48341</t>
  </si>
  <si>
    <t>TXMORRIS</t>
  </si>
  <si>
    <t>48343</t>
  </si>
  <si>
    <t>MOTLEY</t>
  </si>
  <si>
    <t>TXMOTLEY</t>
  </si>
  <si>
    <t>48345</t>
  </si>
  <si>
    <t>NACOGDOCHES</t>
  </si>
  <si>
    <t>TXNACOGDOCHES</t>
  </si>
  <si>
    <t>48347</t>
  </si>
  <si>
    <t>NAVARRO</t>
  </si>
  <si>
    <t>TXNAVARRO</t>
  </si>
  <si>
    <t>48349</t>
  </si>
  <si>
    <t>TXNEWTON</t>
  </si>
  <si>
    <t>48351</t>
  </si>
  <si>
    <t>NOLAN</t>
  </si>
  <si>
    <t>TXNOLAN</t>
  </si>
  <si>
    <t>48353</t>
  </si>
  <si>
    <t>NUECES</t>
  </si>
  <si>
    <t>TXNUECES</t>
  </si>
  <si>
    <t>48355</t>
  </si>
  <si>
    <t>OCHILTREE</t>
  </si>
  <si>
    <t>TXOCHILTREE</t>
  </si>
  <si>
    <t>48357</t>
  </si>
  <si>
    <t>TXOLDHAM</t>
  </si>
  <si>
    <t>48359</t>
  </si>
  <si>
    <t>TXORANGE</t>
  </si>
  <si>
    <t>48361</t>
  </si>
  <si>
    <t>PALO PINTO</t>
  </si>
  <si>
    <t>TXPALO PINTO</t>
  </si>
  <si>
    <t>48363</t>
  </si>
  <si>
    <t>TXPANOLA</t>
  </si>
  <si>
    <t>48365</t>
  </si>
  <si>
    <t>PARKER</t>
  </si>
  <si>
    <t>TXPARKER</t>
  </si>
  <si>
    <t>48367</t>
  </si>
  <si>
    <t>PARMER</t>
  </si>
  <si>
    <t>TXPARMER</t>
  </si>
  <si>
    <t>48369</t>
  </si>
  <si>
    <t>PECOS</t>
  </si>
  <si>
    <t>TXPECOS</t>
  </si>
  <si>
    <t>48371</t>
  </si>
  <si>
    <t>TXPOLK</t>
  </si>
  <si>
    <t>48373</t>
  </si>
  <si>
    <t>TXPOTTER</t>
  </si>
  <si>
    <t>48375</t>
  </si>
  <si>
    <t>PRESIDIO</t>
  </si>
  <si>
    <t>TXPRESIDIO</t>
  </si>
  <si>
    <t>48377</t>
  </si>
  <si>
    <t>RAINS</t>
  </si>
  <si>
    <t>TXRAINS</t>
  </si>
  <si>
    <t>48379</t>
  </si>
  <si>
    <t>RANDALL</t>
  </si>
  <si>
    <t>TXRANDALL</t>
  </si>
  <si>
    <t>48381</t>
  </si>
  <si>
    <t>REAGAN</t>
  </si>
  <si>
    <t>TXREAGAN</t>
  </si>
  <si>
    <t>48383</t>
  </si>
  <si>
    <t>REAL</t>
  </si>
  <si>
    <t>TXREAL</t>
  </si>
  <si>
    <t>48385</t>
  </si>
  <si>
    <t>TXRED RIVER</t>
  </si>
  <si>
    <t>48387</t>
  </si>
  <si>
    <t>REEVES</t>
  </si>
  <si>
    <t>TXREEVES</t>
  </si>
  <si>
    <t>48389</t>
  </si>
  <si>
    <t>REFUGIO</t>
  </si>
  <si>
    <t>TXREFUGIO</t>
  </si>
  <si>
    <t>48391</t>
  </si>
  <si>
    <t>TXROBERTS</t>
  </si>
  <si>
    <t>48393</t>
  </si>
  <si>
    <t>TXROBERTSON</t>
  </si>
  <si>
    <t>48395</t>
  </si>
  <si>
    <t>ROCKWALL</t>
  </si>
  <si>
    <t>TXROCKWALL</t>
  </si>
  <si>
    <t>48397</t>
  </si>
  <si>
    <t>RUNNELS</t>
  </si>
  <si>
    <t>TXRUNNELS</t>
  </si>
  <si>
    <t>48399</t>
  </si>
  <si>
    <t>RUSK</t>
  </si>
  <si>
    <t>TXRUSK</t>
  </si>
  <si>
    <t>48401</t>
  </si>
  <si>
    <t>TXSABINE</t>
  </si>
  <si>
    <t>48403</t>
  </si>
  <si>
    <t>SAN AUGUSTINE</t>
  </si>
  <si>
    <t>TXSAN AUGUSTINE</t>
  </si>
  <si>
    <t>48405</t>
  </si>
  <si>
    <t>SAN JACINTO</t>
  </si>
  <si>
    <t>TXSAN JACINTO</t>
  </si>
  <si>
    <t>48407</t>
  </si>
  <si>
    <t>SAN PATRICIO</t>
  </si>
  <si>
    <t>TXSAN PATRICIO</t>
  </si>
  <si>
    <t>48409</t>
  </si>
  <si>
    <t>SAN SABA</t>
  </si>
  <si>
    <t>TXSAN SABA</t>
  </si>
  <si>
    <t>48411</t>
  </si>
  <si>
    <t>SCHLEICHER</t>
  </si>
  <si>
    <t>TXSCHLEICHER</t>
  </si>
  <si>
    <t>48413</t>
  </si>
  <si>
    <t>SCURRY</t>
  </si>
  <si>
    <t>TXSCURRY</t>
  </si>
  <si>
    <t>48415</t>
  </si>
  <si>
    <t>SHACKELFORD</t>
  </si>
  <si>
    <t>TXSHACKELFORD</t>
  </si>
  <si>
    <t>48417</t>
  </si>
  <si>
    <t>TXSHELBY</t>
  </si>
  <si>
    <t>48419</t>
  </si>
  <si>
    <t>TXSHERMAN</t>
  </si>
  <si>
    <t>48421</t>
  </si>
  <si>
    <t>TXSMITH</t>
  </si>
  <si>
    <t>48423</t>
  </si>
  <si>
    <t>SOMERVELL</t>
  </si>
  <si>
    <t>TXSOMERVELL</t>
  </si>
  <si>
    <t>48425</t>
  </si>
  <si>
    <t>STARR</t>
  </si>
  <si>
    <t>TXSTARR</t>
  </si>
  <si>
    <t>48427</t>
  </si>
  <si>
    <t>TXSTEPHENS</t>
  </si>
  <si>
    <t>48429</t>
  </si>
  <si>
    <t>STERLING</t>
  </si>
  <si>
    <t>TXSTERLING</t>
  </si>
  <si>
    <t>48431</t>
  </si>
  <si>
    <t>STONEWALL</t>
  </si>
  <si>
    <t>TXSTONEWALL</t>
  </si>
  <si>
    <t>48433</t>
  </si>
  <si>
    <t>SUTTON</t>
  </si>
  <si>
    <t>TXSUTTON</t>
  </si>
  <si>
    <t>48435</t>
  </si>
  <si>
    <t>SWISHER</t>
  </si>
  <si>
    <t>TXSWISHER</t>
  </si>
  <si>
    <t>48437</t>
  </si>
  <si>
    <t>TARRANT</t>
  </si>
  <si>
    <t>TXTARRANT</t>
  </si>
  <si>
    <t>48439</t>
  </si>
  <si>
    <t>TXTAYLOR</t>
  </si>
  <si>
    <t>48441</t>
  </si>
  <si>
    <t>TXTERRELL</t>
  </si>
  <si>
    <t>48443</t>
  </si>
  <si>
    <t>TERRY</t>
  </si>
  <si>
    <t>TXTERRY</t>
  </si>
  <si>
    <t>48445</t>
  </si>
  <si>
    <t>THROCKMORTON</t>
  </si>
  <si>
    <t>TXTHROCKMORTON</t>
  </si>
  <si>
    <t>48447</t>
  </si>
  <si>
    <t>TITUS</t>
  </si>
  <si>
    <t>TXTITUS</t>
  </si>
  <si>
    <t>48449</t>
  </si>
  <si>
    <t>TOM GREEN</t>
  </si>
  <si>
    <t>TXTOM GREEN</t>
  </si>
  <si>
    <t>48451</t>
  </si>
  <si>
    <t>TRAVIS</t>
  </si>
  <si>
    <t>TXTRAVIS</t>
  </si>
  <si>
    <t>48453</t>
  </si>
  <si>
    <t>TXTRINITY</t>
  </si>
  <si>
    <t>48455</t>
  </si>
  <si>
    <t>TYLER</t>
  </si>
  <si>
    <t>TXTYLER</t>
  </si>
  <si>
    <t>48457</t>
  </si>
  <si>
    <t>UPSHUR</t>
  </si>
  <si>
    <t>TXUPSHUR</t>
  </si>
  <si>
    <t>48459</t>
  </si>
  <si>
    <t>UPTON</t>
  </si>
  <si>
    <t>TXUPTON</t>
  </si>
  <si>
    <t>48461</t>
  </si>
  <si>
    <t>UVALDE</t>
  </si>
  <si>
    <t>TXUVALDE</t>
  </si>
  <si>
    <t>48463</t>
  </si>
  <si>
    <t>VAL VERDE</t>
  </si>
  <si>
    <t>TXVAL VERDE</t>
  </si>
  <si>
    <t>48465</t>
  </si>
  <si>
    <t>VAN ZANDT</t>
  </si>
  <si>
    <t>TXVAN ZANDT</t>
  </si>
  <si>
    <t>48467</t>
  </si>
  <si>
    <t>VICTORIA</t>
  </si>
  <si>
    <t>TXVICTORIA</t>
  </si>
  <si>
    <t>48469</t>
  </si>
  <si>
    <t>TXWALKER</t>
  </si>
  <si>
    <t>48471</t>
  </si>
  <si>
    <t>WALLER</t>
  </si>
  <si>
    <t>TXWALLER</t>
  </si>
  <si>
    <t>48473</t>
  </si>
  <si>
    <t>TXWARD</t>
  </si>
  <si>
    <t>48475</t>
  </si>
  <si>
    <t>TXWASHINGTON</t>
  </si>
  <si>
    <t>48477</t>
  </si>
  <si>
    <t>WEBB</t>
  </si>
  <si>
    <t>TXWEBB</t>
  </si>
  <si>
    <t>48479</t>
  </si>
  <si>
    <t>WHARTON</t>
  </si>
  <si>
    <t>TXWHARTON</t>
  </si>
  <si>
    <t>48481</t>
  </si>
  <si>
    <t>TXWHEELER</t>
  </si>
  <si>
    <t>48483</t>
  </si>
  <si>
    <t>TXWICHITA</t>
  </si>
  <si>
    <t>48485</t>
  </si>
  <si>
    <t>WILBARGER</t>
  </si>
  <si>
    <t>TXWILBARGER</t>
  </si>
  <si>
    <t>48487</t>
  </si>
  <si>
    <t>WILLACY</t>
  </si>
  <si>
    <t>TXWILLACY</t>
  </si>
  <si>
    <t>48489</t>
  </si>
  <si>
    <t>TXWILLIAMSON</t>
  </si>
  <si>
    <t>48491</t>
  </si>
  <si>
    <t>TXWILSON</t>
  </si>
  <si>
    <t>48493</t>
  </si>
  <si>
    <t>WINKLER</t>
  </si>
  <si>
    <t>TXWINKLER</t>
  </si>
  <si>
    <t>48495</t>
  </si>
  <si>
    <t>WISE</t>
  </si>
  <si>
    <t>TXWISE</t>
  </si>
  <si>
    <t>48497</t>
  </si>
  <si>
    <t>TXWOOD</t>
  </si>
  <si>
    <t>48499</t>
  </si>
  <si>
    <t>YOAKUM</t>
  </si>
  <si>
    <t>TXYOAKUM</t>
  </si>
  <si>
    <t>48501</t>
  </si>
  <si>
    <t>YOUNG</t>
  </si>
  <si>
    <t>TXYOUNG</t>
  </si>
  <si>
    <t>48503</t>
  </si>
  <si>
    <t>ZAPATA</t>
  </si>
  <si>
    <t>TXZAPATA</t>
  </si>
  <si>
    <t>48505</t>
  </si>
  <si>
    <t>ZAVALA</t>
  </si>
  <si>
    <t>TXZAVALA</t>
  </si>
  <si>
    <t>48507</t>
  </si>
  <si>
    <t>UT</t>
  </si>
  <si>
    <t>UTBEAVER</t>
  </si>
  <si>
    <t>49001</t>
  </si>
  <si>
    <t>BOX ELDER</t>
  </si>
  <si>
    <t>UTBOX ELDER</t>
  </si>
  <si>
    <t>49003</t>
  </si>
  <si>
    <t>CACHE</t>
  </si>
  <si>
    <t>UTCACHE</t>
  </si>
  <si>
    <t>49005</t>
  </si>
  <si>
    <t>UTCARBON</t>
  </si>
  <si>
    <t>49007</t>
  </si>
  <si>
    <t>DAGGETT</t>
  </si>
  <si>
    <t>UTDAGGETT</t>
  </si>
  <si>
    <t>49009</t>
  </si>
  <si>
    <t>UTDAVIS</t>
  </si>
  <si>
    <t>49011</t>
  </si>
  <si>
    <t>DUCHESNE</t>
  </si>
  <si>
    <t>UTDUCHESNE</t>
  </si>
  <si>
    <t>49013</t>
  </si>
  <si>
    <t>EMERY</t>
  </si>
  <si>
    <t>UTEMERY</t>
  </si>
  <si>
    <t>49015</t>
  </si>
  <si>
    <t>UTGARFIELD</t>
  </si>
  <si>
    <t>49017</t>
  </si>
  <si>
    <t>UTGRAND</t>
  </si>
  <si>
    <t>49019</t>
  </si>
  <si>
    <t>UTIRON</t>
  </si>
  <si>
    <t>49021</t>
  </si>
  <si>
    <t>JUAB</t>
  </si>
  <si>
    <t>UTJUAB</t>
  </si>
  <si>
    <t>49023</t>
  </si>
  <si>
    <t>UTKANE</t>
  </si>
  <si>
    <t>49025</t>
  </si>
  <si>
    <t>MILLARD</t>
  </si>
  <si>
    <t>UTMILLARD</t>
  </si>
  <si>
    <t>49027</t>
  </si>
  <si>
    <t>UTMORGAN</t>
  </si>
  <si>
    <t>49029</t>
  </si>
  <si>
    <t>PIUTE</t>
  </si>
  <si>
    <t>UTPIUTE</t>
  </si>
  <si>
    <t>49031</t>
  </si>
  <si>
    <t>RICH</t>
  </si>
  <si>
    <t>UTRICH</t>
  </si>
  <si>
    <t>49033</t>
  </si>
  <si>
    <t>SALT LAKE</t>
  </si>
  <si>
    <t>UTSALT LAKE</t>
  </si>
  <si>
    <t>49035</t>
  </si>
  <si>
    <t>UTSAN JUAN</t>
  </si>
  <si>
    <t>49037</t>
  </si>
  <si>
    <t>SANPETE</t>
  </si>
  <si>
    <t>UTSANPETE</t>
  </si>
  <si>
    <t>49039</t>
  </si>
  <si>
    <t>UTSEVIER</t>
  </si>
  <si>
    <t>49041</t>
  </si>
  <si>
    <t>UTSUMMIT</t>
  </si>
  <si>
    <t>49043</t>
  </si>
  <si>
    <t>TOOELE</t>
  </si>
  <si>
    <t>UTTOOELE</t>
  </si>
  <si>
    <t>49045</t>
  </si>
  <si>
    <t>UINTAH</t>
  </si>
  <si>
    <t>UTUINTAH</t>
  </si>
  <si>
    <t>49047</t>
  </si>
  <si>
    <t>UTAH</t>
  </si>
  <si>
    <t>UTUTAH</t>
  </si>
  <si>
    <t>49049</t>
  </si>
  <si>
    <t>WASATCH</t>
  </si>
  <si>
    <t>UTWASATCH</t>
  </si>
  <si>
    <t>49051</t>
  </si>
  <si>
    <t>UTWASHINGTON</t>
  </si>
  <si>
    <t>49053</t>
  </si>
  <si>
    <t>UTWAYNE</t>
  </si>
  <si>
    <t>49055</t>
  </si>
  <si>
    <t>WEBER</t>
  </si>
  <si>
    <t>UTWEBER</t>
  </si>
  <si>
    <t>49057</t>
  </si>
  <si>
    <t>VA</t>
  </si>
  <si>
    <t>ACCOMACK</t>
  </si>
  <si>
    <t>VAACCOMACK</t>
  </si>
  <si>
    <t>51001</t>
  </si>
  <si>
    <t>ALBEMARLE</t>
  </si>
  <si>
    <t>VAALBEMARLE</t>
  </si>
  <si>
    <t>51003</t>
  </si>
  <si>
    <t>ALEXANDRIA CITY</t>
  </si>
  <si>
    <t>VAALEXANDRIA CITY</t>
  </si>
  <si>
    <t>51510</t>
  </si>
  <si>
    <t>VAALLEGHANY</t>
  </si>
  <si>
    <t>51005</t>
  </si>
  <si>
    <t>AMELIA</t>
  </si>
  <si>
    <t>VAAMELIA</t>
  </si>
  <si>
    <t>51007</t>
  </si>
  <si>
    <t>AMHERST</t>
  </si>
  <si>
    <t>VAAMHERST</t>
  </si>
  <si>
    <t>51009</t>
  </si>
  <si>
    <t>APPOMATTOX</t>
  </si>
  <si>
    <t>VAAPPOMATTOX</t>
  </si>
  <si>
    <t>51011</t>
  </si>
  <si>
    <t>ARLINGTON</t>
  </si>
  <si>
    <t>VAARLINGTON</t>
  </si>
  <si>
    <t>51013</t>
  </si>
  <si>
    <t>AUGUSTA</t>
  </si>
  <si>
    <t>VAAUGUSTA</t>
  </si>
  <si>
    <t>51015</t>
  </si>
  <si>
    <t>VABATH</t>
  </si>
  <si>
    <t>51017</t>
  </si>
  <si>
    <t>VABEDFORD</t>
  </si>
  <si>
    <t>51019</t>
  </si>
  <si>
    <t>BEDFORD CITY</t>
  </si>
  <si>
    <t>VABEDFORD CITY</t>
  </si>
  <si>
    <t>51515</t>
  </si>
  <si>
    <t>BLAND</t>
  </si>
  <si>
    <t>VABLAND</t>
  </si>
  <si>
    <t>51021</t>
  </si>
  <si>
    <t>BOTETOURT</t>
  </si>
  <si>
    <t>VABOTETOURT</t>
  </si>
  <si>
    <t>51023</t>
  </si>
  <si>
    <t>BRISTOL CITY</t>
  </si>
  <si>
    <t>VABRISTOL CITY</t>
  </si>
  <si>
    <t>51520</t>
  </si>
  <si>
    <t>VABRUNSWICK</t>
  </si>
  <si>
    <t>51025</t>
  </si>
  <si>
    <t>VABUCHANAN</t>
  </si>
  <si>
    <t>51027</t>
  </si>
  <si>
    <t>BUCKINGHAM</t>
  </si>
  <si>
    <t>VABUCKINGHAM</t>
  </si>
  <si>
    <t>51029</t>
  </si>
  <si>
    <t>BUENA VISTA CITY</t>
  </si>
  <si>
    <t>VABUENA VISTA CITY</t>
  </si>
  <si>
    <t>51530</t>
  </si>
  <si>
    <t>VACAMPBELL</t>
  </si>
  <si>
    <t>51031</t>
  </si>
  <si>
    <t>VACAROLINE</t>
  </si>
  <si>
    <t>51033</t>
  </si>
  <si>
    <t>VACARROLL</t>
  </si>
  <si>
    <t>51035</t>
  </si>
  <si>
    <t>CHARLES CITY</t>
  </si>
  <si>
    <t>VACHARLES CITY</t>
  </si>
  <si>
    <t>51036</t>
  </si>
  <si>
    <t>VACHARLOTTE</t>
  </si>
  <si>
    <t>51037</t>
  </si>
  <si>
    <t>CHARLOTTESVILLE CITY</t>
  </si>
  <si>
    <t>VACHARLOTTESVILLE CITY</t>
  </si>
  <si>
    <t>51540</t>
  </si>
  <si>
    <t>CHESAPEAKE CITY</t>
  </si>
  <si>
    <t>VACHESAPEAKE CITY</t>
  </si>
  <si>
    <t>51550</t>
  </si>
  <si>
    <t>VACHESTERFIELD</t>
  </si>
  <si>
    <t>51041</t>
  </si>
  <si>
    <t>VACLARKE</t>
  </si>
  <si>
    <t>51043</t>
  </si>
  <si>
    <t>CLIFTON FORGE CITY</t>
  </si>
  <si>
    <t>VACLIFTON FORGE CITY</t>
  </si>
  <si>
    <t>51560</t>
  </si>
  <si>
    <t>COLONIAL HEIGHTS CITY</t>
  </si>
  <si>
    <t>VACOLONIAL HEIGHTS CITY</t>
  </si>
  <si>
    <t>51570</t>
  </si>
  <si>
    <t>COVINGTON CITY</t>
  </si>
  <si>
    <t>VACOVINGTON CITY</t>
  </si>
  <si>
    <t>51580</t>
  </si>
  <si>
    <t>VACRAIG</t>
  </si>
  <si>
    <t>51045</t>
  </si>
  <si>
    <t>CULPEPER</t>
  </si>
  <si>
    <t>VACULPEPER</t>
  </si>
  <si>
    <t>51047</t>
  </si>
  <si>
    <t>VACUMBERLAND</t>
  </si>
  <si>
    <t>51049</t>
  </si>
  <si>
    <t>DANVILLE CITY</t>
  </si>
  <si>
    <t>VADANVILLE CITY</t>
  </si>
  <si>
    <t>51590</t>
  </si>
  <si>
    <t>DICKENSON</t>
  </si>
  <si>
    <t>VADICKENSON</t>
  </si>
  <si>
    <t>51051</t>
  </si>
  <si>
    <t>DINWIDDIE</t>
  </si>
  <si>
    <t>VADINWIDDIE</t>
  </si>
  <si>
    <t>51053</t>
  </si>
  <si>
    <t>EMPORIA CITY</t>
  </si>
  <si>
    <t>VAEMPORIA CITY</t>
  </si>
  <si>
    <t>51595</t>
  </si>
  <si>
    <t>VAESSEX</t>
  </si>
  <si>
    <t>51057</t>
  </si>
  <si>
    <t>FAIRFAX</t>
  </si>
  <si>
    <t>VAFAIRFAX</t>
  </si>
  <si>
    <t>51059</t>
  </si>
  <si>
    <t>FAIRFAX CITY</t>
  </si>
  <si>
    <t>VAFAIRFAX CITY</t>
  </si>
  <si>
    <t>51600</t>
  </si>
  <si>
    <t>FALLS CHURCH CITY</t>
  </si>
  <si>
    <t>VAFALLS CHURCH CITY</t>
  </si>
  <si>
    <t>51610</t>
  </si>
  <si>
    <t>FAUQUIER</t>
  </si>
  <si>
    <t>VAFAUQUIER</t>
  </si>
  <si>
    <t>51061</t>
  </si>
  <si>
    <t>VAFLOYD</t>
  </si>
  <si>
    <t>51063</t>
  </si>
  <si>
    <t>FLUVANNA</t>
  </si>
  <si>
    <t>VAFLUVANNA</t>
  </si>
  <si>
    <t>51065</t>
  </si>
  <si>
    <t>VAFRANKLIN</t>
  </si>
  <si>
    <t>51067</t>
  </si>
  <si>
    <t>FRANKLIN CITY</t>
  </si>
  <si>
    <t>VAFRANKLIN CITY</t>
  </si>
  <si>
    <t>51620</t>
  </si>
  <si>
    <t>VAFREDERICK</t>
  </si>
  <si>
    <t>51069</t>
  </si>
  <si>
    <t>FREDERICKSBURG CITY</t>
  </si>
  <si>
    <t>VAFREDERICKSBURG CITY</t>
  </si>
  <si>
    <t>51630</t>
  </si>
  <si>
    <t>GALAX CITY</t>
  </si>
  <si>
    <t>VAGALAX CITY</t>
  </si>
  <si>
    <t>51640</t>
  </si>
  <si>
    <t>VAGILES</t>
  </si>
  <si>
    <t>51071</t>
  </si>
  <si>
    <t>VAGLOUCESTER</t>
  </si>
  <si>
    <t>51073</t>
  </si>
  <si>
    <t>GOOCHLAND</t>
  </si>
  <si>
    <t>VAGOOCHLAND</t>
  </si>
  <si>
    <t>51075</t>
  </si>
  <si>
    <t>VAGRAYSON</t>
  </si>
  <si>
    <t>51077</t>
  </si>
  <si>
    <t>VAGREENE</t>
  </si>
  <si>
    <t>51079</t>
  </si>
  <si>
    <t>GREENSVILLE</t>
  </si>
  <si>
    <t>VAGREENSVILLE</t>
  </si>
  <si>
    <t>51081</t>
  </si>
  <si>
    <t>VAHALIFAX</t>
  </si>
  <si>
    <t>51083</t>
  </si>
  <si>
    <t>HAMPTON CITY</t>
  </si>
  <si>
    <t>VAHAMPTON CITY</t>
  </si>
  <si>
    <t>51650</t>
  </si>
  <si>
    <t>HANOVER</t>
  </si>
  <si>
    <t>VAHANOVER</t>
  </si>
  <si>
    <t>51085</t>
  </si>
  <si>
    <t>HARRISONBURG CITY</t>
  </si>
  <si>
    <t>VAHARRISONBURG CITY</t>
  </si>
  <si>
    <t>51660</t>
  </si>
  <si>
    <t>HENRICO</t>
  </si>
  <si>
    <t>VAHENRICO</t>
  </si>
  <si>
    <t>51087</t>
  </si>
  <si>
    <t>VAHENRY</t>
  </si>
  <si>
    <t>51089</t>
  </si>
  <si>
    <t>VAHIGHLAND</t>
  </si>
  <si>
    <t>51091</t>
  </si>
  <si>
    <t>HOPEWELL CITY</t>
  </si>
  <si>
    <t>VAHOPEWELL CITY</t>
  </si>
  <si>
    <t>51670</t>
  </si>
  <si>
    <t>ISLE OF WIGHT</t>
  </si>
  <si>
    <t>VAISLE OF WIGHT</t>
  </si>
  <si>
    <t>51093</t>
  </si>
  <si>
    <t>JAMES CITY</t>
  </si>
  <si>
    <t>VAJAMES CITY</t>
  </si>
  <si>
    <t>51095</t>
  </si>
  <si>
    <t>KING AND QUEEN</t>
  </si>
  <si>
    <t>VAKING AND QUEEN</t>
  </si>
  <si>
    <t>51097</t>
  </si>
  <si>
    <t>KING GEORGE</t>
  </si>
  <si>
    <t>VAKING GEORGE</t>
  </si>
  <si>
    <t>51099</t>
  </si>
  <si>
    <t>KING WILLIAM</t>
  </si>
  <si>
    <t>VAKING WILLIAM</t>
  </si>
  <si>
    <t>51101</t>
  </si>
  <si>
    <t>VALANCASTER</t>
  </si>
  <si>
    <t>51103</t>
  </si>
  <si>
    <t>VALEE</t>
  </si>
  <si>
    <t>51105</t>
  </si>
  <si>
    <t>LEXINGTON CITY</t>
  </si>
  <si>
    <t>VALEXINGTON CITY</t>
  </si>
  <si>
    <t>51678</t>
  </si>
  <si>
    <t>LOUDOUN</t>
  </si>
  <si>
    <t>VALOUDOUN</t>
  </si>
  <si>
    <t>51107</t>
  </si>
  <si>
    <t>VALOUISA</t>
  </si>
  <si>
    <t>51109</t>
  </si>
  <si>
    <t>LUNENBURG</t>
  </si>
  <si>
    <t>VALUNENBURG</t>
  </si>
  <si>
    <t>51111</t>
  </si>
  <si>
    <t>LYNCHBURG CITY</t>
  </si>
  <si>
    <t>VALYNCHBURG CITY</t>
  </si>
  <si>
    <t>51680</t>
  </si>
  <si>
    <t>VAMADISON</t>
  </si>
  <si>
    <t>51113</t>
  </si>
  <si>
    <t>MANASSAS CITY</t>
  </si>
  <si>
    <t>VAMANASSAS CITY</t>
  </si>
  <si>
    <t>51683</t>
  </si>
  <si>
    <t>MANASSAS PARK CITY</t>
  </si>
  <si>
    <t>VAMANASSAS PARK CITY</t>
  </si>
  <si>
    <t>51685</t>
  </si>
  <si>
    <t>MARTINSVILLE CITY</t>
  </si>
  <si>
    <t>VAMARTINSVILLE CITY</t>
  </si>
  <si>
    <t>51690</t>
  </si>
  <si>
    <t>MATHEWS</t>
  </si>
  <si>
    <t>VAMATHEWS</t>
  </si>
  <si>
    <t>51115</t>
  </si>
  <si>
    <t>VAMECKLENBURG</t>
  </si>
  <si>
    <t>51117</t>
  </si>
  <si>
    <t>VAMIDDLESEX</t>
  </si>
  <si>
    <t>51119</t>
  </si>
  <si>
    <t>VAMONTGOMERY</t>
  </si>
  <si>
    <t>51121</t>
  </si>
  <si>
    <t>VANELSON</t>
  </si>
  <si>
    <t>51125</t>
  </si>
  <si>
    <t>NEW KENT</t>
  </si>
  <si>
    <t>VANEW KENT</t>
  </si>
  <si>
    <t>51127</t>
  </si>
  <si>
    <t>NEWPORT NEWS CITY</t>
  </si>
  <si>
    <t>VANEWPORT NEWS CITY</t>
  </si>
  <si>
    <t>51700</t>
  </si>
  <si>
    <t>NORFOLK CITY</t>
  </si>
  <si>
    <t>VANORFOLK CITY</t>
  </si>
  <si>
    <t>51710</t>
  </si>
  <si>
    <t>VANORTHAMPTON</t>
  </si>
  <si>
    <t>51131</t>
  </si>
  <si>
    <t>VANORTHUMBERLAND</t>
  </si>
  <si>
    <t>51133</t>
  </si>
  <si>
    <t>NORTON CITY</t>
  </si>
  <si>
    <t>VANORTON CITY</t>
  </si>
  <si>
    <t>51720</t>
  </si>
  <si>
    <t>NOTTOWAY</t>
  </si>
  <si>
    <t>VANOTTOWAY</t>
  </si>
  <si>
    <t>51135</t>
  </si>
  <si>
    <t>VAORANGE</t>
  </si>
  <si>
    <t>51137</t>
  </si>
  <si>
    <t>VAPAGE</t>
  </si>
  <si>
    <t>51139</t>
  </si>
  <si>
    <t>PATRICK</t>
  </si>
  <si>
    <t>VAPATRICK</t>
  </si>
  <si>
    <t>51141</t>
  </si>
  <si>
    <t>PETERSBURG CITY</t>
  </si>
  <si>
    <t>VAPETERSBURG CITY</t>
  </si>
  <si>
    <t>51730</t>
  </si>
  <si>
    <t>PITTSYLVANIA</t>
  </si>
  <si>
    <t>VAPITTSYLVANIA</t>
  </si>
  <si>
    <t>51143</t>
  </si>
  <si>
    <t>POQUOSON CITY</t>
  </si>
  <si>
    <t>VAPOQUOSON CITY</t>
  </si>
  <si>
    <t>51735</t>
  </si>
  <si>
    <t>PORTSMOUTH CITY</t>
  </si>
  <si>
    <t>VAPORTSMOUTH CITY</t>
  </si>
  <si>
    <t>51740</t>
  </si>
  <si>
    <t>POWHATAN</t>
  </si>
  <si>
    <t>VAPOWHATAN</t>
  </si>
  <si>
    <t>51145</t>
  </si>
  <si>
    <t>PRINCE EDWARD</t>
  </si>
  <si>
    <t>VAPRINCE EDWARD</t>
  </si>
  <si>
    <t>51147</t>
  </si>
  <si>
    <t>PRINCE GEORGE</t>
  </si>
  <si>
    <t>VAPRINCE GEORGE</t>
  </si>
  <si>
    <t>51149</t>
  </si>
  <si>
    <t>PRINCE WILLIAM</t>
  </si>
  <si>
    <t>VAPRINCE WILLIAM</t>
  </si>
  <si>
    <t>51153</t>
  </si>
  <si>
    <t>VAPULASKI</t>
  </si>
  <si>
    <t>51155</t>
  </si>
  <si>
    <t>RADFORD CITY</t>
  </si>
  <si>
    <t>VARADFORD CITY</t>
  </si>
  <si>
    <t>51750</t>
  </si>
  <si>
    <t>RAPPAHANNOCK</t>
  </si>
  <si>
    <t>VARAPPAHANNOCK</t>
  </si>
  <si>
    <t>51157</t>
  </si>
  <si>
    <t>VARICHMOND</t>
  </si>
  <si>
    <t>51159</t>
  </si>
  <si>
    <t>RICHMOND CITY</t>
  </si>
  <si>
    <t>VARICHMOND CITY</t>
  </si>
  <si>
    <t>51760</t>
  </si>
  <si>
    <t>ROANOKE</t>
  </si>
  <si>
    <t>VAROANOKE</t>
  </si>
  <si>
    <t>51161</t>
  </si>
  <si>
    <t>ROANOKE CITY</t>
  </si>
  <si>
    <t>VAROANOKE CITY</t>
  </si>
  <si>
    <t>51770</t>
  </si>
  <si>
    <t>ROCKBRIDGE</t>
  </si>
  <si>
    <t>VAROCKBRIDGE</t>
  </si>
  <si>
    <t>51163</t>
  </si>
  <si>
    <t>VAROCKINGHAM</t>
  </si>
  <si>
    <t>51165</t>
  </si>
  <si>
    <t>VARUSSELL</t>
  </si>
  <si>
    <t>51167</t>
  </si>
  <si>
    <t>SALEM CITY</t>
  </si>
  <si>
    <t>VASALEM CITY</t>
  </si>
  <si>
    <t>51775</t>
  </si>
  <si>
    <t>VASCOTT</t>
  </si>
  <si>
    <t>51169</t>
  </si>
  <si>
    <t>SHENANDOAH</t>
  </si>
  <si>
    <t>VASHENANDOAH</t>
  </si>
  <si>
    <t>51171</t>
  </si>
  <si>
    <t>SMYTH</t>
  </si>
  <si>
    <t>VASMYTH</t>
  </si>
  <si>
    <t>51173</t>
  </si>
  <si>
    <t>SOUTHAMPTON</t>
  </si>
  <si>
    <t>VASOUTHAMPTON</t>
  </si>
  <si>
    <t>51175</t>
  </si>
  <si>
    <t>SPOTSYLVANIA</t>
  </si>
  <si>
    <t>VASPOTSYLVANIA</t>
  </si>
  <si>
    <t>51177</t>
  </si>
  <si>
    <t>VASTAFFORD</t>
  </si>
  <si>
    <t>51179</t>
  </si>
  <si>
    <t>STAUNTON CITY</t>
  </si>
  <si>
    <t>VASTAUNTON CITY</t>
  </si>
  <si>
    <t>51790</t>
  </si>
  <si>
    <t>SUFFOLK CITY</t>
  </si>
  <si>
    <t>VASUFFOLK CITY</t>
  </si>
  <si>
    <t>51800</t>
  </si>
  <si>
    <t>VASURRY</t>
  </si>
  <si>
    <t>51181</t>
  </si>
  <si>
    <t>VASUSSEX</t>
  </si>
  <si>
    <t>51183</t>
  </si>
  <si>
    <t>VATAZEWELL</t>
  </si>
  <si>
    <t>51185</t>
  </si>
  <si>
    <t>VIRGINIA BEACH CITY</t>
  </si>
  <si>
    <t>VAVIRGINIA BEACH CITY</t>
  </si>
  <si>
    <t>51810</t>
  </si>
  <si>
    <t>VAWARREN</t>
  </si>
  <si>
    <t>51187</t>
  </si>
  <si>
    <t>VAWASHINGTON</t>
  </si>
  <si>
    <t>51191</t>
  </si>
  <si>
    <t>WAYNESBORO CITY</t>
  </si>
  <si>
    <t>VAWAYNESBORO CITY</t>
  </si>
  <si>
    <t>51820</t>
  </si>
  <si>
    <t>VAWESTMORELAND</t>
  </si>
  <si>
    <t>51193</t>
  </si>
  <si>
    <t>WILLIAMSBURG CITY</t>
  </si>
  <si>
    <t>VAWILLIAMSBURG CITY</t>
  </si>
  <si>
    <t>51830</t>
  </si>
  <si>
    <t>WINCHESTER CITY</t>
  </si>
  <si>
    <t>VAWINCHESTER CITY</t>
  </si>
  <si>
    <t>51840</t>
  </si>
  <si>
    <t>VAWISE</t>
  </si>
  <si>
    <t>51195</t>
  </si>
  <si>
    <t>WYTHE</t>
  </si>
  <si>
    <t>VAWYTHE</t>
  </si>
  <si>
    <t>51197</t>
  </si>
  <si>
    <t>VAYORK</t>
  </si>
  <si>
    <t>51199</t>
  </si>
  <si>
    <t>VT</t>
  </si>
  <si>
    <t>ADDISON</t>
  </si>
  <si>
    <t>VTADDISON</t>
  </si>
  <si>
    <t>50001</t>
  </si>
  <si>
    <t>BENNINGTON</t>
  </si>
  <si>
    <t>VTBENNINGTON</t>
  </si>
  <si>
    <t>50003</t>
  </si>
  <si>
    <t>CALEDONIA</t>
  </si>
  <si>
    <t>VTCALEDONIA</t>
  </si>
  <si>
    <t>50005</t>
  </si>
  <si>
    <t>CHITTENDEN</t>
  </si>
  <si>
    <t>VTCHITTENDEN</t>
  </si>
  <si>
    <t>50007</t>
  </si>
  <si>
    <t>VTESSEX</t>
  </si>
  <si>
    <t>50009</t>
  </si>
  <si>
    <t>VTFRANKLIN</t>
  </si>
  <si>
    <t>50011</t>
  </si>
  <si>
    <t>GRAND ISLE</t>
  </si>
  <si>
    <t>VTGRAND ISLE</t>
  </si>
  <si>
    <t>50013</t>
  </si>
  <si>
    <t>LAMOILLE</t>
  </si>
  <si>
    <t>VTLAMOILLE</t>
  </si>
  <si>
    <t>50015</t>
  </si>
  <si>
    <t>VTORANGE</t>
  </si>
  <si>
    <t>50017</t>
  </si>
  <si>
    <t>VTORLEANS</t>
  </si>
  <si>
    <t>50019</t>
  </si>
  <si>
    <t>RUTLAND</t>
  </si>
  <si>
    <t>VTRUTLAND</t>
  </si>
  <si>
    <t>50021</t>
  </si>
  <si>
    <t>VTWASHINGTON</t>
  </si>
  <si>
    <t>50023</t>
  </si>
  <si>
    <t>VTWINDHAM</t>
  </si>
  <si>
    <t>50025</t>
  </si>
  <si>
    <t>WINDSOR</t>
  </si>
  <si>
    <t>VTWINDSOR</t>
  </si>
  <si>
    <t>50027</t>
  </si>
  <si>
    <t>WA</t>
  </si>
  <si>
    <t>WAADAMS</t>
  </si>
  <si>
    <t>53001</t>
  </si>
  <si>
    <t>ASOTIN</t>
  </si>
  <si>
    <t>WAASOTIN</t>
  </si>
  <si>
    <t>53003</t>
  </si>
  <si>
    <t>WABENTON</t>
  </si>
  <si>
    <t>53005</t>
  </si>
  <si>
    <t>CHELAN</t>
  </si>
  <si>
    <t>WACHELAN</t>
  </si>
  <si>
    <t>53007</t>
  </si>
  <si>
    <t>CLALLAM</t>
  </si>
  <si>
    <t>WACLALLAM</t>
  </si>
  <si>
    <t>53009</t>
  </si>
  <si>
    <t>WACLARK</t>
  </si>
  <si>
    <t>53011</t>
  </si>
  <si>
    <t>WACOLUMBIA</t>
  </si>
  <si>
    <t>53013</t>
  </si>
  <si>
    <t>COWLITZ</t>
  </si>
  <si>
    <t>WACOWLITZ</t>
  </si>
  <si>
    <t>53015</t>
  </si>
  <si>
    <t>WADOUGLAS</t>
  </si>
  <si>
    <t>53017</t>
  </si>
  <si>
    <t>FERRY</t>
  </si>
  <si>
    <t>WAFERRY</t>
  </si>
  <si>
    <t>53019</t>
  </si>
  <si>
    <t>WAFRANKLIN</t>
  </si>
  <si>
    <t>53021</t>
  </si>
  <si>
    <t>WAGARFIELD</t>
  </si>
  <si>
    <t>53023</t>
  </si>
  <si>
    <t>WAGRANT</t>
  </si>
  <si>
    <t>53025</t>
  </si>
  <si>
    <t>GRAYS HARBOR</t>
  </si>
  <si>
    <t>WAGRAYS HARBOR</t>
  </si>
  <si>
    <t>53027</t>
  </si>
  <si>
    <t>ISLAND</t>
  </si>
  <si>
    <t>WAISLAND</t>
  </si>
  <si>
    <t>53029</t>
  </si>
  <si>
    <t>WAJEFFERSON</t>
  </si>
  <si>
    <t>53031</t>
  </si>
  <si>
    <t>WAKING</t>
  </si>
  <si>
    <t>53033</t>
  </si>
  <si>
    <t>KITSAP</t>
  </si>
  <si>
    <t>WAKITSAP</t>
  </si>
  <si>
    <t>53035</t>
  </si>
  <si>
    <t>KITTITAS</t>
  </si>
  <si>
    <t>WAKITTITAS</t>
  </si>
  <si>
    <t>53037</t>
  </si>
  <si>
    <t>KLICKITAT</t>
  </si>
  <si>
    <t>WAKLICKITAT</t>
  </si>
  <si>
    <t>53039</t>
  </si>
  <si>
    <t>WALEWIS</t>
  </si>
  <si>
    <t>53041</t>
  </si>
  <si>
    <t>WALINCOLN</t>
  </si>
  <si>
    <t>53043</t>
  </si>
  <si>
    <t>WAMASON</t>
  </si>
  <si>
    <t>53045</t>
  </si>
  <si>
    <t>OKANOGAN</t>
  </si>
  <si>
    <t>WAOKANOGAN</t>
  </si>
  <si>
    <t>53047</t>
  </si>
  <si>
    <t>PACIFIC</t>
  </si>
  <si>
    <t>WAPACIFIC</t>
  </si>
  <si>
    <t>53049</t>
  </si>
  <si>
    <t>PEND OREILLE</t>
  </si>
  <si>
    <t>WAPEND OREILLE</t>
  </si>
  <si>
    <t>53051</t>
  </si>
  <si>
    <t>WAPIERCE</t>
  </si>
  <si>
    <t>53053</t>
  </si>
  <si>
    <t>WASAN JUAN</t>
  </si>
  <si>
    <t>53055</t>
  </si>
  <si>
    <t>SKAGIT</t>
  </si>
  <si>
    <t>WASKAGIT</t>
  </si>
  <si>
    <t>53057</t>
  </si>
  <si>
    <t>SKAMANIA</t>
  </si>
  <si>
    <t>WASKAMANIA</t>
  </si>
  <si>
    <t>53059</t>
  </si>
  <si>
    <t>SNOHOMISH</t>
  </si>
  <si>
    <t>WASNOHOMISH</t>
  </si>
  <si>
    <t>53061</t>
  </si>
  <si>
    <t>SPOKANE</t>
  </si>
  <si>
    <t>WASPOKANE</t>
  </si>
  <si>
    <t>53063</t>
  </si>
  <si>
    <t>WASTEVENS</t>
  </si>
  <si>
    <t>53065</t>
  </si>
  <si>
    <t>WATHURSTON</t>
  </si>
  <si>
    <t>53067</t>
  </si>
  <si>
    <t>WAHKIAKUM</t>
  </si>
  <si>
    <t>WAWAHKIAKUM</t>
  </si>
  <si>
    <t>53069</t>
  </si>
  <si>
    <t>WALLA WALLA</t>
  </si>
  <si>
    <t>WAWALLA WALLA</t>
  </si>
  <si>
    <t>53071</t>
  </si>
  <si>
    <t>WHATCOM</t>
  </si>
  <si>
    <t>WAWHATCOM</t>
  </si>
  <si>
    <t>53073</t>
  </si>
  <si>
    <t>WHITMAN</t>
  </si>
  <si>
    <t>WAWHITMAN</t>
  </si>
  <si>
    <t>53075</t>
  </si>
  <si>
    <t>YAKIMA</t>
  </si>
  <si>
    <t>WAYAKIMA</t>
  </si>
  <si>
    <t>53077</t>
  </si>
  <si>
    <t>WIADAMS</t>
  </si>
  <si>
    <t>55001</t>
  </si>
  <si>
    <t>WIASHLAND</t>
  </si>
  <si>
    <t>55003</t>
  </si>
  <si>
    <t>BARRON</t>
  </si>
  <si>
    <t>WIBARRON</t>
  </si>
  <si>
    <t>55005</t>
  </si>
  <si>
    <t>BAYFIELD</t>
  </si>
  <si>
    <t>WIBAYFIELD</t>
  </si>
  <si>
    <t>55007</t>
  </si>
  <si>
    <t>WIBROWN</t>
  </si>
  <si>
    <t>55009</t>
  </si>
  <si>
    <t>WIBUFFALO</t>
  </si>
  <si>
    <t>55011</t>
  </si>
  <si>
    <t>BURNETT</t>
  </si>
  <si>
    <t>WIBURNETT</t>
  </si>
  <si>
    <t>55013</t>
  </si>
  <si>
    <t>CALUMET</t>
  </si>
  <si>
    <t>WICALUMET</t>
  </si>
  <si>
    <t>55015</t>
  </si>
  <si>
    <t>WICHIPPEWA</t>
  </si>
  <si>
    <t>55017</t>
  </si>
  <si>
    <t>WICLARK</t>
  </si>
  <si>
    <t>55019</t>
  </si>
  <si>
    <t>WICOLUMBIA</t>
  </si>
  <si>
    <t>55021</t>
  </si>
  <si>
    <t>WICRAWFORD</t>
  </si>
  <si>
    <t>55023</t>
  </si>
  <si>
    <t>DANE</t>
  </si>
  <si>
    <t>WIDANE</t>
  </si>
  <si>
    <t>55025</t>
  </si>
  <si>
    <t>WIDODGE</t>
  </si>
  <si>
    <t>55027</t>
  </si>
  <si>
    <t>DOOR</t>
  </si>
  <si>
    <t>WIDOOR</t>
  </si>
  <si>
    <t>55029</t>
  </si>
  <si>
    <t>WIDOUGLAS</t>
  </si>
  <si>
    <t>55031</t>
  </si>
  <si>
    <t>WIDUNN</t>
  </si>
  <si>
    <t>55033</t>
  </si>
  <si>
    <t>EAU CLAIRE</t>
  </si>
  <si>
    <t>WIEAU CLAIRE</t>
  </si>
  <si>
    <t>55035</t>
  </si>
  <si>
    <t>WIFLORENCE</t>
  </si>
  <si>
    <t>55037</t>
  </si>
  <si>
    <t>FOND DU LAC</t>
  </si>
  <si>
    <t>WIFOND DU LAC</t>
  </si>
  <si>
    <t>55039</t>
  </si>
  <si>
    <t>WIFOREST</t>
  </si>
  <si>
    <t>55041</t>
  </si>
  <si>
    <t>WIGRANT</t>
  </si>
  <si>
    <t>55043</t>
  </si>
  <si>
    <t>WIGREEN</t>
  </si>
  <si>
    <t>55045</t>
  </si>
  <si>
    <t>GREEN LAKE</t>
  </si>
  <si>
    <t>WIGREEN LAKE</t>
  </si>
  <si>
    <t>55047</t>
  </si>
  <si>
    <t>WIIOWA</t>
  </si>
  <si>
    <t>55049</t>
  </si>
  <si>
    <t>WIIRON</t>
  </si>
  <si>
    <t>55051</t>
  </si>
  <si>
    <t>WIJACKSON</t>
  </si>
  <si>
    <t>55053</t>
  </si>
  <si>
    <t>WIJEFFERSON</t>
  </si>
  <si>
    <t>55055</t>
  </si>
  <si>
    <t>JUNEAU</t>
  </si>
  <si>
    <t>WIJUNEAU</t>
  </si>
  <si>
    <t>55057</t>
  </si>
  <si>
    <t>KENOSHA</t>
  </si>
  <si>
    <t>WIKENOSHA</t>
  </si>
  <si>
    <t>55059</t>
  </si>
  <si>
    <t>KEWAUNEE</t>
  </si>
  <si>
    <t>WIKEWAUNEE</t>
  </si>
  <si>
    <t>55061</t>
  </si>
  <si>
    <t>LA CROSSE</t>
  </si>
  <si>
    <t>WILA CROSSE</t>
  </si>
  <si>
    <t>55063</t>
  </si>
  <si>
    <t>WILAFAYETTE</t>
  </si>
  <si>
    <t>55065</t>
  </si>
  <si>
    <t>LANGLADE</t>
  </si>
  <si>
    <t>WILANGLADE</t>
  </si>
  <si>
    <t>55067</t>
  </si>
  <si>
    <t>WILINCOLN</t>
  </si>
  <si>
    <t>55069</t>
  </si>
  <si>
    <t>MANITOWOC</t>
  </si>
  <si>
    <t>WIMANITOWOC</t>
  </si>
  <si>
    <t>55071</t>
  </si>
  <si>
    <t>MARATHON</t>
  </si>
  <si>
    <t>WIMARATHON</t>
  </si>
  <si>
    <t>55073</t>
  </si>
  <si>
    <t>MARINETTE</t>
  </si>
  <si>
    <t>WIMARINETTE</t>
  </si>
  <si>
    <t>55075</t>
  </si>
  <si>
    <t>WIMARQUETTE</t>
  </si>
  <si>
    <t>55077</t>
  </si>
  <si>
    <t>WIMENOMINEE</t>
  </si>
  <si>
    <t>55078</t>
  </si>
  <si>
    <t>MILWAUKEE</t>
  </si>
  <si>
    <t>WIMILWAUKEE</t>
  </si>
  <si>
    <t>55079</t>
  </si>
  <si>
    <t>WIMONROE</t>
  </si>
  <si>
    <t>55081</t>
  </si>
  <si>
    <t>OCONTO</t>
  </si>
  <si>
    <t>WIOCONTO</t>
  </si>
  <si>
    <t>55083</t>
  </si>
  <si>
    <t>WIONEIDA</t>
  </si>
  <si>
    <t>55085</t>
  </si>
  <si>
    <t>OUTAGAMIE</t>
  </si>
  <si>
    <t>WIOUTAGAMIE</t>
  </si>
  <si>
    <t>55087</t>
  </si>
  <si>
    <t>OZAUKEE</t>
  </si>
  <si>
    <t>WIOZAUKEE</t>
  </si>
  <si>
    <t>55089</t>
  </si>
  <si>
    <t>PEPIN</t>
  </si>
  <si>
    <t>WIPEPIN</t>
  </si>
  <si>
    <t>55091</t>
  </si>
  <si>
    <t>WIPIERCE</t>
  </si>
  <si>
    <t>55093</t>
  </si>
  <si>
    <t>WIPOLK</t>
  </si>
  <si>
    <t>55095</t>
  </si>
  <si>
    <t>WIPORTAGE</t>
  </si>
  <si>
    <t>55097</t>
  </si>
  <si>
    <t>PRICE</t>
  </si>
  <si>
    <t>WIPRICE</t>
  </si>
  <si>
    <t>55099</t>
  </si>
  <si>
    <t>RACINE</t>
  </si>
  <si>
    <t>WIRACINE</t>
  </si>
  <si>
    <t>55101</t>
  </si>
  <si>
    <t>WIRICHLAND</t>
  </si>
  <si>
    <t>55103</t>
  </si>
  <si>
    <t>WIROCK</t>
  </si>
  <si>
    <t>55105</t>
  </si>
  <si>
    <t>WIRUSK</t>
  </si>
  <si>
    <t>55107</t>
  </si>
  <si>
    <t>SAUK</t>
  </si>
  <si>
    <t>WISAUK</t>
  </si>
  <si>
    <t>55111</t>
  </si>
  <si>
    <t>SAWYER</t>
  </si>
  <si>
    <t>WISAWYER</t>
  </si>
  <si>
    <t>55113</t>
  </si>
  <si>
    <t>SHAWANO</t>
  </si>
  <si>
    <t>WISHAWANO</t>
  </si>
  <si>
    <t>55115</t>
  </si>
  <si>
    <t>SHEBOYGAN</t>
  </si>
  <si>
    <t>WISHEBOYGAN</t>
  </si>
  <si>
    <t>55117</t>
  </si>
  <si>
    <t>ST. CROIX</t>
  </si>
  <si>
    <t>WIST. CROIX</t>
  </si>
  <si>
    <t>55109</t>
  </si>
  <si>
    <t>WITAYLOR</t>
  </si>
  <si>
    <t>55119</t>
  </si>
  <si>
    <t>TREMPEALEAU</t>
  </si>
  <si>
    <t>WITREMPEALEAU</t>
  </si>
  <si>
    <t>55121</t>
  </si>
  <si>
    <t>WIVERNON</t>
  </si>
  <si>
    <t>55123</t>
  </si>
  <si>
    <t>VILAS</t>
  </si>
  <si>
    <t>WIVILAS</t>
  </si>
  <si>
    <t>55125</t>
  </si>
  <si>
    <t>WIWALWORTH</t>
  </si>
  <si>
    <t>55127</t>
  </si>
  <si>
    <t>WASHBURN</t>
  </si>
  <si>
    <t>WIWASHBURN</t>
  </si>
  <si>
    <t>55129</t>
  </si>
  <si>
    <t>WIWASHINGTON</t>
  </si>
  <si>
    <t>55131</t>
  </si>
  <si>
    <t>WAUKESHA</t>
  </si>
  <si>
    <t>WIWAUKESHA</t>
  </si>
  <si>
    <t>55133</t>
  </si>
  <si>
    <t>WAUPACA</t>
  </si>
  <si>
    <t>WIWAUPACA</t>
  </si>
  <si>
    <t>55135</t>
  </si>
  <si>
    <t>WAUSHARA</t>
  </si>
  <si>
    <t>WIWAUSHARA</t>
  </si>
  <si>
    <t>55137</t>
  </si>
  <si>
    <t>WIWINNEBAGO</t>
  </si>
  <si>
    <t>55139</t>
  </si>
  <si>
    <t>WIWOOD</t>
  </si>
  <si>
    <t>55141</t>
  </si>
  <si>
    <t>WV</t>
  </si>
  <si>
    <t>WVBARBOUR</t>
  </si>
  <si>
    <t>54001</t>
  </si>
  <si>
    <t>WVBERKELEY</t>
  </si>
  <si>
    <t>54003</t>
  </si>
  <si>
    <t>WVBOONE</t>
  </si>
  <si>
    <t>54005</t>
  </si>
  <si>
    <t>BRAXTON</t>
  </si>
  <si>
    <t>WVBRAXTON</t>
  </si>
  <si>
    <t>54007</t>
  </si>
  <si>
    <t>BROOKE</t>
  </si>
  <si>
    <t>WVBROOKE</t>
  </si>
  <si>
    <t>54009</t>
  </si>
  <si>
    <t>CABELL</t>
  </si>
  <si>
    <t>WVCABELL</t>
  </si>
  <si>
    <t>54011</t>
  </si>
  <si>
    <t>WVCALHOUN</t>
  </si>
  <si>
    <t>54013</t>
  </si>
  <si>
    <t>WVCLAY</t>
  </si>
  <si>
    <t>54015</t>
  </si>
  <si>
    <t>DODDRIDGE</t>
  </si>
  <si>
    <t>WVDODDRIDGE</t>
  </si>
  <si>
    <t>54017</t>
  </si>
  <si>
    <t>WVFAYETTE</t>
  </si>
  <si>
    <t>54019</t>
  </si>
  <si>
    <t>WVGILMER</t>
  </si>
  <si>
    <t>54021</t>
  </si>
  <si>
    <t>WVGRANT</t>
  </si>
  <si>
    <t>54023</t>
  </si>
  <si>
    <t>GREENBRIER</t>
  </si>
  <si>
    <t>WVGREENBRIER</t>
  </si>
  <si>
    <t>54025</t>
  </si>
  <si>
    <t>WVHAMPSHIRE</t>
  </si>
  <si>
    <t>54027</t>
  </si>
  <si>
    <t>WVHANCOCK</t>
  </si>
  <si>
    <t>54029</t>
  </si>
  <si>
    <t>HARDY</t>
  </si>
  <si>
    <t>WVHARDY</t>
  </si>
  <si>
    <t>54031</t>
  </si>
  <si>
    <t>WVHARRISON</t>
  </si>
  <si>
    <t>54033</t>
  </si>
  <si>
    <t>WVJACKSON</t>
  </si>
  <si>
    <t>54035</t>
  </si>
  <si>
    <t>WVJEFFERSON</t>
  </si>
  <si>
    <t>54037</t>
  </si>
  <si>
    <t>KANAWHA</t>
  </si>
  <si>
    <t>WVKANAWHA</t>
  </si>
  <si>
    <t>54039</t>
  </si>
  <si>
    <t>WVLEWIS</t>
  </si>
  <si>
    <t>54041</t>
  </si>
  <si>
    <t>WVLINCOLN</t>
  </si>
  <si>
    <t>54043</t>
  </si>
  <si>
    <t>WVLOGAN</t>
  </si>
  <si>
    <t>54045</t>
  </si>
  <si>
    <t>WVMARION</t>
  </si>
  <si>
    <t>54049</t>
  </si>
  <si>
    <t>WVMARSHALL</t>
  </si>
  <si>
    <t>54051</t>
  </si>
  <si>
    <t>WVMASON</t>
  </si>
  <si>
    <t>54053</t>
  </si>
  <si>
    <t>WVMCDOWELL</t>
  </si>
  <si>
    <t>54047</t>
  </si>
  <si>
    <t>WVMERCER</t>
  </si>
  <si>
    <t>54055</t>
  </si>
  <si>
    <t>WVMINERAL</t>
  </si>
  <si>
    <t>54057</t>
  </si>
  <si>
    <t>MINGO</t>
  </si>
  <si>
    <t>WVMINGO</t>
  </si>
  <si>
    <t>54059</t>
  </si>
  <si>
    <t>MONONGALIA</t>
  </si>
  <si>
    <t>WVMONONGALIA</t>
  </si>
  <si>
    <t>54061</t>
  </si>
  <si>
    <t>WVMONROE</t>
  </si>
  <si>
    <t>54063</t>
  </si>
  <si>
    <t>WVMORGAN</t>
  </si>
  <si>
    <t>54065</t>
  </si>
  <si>
    <t>WVNICHOLAS</t>
  </si>
  <si>
    <t>54067</t>
  </si>
  <si>
    <t>WVOHIO</t>
  </si>
  <si>
    <t>54069</t>
  </si>
  <si>
    <t>WVPENDLETON</t>
  </si>
  <si>
    <t>54071</t>
  </si>
  <si>
    <t>PLEASANTS</t>
  </si>
  <si>
    <t>WVPLEASANTS</t>
  </si>
  <si>
    <t>54073</t>
  </si>
  <si>
    <t>WVPOCAHONTAS</t>
  </si>
  <si>
    <t>54075</t>
  </si>
  <si>
    <t>PRESTON</t>
  </si>
  <si>
    <t>WVPRESTON</t>
  </si>
  <si>
    <t>54077</t>
  </si>
  <si>
    <t>WVPUTNAM</t>
  </si>
  <si>
    <t>54079</t>
  </si>
  <si>
    <t>RALEIGH</t>
  </si>
  <si>
    <t>WVRALEIGH</t>
  </si>
  <si>
    <t>54081</t>
  </si>
  <si>
    <t>WVRANDOLPH</t>
  </si>
  <si>
    <t>54083</t>
  </si>
  <si>
    <t>RITCHIE</t>
  </si>
  <si>
    <t>WVRITCHIE</t>
  </si>
  <si>
    <t>54085</t>
  </si>
  <si>
    <t>WVROANE</t>
  </si>
  <si>
    <t>54087</t>
  </si>
  <si>
    <t>SUMMERS</t>
  </si>
  <si>
    <t>WVSUMMERS</t>
  </si>
  <si>
    <t>54089</t>
  </si>
  <si>
    <t>WVTAYLOR</t>
  </si>
  <si>
    <t>54091</t>
  </si>
  <si>
    <t>TUCKER</t>
  </si>
  <si>
    <t>WVTUCKER</t>
  </si>
  <si>
    <t>54093</t>
  </si>
  <si>
    <t>WVTYLER</t>
  </si>
  <si>
    <t>54095</t>
  </si>
  <si>
    <t>WVUPSHUR</t>
  </si>
  <si>
    <t>54097</t>
  </si>
  <si>
    <t>WVWAYNE</t>
  </si>
  <si>
    <t>54099</t>
  </si>
  <si>
    <t>WVWEBSTER</t>
  </si>
  <si>
    <t>54101</t>
  </si>
  <si>
    <t>WETZEL</t>
  </si>
  <si>
    <t>WVWETZEL</t>
  </si>
  <si>
    <t>54103</t>
  </si>
  <si>
    <t>WIRT</t>
  </si>
  <si>
    <t>WVWIRT</t>
  </si>
  <si>
    <t>54105</t>
  </si>
  <si>
    <t>WVWOOD</t>
  </si>
  <si>
    <t>54107</t>
  </si>
  <si>
    <t>WVWYOMING</t>
  </si>
  <si>
    <t>54109</t>
  </si>
  <si>
    <t>WY</t>
  </si>
  <si>
    <t>WYALBANY</t>
  </si>
  <si>
    <t>56001</t>
  </si>
  <si>
    <t>WYBIG HORN</t>
  </si>
  <si>
    <t>56003</t>
  </si>
  <si>
    <t>WYCAMPBELL</t>
  </si>
  <si>
    <t>56005</t>
  </si>
  <si>
    <t>WYCARBON</t>
  </si>
  <si>
    <t>56007</t>
  </si>
  <si>
    <t>CONVERSE</t>
  </si>
  <si>
    <t>WYCONVERSE</t>
  </si>
  <si>
    <t>56009</t>
  </si>
  <si>
    <t>WYCROOK</t>
  </si>
  <si>
    <t>56011</t>
  </si>
  <si>
    <t>WYFREMONT</t>
  </si>
  <si>
    <t>56013</t>
  </si>
  <si>
    <t>GOSHEN</t>
  </si>
  <si>
    <t>WYGOSHEN</t>
  </si>
  <si>
    <t>56015</t>
  </si>
  <si>
    <t>HOT SPRINGS</t>
  </si>
  <si>
    <t>WYHOT SPRINGS</t>
  </si>
  <si>
    <t>56017</t>
  </si>
  <si>
    <t>WYJOHNSON</t>
  </si>
  <si>
    <t>56019</t>
  </si>
  <si>
    <t>LARAMIE</t>
  </si>
  <si>
    <t>WYLARAMIE</t>
  </si>
  <si>
    <t>56021</t>
  </si>
  <si>
    <t>WYLINCOLN</t>
  </si>
  <si>
    <t>56023</t>
  </si>
  <si>
    <t>NATRONA</t>
  </si>
  <si>
    <t>WYNATRONA</t>
  </si>
  <si>
    <t>56025</t>
  </si>
  <si>
    <t>NIOBRARA</t>
  </si>
  <si>
    <t>WYNIOBRARA</t>
  </si>
  <si>
    <t>56027</t>
  </si>
  <si>
    <t>WYPARK</t>
  </si>
  <si>
    <t>56029</t>
  </si>
  <si>
    <t>WYPLATTE</t>
  </si>
  <si>
    <t>56031</t>
  </si>
  <si>
    <t>WYSHERIDAN</t>
  </si>
  <si>
    <t>56033</t>
  </si>
  <si>
    <t>SUBLETTE</t>
  </si>
  <si>
    <t>WYSUBLETTE</t>
  </si>
  <si>
    <t>56035</t>
  </si>
  <si>
    <t>SWEETWATER</t>
  </si>
  <si>
    <t>WYSWEETWATER</t>
  </si>
  <si>
    <t>56037</t>
  </si>
  <si>
    <t>WYTETON</t>
  </si>
  <si>
    <t>56039</t>
  </si>
  <si>
    <t>UINTA</t>
  </si>
  <si>
    <t>WYUINTA</t>
  </si>
  <si>
    <t>56041</t>
  </si>
  <si>
    <t>WASHAKIE</t>
  </si>
  <si>
    <t>WYWASHAKIE</t>
  </si>
  <si>
    <t>56043</t>
  </si>
  <si>
    <t>WESTON</t>
  </si>
  <si>
    <t>WYWESTON</t>
  </si>
  <si>
    <t>56045</t>
  </si>
  <si>
    <t>AK</t>
  </si>
  <si>
    <t>ALL COUNTIES</t>
  </si>
  <si>
    <t>AKALL COUNTIES</t>
  </si>
  <si>
    <t>02000</t>
  </si>
  <si>
    <t>HI</t>
  </si>
  <si>
    <t>HIALL COUNTIES</t>
  </si>
  <si>
    <t>15000</t>
  </si>
  <si>
    <t>Fluid Ounces</t>
  </si>
  <si>
    <t>Ounces</t>
  </si>
  <si>
    <t>Pounds</t>
  </si>
  <si>
    <t>Liters</t>
  </si>
  <si>
    <t>Mililiters</t>
  </si>
  <si>
    <t>Kilograms</t>
  </si>
  <si>
    <t>Grams</t>
  </si>
  <si>
    <t>Whole Milk</t>
  </si>
  <si>
    <t>2% Reduced Fat</t>
  </si>
  <si>
    <t>1% Low Fat</t>
  </si>
  <si>
    <t xml:space="preserve">Fat Free Skim </t>
  </si>
  <si>
    <t>Buttermilk</t>
  </si>
  <si>
    <t>Eggnog</t>
  </si>
  <si>
    <t>Flavored Whole Milk</t>
  </si>
  <si>
    <t>FM 2% Reduced Fat</t>
  </si>
  <si>
    <t>FM 1% Low Fat</t>
  </si>
  <si>
    <t xml:space="preserve">FM Fat Free Skim </t>
  </si>
  <si>
    <t>Yogurt</t>
  </si>
  <si>
    <t>Cheddar Cheese</t>
  </si>
  <si>
    <t>Mozzarella Cheese</t>
  </si>
  <si>
    <t>Cottage Cheese</t>
  </si>
  <si>
    <t>Butter</t>
  </si>
  <si>
    <t>Powder</t>
  </si>
  <si>
    <t>Northeast</t>
  </si>
  <si>
    <t>clark.patrick.s@gmail.com</t>
  </si>
  <si>
    <t>Appalachian</t>
  </si>
  <si>
    <t>5</t>
  </si>
  <si>
    <t>Florida</t>
  </si>
  <si>
    <t>6</t>
  </si>
  <si>
    <t>Southeast</t>
  </si>
  <si>
    <t>Upper Midwest</t>
  </si>
  <si>
    <t>Central</t>
  </si>
  <si>
    <t>Mideast</t>
  </si>
  <si>
    <t>California</t>
  </si>
  <si>
    <t>Pacific Northwest</t>
  </si>
  <si>
    <t>124</t>
  </si>
  <si>
    <t>Southwest</t>
  </si>
  <si>
    <t>126</t>
  </si>
  <si>
    <t>Arizona</t>
  </si>
  <si>
    <t>131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</si>
</sst>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164" formatCode="&quot;$&quot;#,##0.00"/>
    <numFmt numFmtId="165" formatCode="&quot;$&quot;#,##0.0000"/>
    <numFmt numFmtId="166" formatCode="0.000000000"/>
    <numFmt numFmtId="167" formatCode="#,##0.0"/>
    <numFmt numFmtId="168" formatCode="000"/>
    <numFmt numFmtId="169" formatCode="00"/>
    <numFmt numFmtId="170" formatCode="#,##0.0000"/>
    <numFmt numFmtId="171" formatCode="0.0000"/>
    <numFmt numFmtId="172" formatCode="0.0"/>
    <numFmt numFmtId="173" formatCode="[&lt;=9999999]###\-####;\(###\)\ ###\-####"/>
    <numFmt numFmtId="174" formatCode="&quot;$&quot;#,##0.000"/>
  </numFmts>
  <fonts count="52" x14ac:knownFonts="1">
    <font>
      <sz val="10"/>
      <color rgb="FF000000"/>
      <name val="Times New Roman"/>
      <charset val="204"/>
    </font>
    <font>
      <sz val="8"/>
      <color theme="1"/>
      <name val="Arial Narrow"/>
      <family val="2"/>
    </font>
    <font>
      <sz val="8"/>
      <color theme="1"/>
      <name val="Arial Narrow"/>
      <family val="2"/>
    </font>
    <font>
      <sz val="8"/>
      <color theme="1"/>
      <name val="Arial Narrow"/>
      <family val="2"/>
    </font>
    <font>
      <sz val="8"/>
      <color theme="1"/>
      <name val="Arial Narrow"/>
      <family val="2"/>
    </font>
    <font>
      <sz val="8"/>
      <color theme="1"/>
      <name val="Arial Narrow"/>
      <family val="2"/>
    </font>
    <font>
      <sz val="8"/>
      <color theme="1"/>
      <name val="Arial Narrow"/>
      <family val="2"/>
    </font>
    <font>
      <sz val="8"/>
      <color rgb="FF000000"/>
      <name val="Verdana"/>
      <family val="2"/>
    </font>
    <font>
      <b/>
      <sz val="7"/>
      <name val="Verdana"/>
      <family val="2"/>
    </font>
    <font>
      <sz val="10"/>
      <color rgb="FF000000"/>
      <name val="Times New Roman"/>
      <family val="1"/>
    </font>
    <font>
      <sz val="8"/>
      <name val="Times New Roman"/>
      <family val="1"/>
    </font>
    <font>
      <sz val="11"/>
      <color theme="1"/>
      <name val="Calibri"/>
      <family val="2"/>
      <scheme val="minor"/>
    </font>
    <font>
      <sz val="11"/>
      <color theme="0"/>
      <name val="Calibri"/>
      <family val="2"/>
      <scheme val="minor"/>
    </font>
    <font>
      <b/>
      <sz val="11"/>
      <color theme="1"/>
      <name val="Calibri"/>
      <family val="2"/>
      <scheme val="minor"/>
    </font>
    <font>
      <b/>
      <u/>
      <sz val="8"/>
      <color theme="1"/>
      <name val="Arial Narrow"/>
      <family val="2"/>
    </font>
    <font>
      <b/>
      <u/>
      <sz val="14"/>
      <color theme="1"/>
      <name val="Calibri"/>
      <family val="2"/>
      <scheme val="minor"/>
    </font>
    <font>
      <sz val="9"/>
      <color theme="1" tint="0.499984740745262"/>
      <name val="Cambria"/>
      <family val="2"/>
      <scheme val="major"/>
    </font>
    <font>
      <sz val="11"/>
      <name val="Calibri"/>
      <family val="2"/>
    </font>
    <font>
      <b/>
      <sz val="11"/>
      <name val="Calibri"/>
      <family val="2"/>
    </font>
    <font>
      <sz val="11"/>
      <color indexed="8"/>
      <name val="Calibri"/>
      <family val="2"/>
    </font>
    <font>
      <sz val="10"/>
      <color indexed="8"/>
      <name val="Arial"/>
      <family val="2"/>
    </font>
    <font>
      <sz val="10"/>
      <color rgb="FF000000"/>
      <name val="Arial Narrow"/>
      <family val="2"/>
    </font>
    <font>
      <sz val="10"/>
      <color theme="0"/>
      <name val="Arial Narrow"/>
      <family val="2"/>
    </font>
    <font>
      <sz val="10"/>
      <color theme="0"/>
      <name val="Times New Roman"/>
      <family val="1"/>
    </font>
    <font>
      <sz val="10"/>
      <color rgb="FF000000"/>
      <name val="Times New Roman"/>
      <family val="1"/>
      <charset val="204"/>
    </font>
    <font>
      <b/>
      <sz val="10"/>
      <color theme="0"/>
      <name val="Arial Narrow"/>
      <family val="2"/>
    </font>
    <font>
      <sz val="8"/>
      <color rgb="FFFF0000"/>
      <name val="Arial Narrow"/>
      <family val="2"/>
    </font>
    <font>
      <b/>
      <sz val="10"/>
      <color rgb="FF000000"/>
      <name val="Arial Narrow"/>
      <family val="2"/>
    </font>
    <font>
      <b/>
      <u/>
      <sz val="24"/>
      <color rgb="FF000000"/>
      <name val="Times New Roman"/>
      <family val="1"/>
    </font>
    <font>
      <sz val="12"/>
      <color rgb="FF000000"/>
      <name val="Times New Roman"/>
      <family val="1"/>
    </font>
    <font>
      <sz val="14"/>
      <color rgb="FF000000"/>
      <name val="Times New Roman"/>
      <family val="1"/>
    </font>
    <font>
      <sz val="11"/>
      <color theme="0"/>
      <name val="Calibri"/>
      <family val="2"/>
    </font>
    <font>
      <b/>
      <sz val="11"/>
      <color theme="0"/>
      <name val="Calibri"/>
      <family val="2"/>
    </font>
    <font>
      <b/>
      <u/>
      <sz val="11"/>
      <color theme="0"/>
      <name val="Calibri"/>
      <family val="2"/>
      <scheme val="minor"/>
    </font>
    <font>
      <sz val="72"/>
      <color rgb="FF000000"/>
      <name val="Palace Script MT"/>
      <family val="4"/>
    </font>
    <font>
      <sz val="12"/>
      <color rgb="FF000000"/>
      <name val="Arial Narrow"/>
      <family val="2"/>
    </font>
    <font>
      <b/>
      <sz val="14"/>
      <color theme="0"/>
      <name val="Times New Roman"/>
      <family val="1"/>
    </font>
    <font>
      <b/>
      <sz val="12"/>
      <color rgb="FFFF0000"/>
      <name val="Times New Roman"/>
      <family val="1"/>
    </font>
    <font>
      <sz val="12"/>
      <color theme="0"/>
      <name val="Arial Narrow"/>
      <family val="2"/>
    </font>
    <font>
      <sz val="14"/>
      <color theme="0"/>
      <name val="Times New Roman"/>
      <family val="1"/>
    </font>
    <font>
      <sz val="10"/>
      <color theme="1"/>
      <name val="Times New Roman"/>
      <family val="1"/>
    </font>
    <font>
      <b/>
      <sz val="10"/>
      <color theme="0"/>
      <name val="Times New Roman"/>
      <family val="1"/>
    </font>
    <font>
      <b/>
      <sz val="10"/>
      <color rgb="FF002060"/>
      <name val="Times New Roman"/>
      <family val="1"/>
    </font>
    <font>
      <sz val="72"/>
      <color theme="1"/>
      <name val="Palace Script MT"/>
      <family val="4"/>
    </font>
    <font>
      <sz val="14"/>
      <color theme="1"/>
      <name val="Times New Roman"/>
      <family val="1"/>
    </font>
    <font>
      <b/>
      <sz val="12"/>
      <color theme="0"/>
      <name val="Arial Narrow"/>
      <family val="2"/>
    </font>
    <font>
      <sz val="12"/>
      <color theme="1"/>
      <name val="Arial Narrow"/>
      <family val="2"/>
    </font>
    <font>
      <u/>
      <sz val="10"/>
      <color theme="10"/>
      <name val="Times New Roman"/>
      <family val="1"/>
    </font>
    <font>
      <b/>
      <u/>
      <sz val="11"/>
      <color rgb="FFFFFF00"/>
      <name val="Calibri"/>
      <family val="2"/>
      <scheme val="minor"/>
    </font>
    <font>
      <b/>
      <u/>
      <sz val="14"/>
      <color theme="1"/>
      <name val="Arial Narrow"/>
      <family val="2"/>
    </font>
    <font>
      <b/>
      <sz val="10"/>
      <color rgb="FFFF0000"/>
      <name val="Times New Roman"/>
      <family val="1"/>
    </font>
    <font>
      <sz val="10"/>
      <color rgb="FFFF0000"/>
      <name val="Times New Roman"/>
      <family val="1"/>
    </font>
  </fonts>
  <fills count="16">
    <fill>
      <patternFill patternType="none"/>
    </fill>
    <fill>
      <patternFill patternType="gray125"/>
    </fill>
    <fill>
      <patternFill patternType="solid">
        <fgColor theme="6" tint="0.79998168889431442"/>
        <bgColor indexed="64"/>
      </patternFill>
    </fill>
    <fill>
      <patternFill patternType="solid">
        <fgColor rgb="FFFF0000"/>
        <bgColor indexed="64"/>
      </patternFill>
    </fill>
    <fill>
      <patternFill patternType="solid">
        <fgColor rgb="FF00B050"/>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FF0000"/>
        <bgColor theme="4"/>
      </patternFill>
    </fill>
    <fill>
      <patternFill patternType="solid">
        <fgColor theme="5" tint="0.39997558519241921"/>
        <bgColor theme="4" tint="0.79998168889431442"/>
      </patternFill>
    </fill>
    <fill>
      <patternFill patternType="solid">
        <fgColor theme="5" tint="0.39997558519241921"/>
        <bgColor indexed="64"/>
      </patternFill>
    </fill>
    <fill>
      <patternFill patternType="solid">
        <fgColor rgb="FF7030A0"/>
        <bgColor theme="4"/>
      </patternFill>
    </fill>
    <fill>
      <patternFill patternType="solid">
        <fgColor theme="7" tint="0.79998168889431442"/>
        <bgColor indexed="64"/>
      </patternFill>
    </fill>
    <fill>
      <patternFill patternType="solid">
        <fgColor theme="7" tint="0.79998168889431442"/>
        <bgColor theme="4" tint="0.79998168889431442"/>
      </patternFill>
    </fill>
    <fill>
      <patternFill patternType="solid">
        <fgColor theme="3"/>
        <bgColor indexed="64"/>
      </patternFill>
    </fill>
    <fill>
      <patternFill patternType="solid">
        <fgColor theme="9" tint="0.59999389629810485"/>
        <bgColor indexed="64"/>
      </patternFill>
    </fill>
  </fills>
  <borders count="2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right/>
      <top/>
      <bottom style="medium">
        <color auto="1"/>
      </bottom>
      <diagonal/>
    </border>
    <border>
      <left/>
      <right/>
      <top style="medium">
        <color auto="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left>
      <right style="thin">
        <color theme="4"/>
      </right>
      <top style="medium">
        <color auto="1"/>
      </top>
      <bottom style="medium">
        <color auto="1"/>
      </bottom>
      <diagonal/>
    </border>
    <border>
      <left style="thin">
        <color theme="1"/>
      </left>
      <right/>
      <top style="thin">
        <color theme="1"/>
      </top>
      <bottom/>
      <diagonal/>
    </border>
    <border>
      <left style="thin">
        <color theme="1"/>
      </left>
      <right/>
      <top style="medium">
        <color auto="1"/>
      </top>
      <bottom style="medium">
        <color auto="1"/>
      </bottom>
      <diagonal/>
    </border>
    <border>
      <left style="thin">
        <color theme="1"/>
      </left>
      <right/>
      <top style="medium">
        <color auto="1"/>
      </top>
      <bottom/>
      <diagonal/>
    </border>
    <border>
      <left/>
      <right/>
      <top style="thin">
        <color theme="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diagonal/>
    </border>
  </borders>
  <cellStyleXfs count="10">
    <xf numFmtId="0" fontId="0" fillId="0" borderId="0"/>
    <xf numFmtId="0" fontId="8" fillId="2" borderId="1" applyBorder="0">
      <alignment horizontal="left" vertical="top" wrapText="1"/>
    </xf>
    <xf numFmtId="44" fontId="8" fillId="0" borderId="2">
      <alignment horizontal="left" vertical="center" wrapText="1"/>
    </xf>
    <xf numFmtId="44" fontId="7" fillId="2" borderId="3" applyBorder="0">
      <alignment horizontal="center" vertical="center" wrapText="1"/>
    </xf>
    <xf numFmtId="0" fontId="11" fillId="0" borderId="0"/>
    <xf numFmtId="0" fontId="16" fillId="0" borderId="0">
      <alignment vertical="center"/>
    </xf>
    <xf numFmtId="0" fontId="17" fillId="0" borderId="0"/>
    <xf numFmtId="0" fontId="20" fillId="0" borderId="0"/>
    <xf numFmtId="0" fontId="9" fillId="0" borderId="0"/>
    <xf numFmtId="0" fontId="47" fillId="0" borderId="0" applyNumberFormat="0" applyFill="0" applyBorder="0" applyAlignment="0" applyProtection="0"/>
  </cellStyleXfs>
  <cellXfs count="196">
    <xf numFmtId="0" fontId="0" fillId="0" borderId="0" xfId="0" applyFill="1" applyBorder="1" applyAlignment="1">
      <alignment horizontal="left" vertical="top"/>
    </xf>
    <xf numFmtId="0" fontId="9" fillId="0" borderId="0" xfId="0" applyFont="1" applyFill="1" applyBorder="1" applyAlignment="1">
      <alignment horizontal="left" vertical="top"/>
    </xf>
    <xf numFmtId="0" fontId="11" fillId="0" borderId="0" xfId="4"/>
    <xf numFmtId="0" fontId="12" fillId="0" borderId="0" xfId="4" applyFont="1"/>
    <xf numFmtId="0" fontId="13" fillId="0" borderId="0" xfId="4" applyFont="1" applyAlignment="1">
      <alignment horizontal="left"/>
    </xf>
    <xf numFmtId="0" fontId="6" fillId="0" borderId="0" xfId="4" applyFont="1"/>
    <xf numFmtId="0" fontId="0" fillId="0" borderId="0" xfId="4" applyFont="1"/>
    <xf numFmtId="0" fontId="0" fillId="0" borderId="0" xfId="4" quotePrefix="1" applyFont="1"/>
    <xf numFmtId="0" fontId="6" fillId="0" borderId="0" xfId="4" applyFont="1" applyAlignment="1">
      <alignment vertical="center" wrapText="1"/>
    </xf>
    <xf numFmtId="0" fontId="11" fillId="0" borderId="0" xfId="4" applyAlignment="1">
      <alignment horizontal="center" vertical="center"/>
    </xf>
    <xf numFmtId="0" fontId="14" fillId="0" borderId="0" xfId="4" applyFont="1" applyAlignment="1">
      <alignment vertical="center" wrapText="1"/>
    </xf>
    <xf numFmtId="0" fontId="15" fillId="0" borderId="0" xfId="4" applyFont="1" applyAlignment="1">
      <alignment horizontal="left" vertical="center"/>
    </xf>
    <xf numFmtId="0" fontId="17" fillId="0" borderId="0" xfId="6"/>
    <xf numFmtId="1" fontId="17" fillId="0" borderId="0" xfId="6" applyNumberFormat="1"/>
    <xf numFmtId="0" fontId="18" fillId="0" borderId="0" xfId="6" applyFont="1"/>
    <xf numFmtId="0" fontId="19" fillId="0" borderId="4" xfId="7" applyFont="1" applyFill="1" applyBorder="1" applyAlignment="1">
      <alignment horizontal="left" wrapText="1"/>
    </xf>
    <xf numFmtId="14" fontId="19" fillId="0" borderId="4" xfId="7" applyNumberFormat="1" applyFont="1" applyFill="1" applyBorder="1" applyAlignment="1">
      <alignment horizontal="left" wrapText="1"/>
    </xf>
    <xf numFmtId="0" fontId="20" fillId="0" borderId="4" xfId="7" applyBorder="1" applyAlignment="1">
      <alignment horizontal="left"/>
    </xf>
    <xf numFmtId="164" fontId="20" fillId="0" borderId="4" xfId="7" applyNumberFormat="1" applyBorder="1" applyAlignment="1">
      <alignment horizontal="left"/>
    </xf>
    <xf numFmtId="164" fontId="0" fillId="0" borderId="0" xfId="0" applyNumberFormat="1" applyFill="1" applyBorder="1" applyAlignment="1">
      <alignment horizontal="left" vertical="top"/>
    </xf>
    <xf numFmtId="164" fontId="19" fillId="0" borderId="4" xfId="7" applyNumberFormat="1" applyFont="1" applyFill="1" applyBorder="1" applyAlignment="1">
      <alignment horizontal="left" wrapText="1"/>
    </xf>
    <xf numFmtId="0" fontId="0" fillId="0" borderId="0" xfId="0" applyNumberFormat="1" applyFill="1" applyBorder="1" applyAlignment="1">
      <alignment horizontal="left" vertical="top"/>
    </xf>
    <xf numFmtId="49" fontId="19" fillId="0" borderId="4" xfId="7" applyNumberFormat="1" applyFont="1" applyFill="1" applyBorder="1" applyAlignment="1">
      <alignment wrapText="1"/>
    </xf>
    <xf numFmtId="0" fontId="19" fillId="0" borderId="4" xfId="7" applyNumberFormat="1" applyFont="1" applyFill="1" applyBorder="1" applyAlignment="1">
      <alignment horizontal="left" wrapText="1"/>
    </xf>
    <xf numFmtId="0" fontId="0" fillId="0" borderId="0" xfId="0" applyFill="1" applyBorder="1" applyAlignment="1">
      <alignment horizontal="center" vertical="top"/>
    </xf>
    <xf numFmtId="0" fontId="23" fillId="3" borderId="0" xfId="0" applyFont="1" applyFill="1" applyBorder="1" applyAlignment="1">
      <alignment horizontal="center" vertical="top"/>
    </xf>
    <xf numFmtId="0" fontId="18" fillId="0" borderId="0" xfId="6" applyFont="1" applyAlignment="1">
      <alignment horizontal="center"/>
    </xf>
    <xf numFmtId="0" fontId="17" fillId="0" borderId="0" xfId="6" applyAlignment="1">
      <alignment horizontal="center"/>
    </xf>
    <xf numFmtId="0" fontId="18" fillId="0" borderId="0" xfId="6" applyFont="1" applyAlignment="1">
      <alignment horizontal="left"/>
    </xf>
    <xf numFmtId="0" fontId="11" fillId="0" borderId="0" xfId="4" applyNumberFormat="1" applyAlignment="1">
      <alignment horizontal="center" vertical="center"/>
    </xf>
    <xf numFmtId="0" fontId="0" fillId="0" borderId="0" xfId="0" applyFill="1" applyBorder="1" applyAlignment="1">
      <alignment horizontal="right" vertical="top"/>
    </xf>
    <xf numFmtId="0" fontId="24" fillId="0" borderId="0" xfId="0" applyFont="1" applyFill="1" applyBorder="1" applyAlignment="1">
      <alignment horizontal="left" vertical="top"/>
    </xf>
    <xf numFmtId="0" fontId="9" fillId="0" borderId="0" xfId="4" applyFont="1"/>
    <xf numFmtId="0" fontId="26" fillId="0" borderId="0" xfId="4" applyFont="1" applyAlignment="1">
      <alignment vertical="center" wrapText="1"/>
    </xf>
    <xf numFmtId="168" fontId="18" fillId="0" borderId="0" xfId="6" applyNumberFormat="1" applyFont="1"/>
    <xf numFmtId="168" fontId="17" fillId="0" borderId="0" xfId="6" applyNumberFormat="1"/>
    <xf numFmtId="169" fontId="18" fillId="0" borderId="0" xfId="6" applyNumberFormat="1" applyFont="1"/>
    <xf numFmtId="169" fontId="17" fillId="0" borderId="0" xfId="6" applyNumberFormat="1"/>
    <xf numFmtId="164" fontId="0" fillId="0" borderId="0" xfId="0" applyNumberFormat="1" applyFill="1" applyBorder="1" applyAlignment="1">
      <alignment horizontal="right" vertical="top"/>
    </xf>
    <xf numFmtId="49" fontId="19" fillId="0" borderId="4" xfId="7" applyNumberFormat="1" applyFont="1" applyFill="1" applyBorder="1" applyAlignment="1">
      <alignment horizontal="left" wrapText="1"/>
    </xf>
    <xf numFmtId="49" fontId="0" fillId="0" borderId="0" xfId="0" applyNumberFormat="1" applyFill="1" applyBorder="1" applyAlignment="1">
      <alignment horizontal="left" vertical="top"/>
    </xf>
    <xf numFmtId="165" fontId="0" fillId="0" borderId="0" xfId="0" applyNumberFormat="1" applyFill="1" applyBorder="1" applyAlignment="1">
      <alignment horizontal="right" vertical="top"/>
    </xf>
    <xf numFmtId="49" fontId="24" fillId="0" borderId="0" xfId="0" applyNumberFormat="1" applyFont="1" applyFill="1" applyBorder="1" applyAlignment="1">
      <alignment horizontal="left" vertical="top"/>
    </xf>
    <xf numFmtId="164" fontId="0" fillId="0" borderId="0" xfId="0" applyNumberFormat="1" applyFill="1" applyBorder="1" applyAlignment="1">
      <alignment horizontal="center" vertical="top"/>
    </xf>
    <xf numFmtId="10" fontId="0" fillId="0" borderId="0" xfId="0" applyNumberFormat="1" applyFill="1" applyBorder="1" applyAlignment="1">
      <alignment horizontal="right" vertical="top"/>
    </xf>
    <xf numFmtId="0" fontId="28" fillId="0" borderId="0" xfId="0" applyFont="1" applyAlignment="1">
      <alignment horizontal="left" vertical="top" wrapText="1"/>
    </xf>
    <xf numFmtId="0" fontId="29" fillId="0" borderId="0" xfId="0" applyFont="1" applyAlignment="1">
      <alignment horizontal="left" vertical="top" wrapText="1"/>
    </xf>
    <xf numFmtId="0" fontId="30" fillId="0" borderId="0" xfId="0" applyFont="1" applyAlignment="1">
      <alignment horizontal="left" vertical="top" wrapText="1"/>
    </xf>
    <xf numFmtId="0" fontId="9" fillId="0" borderId="0" xfId="8" applyFill="1" applyBorder="1" applyAlignment="1">
      <alignment horizontal="center" vertical="top"/>
    </xf>
    <xf numFmtId="0" fontId="24" fillId="0" borderId="0" xfId="8" applyFont="1" applyFill="1" applyBorder="1" applyAlignment="1">
      <alignment horizontal="left" vertical="top"/>
    </xf>
    <xf numFmtId="4" fontId="9" fillId="0" borderId="0" xfId="8" applyNumberFormat="1" applyFill="1" applyBorder="1" applyAlignment="1">
      <alignment horizontal="right" vertical="top"/>
    </xf>
    <xf numFmtId="10" fontId="9" fillId="0" borderId="0" xfId="8" applyNumberFormat="1" applyFill="1" applyBorder="1" applyAlignment="1">
      <alignment horizontal="right" vertical="top"/>
    </xf>
    <xf numFmtId="171" fontId="0" fillId="0" borderId="0" xfId="0" applyNumberFormat="1" applyFill="1" applyBorder="1" applyAlignment="1">
      <alignment horizontal="right" vertical="top"/>
    </xf>
    <xf numFmtId="166" fontId="0" fillId="0" borderId="0" xfId="0" applyNumberFormat="1" applyFill="1" applyBorder="1" applyAlignment="1">
      <alignment horizontal="right" vertical="top"/>
    </xf>
    <xf numFmtId="0" fontId="31" fillId="3" borderId="0" xfId="6" applyFont="1" applyFill="1"/>
    <xf numFmtId="0" fontId="32" fillId="3" borderId="0" xfId="6" applyFont="1" applyFill="1"/>
    <xf numFmtId="0" fontId="17" fillId="0" borderId="0" xfId="6" applyNumberFormat="1"/>
    <xf numFmtId="172" fontId="0" fillId="0" borderId="0" xfId="0" applyNumberFormat="1" applyFill="1" applyBorder="1" applyAlignment="1">
      <alignment horizontal="right" vertical="top"/>
    </xf>
    <xf numFmtId="0" fontId="35" fillId="0" borderId="0" xfId="0" applyFont="1" applyAlignment="1">
      <alignment horizontal="right" vertical="top" wrapText="1"/>
    </xf>
    <xf numFmtId="0" fontId="29" fillId="0" borderId="0" xfId="0" applyFont="1" applyAlignment="1">
      <alignment horizontal="left" vertical="center" wrapText="1"/>
    </xf>
    <xf numFmtId="0" fontId="35" fillId="0" borderId="5" xfId="0" applyFont="1" applyBorder="1" applyAlignment="1">
      <alignment horizontal="right" vertical="center" wrapText="1"/>
    </xf>
    <xf numFmtId="0" fontId="34" fillId="5" borderId="6" xfId="0" applyFont="1" applyFill="1" applyBorder="1" applyAlignment="1" applyProtection="1">
      <alignment horizontal="left" vertical="center" wrapText="1"/>
      <protection locked="0"/>
    </xf>
    <xf numFmtId="14" fontId="30" fillId="5" borderId="5" xfId="0" applyNumberFormat="1" applyFont="1" applyFill="1" applyBorder="1" applyAlignment="1" applyProtection="1">
      <alignment horizontal="left" vertical="center" wrapText="1"/>
      <protection locked="0"/>
    </xf>
    <xf numFmtId="0" fontId="30" fillId="5" borderId="5" xfId="0" applyFont="1" applyFill="1" applyBorder="1" applyAlignment="1" applyProtection="1">
      <alignment horizontal="left" vertical="center" wrapText="1"/>
      <protection locked="0"/>
    </xf>
    <xf numFmtId="0" fontId="36" fillId="6" borderId="0" xfId="0" applyFont="1" applyFill="1" applyAlignment="1">
      <alignment horizontal="left" vertical="top" wrapText="1"/>
    </xf>
    <xf numFmtId="173" fontId="30" fillId="5" borderId="5" xfId="0" applyNumberFormat="1" applyFont="1" applyFill="1" applyBorder="1" applyAlignment="1" applyProtection="1">
      <alignment horizontal="left" vertical="center" wrapText="1"/>
      <protection locked="0"/>
    </xf>
    <xf numFmtId="0" fontId="35" fillId="0" borderId="6" xfId="0" applyFont="1" applyBorder="1" applyAlignment="1">
      <alignment horizontal="right" vertical="center" wrapText="1"/>
    </xf>
    <xf numFmtId="1" fontId="30" fillId="5" borderId="5" xfId="0" applyNumberFormat="1" applyFont="1" applyFill="1" applyBorder="1" applyAlignment="1" applyProtection="1">
      <alignment horizontal="left" vertical="center" wrapText="1"/>
      <protection locked="0"/>
    </xf>
    <xf numFmtId="0" fontId="37" fillId="0" borderId="0" xfId="0" applyFont="1" applyAlignment="1">
      <alignment horizontal="left" vertical="center" wrapText="1"/>
    </xf>
    <xf numFmtId="0" fontId="38" fillId="7" borderId="0" xfId="0" applyFont="1" applyFill="1" applyAlignment="1">
      <alignment horizontal="right" vertical="top" wrapText="1"/>
    </xf>
    <xf numFmtId="0" fontId="39" fillId="7" borderId="0" xfId="0" applyFont="1" applyFill="1" applyAlignment="1">
      <alignment horizontal="left" vertical="top" wrapText="1"/>
    </xf>
    <xf numFmtId="9" fontId="0" fillId="0" borderId="0" xfId="0" applyNumberFormat="1" applyFill="1" applyBorder="1" applyAlignment="1">
      <alignment horizontal="right" vertical="top"/>
    </xf>
    <xf numFmtId="164" fontId="42" fillId="10" borderId="0" xfId="0" applyNumberFormat="1" applyFont="1" applyFill="1" applyBorder="1" applyAlignment="1" applyProtection="1">
      <alignment horizontal="right" vertical="top"/>
      <protection hidden="1"/>
    </xf>
    <xf numFmtId="164" fontId="42" fillId="0" borderId="0" xfId="0" applyNumberFormat="1" applyFont="1" applyFill="1" applyBorder="1" applyAlignment="1" applyProtection="1">
      <alignment horizontal="left" vertical="top"/>
      <protection hidden="1"/>
    </xf>
    <xf numFmtId="164" fontId="41" fillId="8" borderId="12" xfId="0" applyNumberFormat="1" applyFont="1" applyFill="1" applyBorder="1" applyAlignment="1" applyProtection="1">
      <alignment horizontal="right" vertical="center" wrapText="1"/>
      <protection hidden="1"/>
    </xf>
    <xf numFmtId="164" fontId="41" fillId="8" borderId="13" xfId="0" applyNumberFormat="1" applyFont="1" applyFill="1" applyBorder="1" applyAlignment="1" applyProtection="1">
      <alignment horizontal="right" vertical="center" wrapText="1"/>
      <protection hidden="1"/>
    </xf>
    <xf numFmtId="0" fontId="0" fillId="0" borderId="0" xfId="0" applyFill="1" applyBorder="1" applyAlignment="1" applyProtection="1">
      <alignment horizontal="left" vertical="center" wrapText="1"/>
      <protection hidden="1"/>
    </xf>
    <xf numFmtId="164" fontId="40" fillId="9" borderId="9" xfId="0" applyNumberFormat="1" applyFont="1" applyFill="1" applyBorder="1" applyAlignment="1" applyProtection="1">
      <alignment horizontal="right" vertical="top"/>
      <protection hidden="1"/>
    </xf>
    <xf numFmtId="164" fontId="40" fillId="9" borderId="10" xfId="0" applyNumberFormat="1" applyFont="1" applyFill="1" applyBorder="1" applyAlignment="1" applyProtection="1">
      <alignment horizontal="right" vertical="top"/>
      <protection hidden="1"/>
    </xf>
    <xf numFmtId="0" fontId="0" fillId="0" borderId="0" xfId="0" applyFill="1" applyBorder="1" applyAlignment="1" applyProtection="1">
      <alignment horizontal="left" vertical="top"/>
      <protection hidden="1"/>
    </xf>
    <xf numFmtId="164" fontId="0" fillId="10" borderId="0" xfId="0" applyNumberFormat="1" applyFill="1" applyBorder="1" applyAlignment="1" applyProtection="1">
      <alignment horizontal="right" vertical="top"/>
      <protection hidden="1"/>
    </xf>
    <xf numFmtId="164" fontId="41" fillId="11" borderId="11" xfId="0" applyNumberFormat="1" applyFont="1" applyFill="1" applyBorder="1" applyAlignment="1" applyProtection="1">
      <alignment horizontal="right" vertical="center" wrapText="1"/>
      <protection hidden="1"/>
    </xf>
    <xf numFmtId="164" fontId="41" fillId="11" borderId="12" xfId="0" applyNumberFormat="1" applyFont="1" applyFill="1" applyBorder="1" applyAlignment="1" applyProtection="1">
      <alignment horizontal="right" vertical="center" wrapText="1"/>
      <protection hidden="1"/>
    </xf>
    <xf numFmtId="164" fontId="42" fillId="12" borderId="0" xfId="0" applyNumberFormat="1" applyFont="1" applyFill="1" applyBorder="1" applyAlignment="1" applyProtection="1">
      <alignment horizontal="right" vertical="top"/>
      <protection hidden="1"/>
    </xf>
    <xf numFmtId="164" fontId="40" fillId="13" borderId="8" xfId="0" applyNumberFormat="1" applyFont="1" applyFill="1" applyBorder="1" applyAlignment="1" applyProtection="1">
      <alignment horizontal="right" vertical="top"/>
      <protection hidden="1"/>
    </xf>
    <xf numFmtId="164" fontId="40" fillId="13" borderId="9" xfId="0" applyNumberFormat="1" applyFont="1" applyFill="1" applyBorder="1" applyAlignment="1" applyProtection="1">
      <alignment horizontal="right" vertical="top"/>
      <protection hidden="1"/>
    </xf>
    <xf numFmtId="164" fontId="0" fillId="12" borderId="0" xfId="0" applyNumberFormat="1" applyFill="1" applyBorder="1" applyAlignment="1" applyProtection="1">
      <alignment horizontal="right" vertical="top"/>
      <protection hidden="1"/>
    </xf>
    <xf numFmtId="0" fontId="5" fillId="0" borderId="0" xfId="4" applyFont="1" applyAlignment="1">
      <alignment vertical="center" wrapText="1"/>
    </xf>
    <xf numFmtId="49" fontId="21" fillId="0" borderId="0" xfId="0" applyNumberFormat="1" applyFont="1" applyFill="1" applyBorder="1" applyAlignment="1" applyProtection="1">
      <alignment horizontal="left" vertical="top"/>
      <protection hidden="1"/>
    </xf>
    <xf numFmtId="49" fontId="21" fillId="0" borderId="0" xfId="0" applyNumberFormat="1" applyFont="1" applyFill="1" applyBorder="1" applyAlignment="1" applyProtection="1">
      <alignment vertical="top"/>
      <protection hidden="1"/>
    </xf>
    <xf numFmtId="0" fontId="21" fillId="0" borderId="0" xfId="0" applyFont="1" applyFill="1" applyBorder="1" applyAlignment="1" applyProtection="1">
      <alignment horizontal="left" vertical="top"/>
      <protection hidden="1"/>
    </xf>
    <xf numFmtId="0" fontId="21" fillId="0" borderId="0" xfId="0" applyFont="1" applyFill="1" applyBorder="1" applyAlignment="1" applyProtection="1">
      <alignment horizontal="right" vertical="top"/>
      <protection hidden="1"/>
    </xf>
    <xf numFmtId="164" fontId="21" fillId="0" borderId="0" xfId="0" applyNumberFormat="1" applyFont="1" applyFill="1" applyBorder="1" applyAlignment="1" applyProtection="1">
      <alignment horizontal="center" vertical="top"/>
      <protection hidden="1"/>
    </xf>
    <xf numFmtId="164" fontId="21" fillId="0" borderId="0" xfId="0" applyNumberFormat="1" applyFont="1" applyFill="1" applyBorder="1" applyAlignment="1" applyProtection="1">
      <alignment horizontal="right" vertical="top"/>
      <protection hidden="1"/>
    </xf>
    <xf numFmtId="3" fontId="21" fillId="0" borderId="0" xfId="0" applyNumberFormat="1" applyFont="1" applyFill="1" applyBorder="1" applyAlignment="1" applyProtection="1">
      <alignment horizontal="right" vertical="top"/>
      <protection hidden="1"/>
    </xf>
    <xf numFmtId="0" fontId="21" fillId="0" borderId="0" xfId="0" applyFont="1" applyFill="1" applyBorder="1" applyAlignment="1" applyProtection="1">
      <alignment horizontal="center" vertical="top"/>
      <protection hidden="1"/>
    </xf>
    <xf numFmtId="1" fontId="0" fillId="0" borderId="0" xfId="0" applyNumberFormat="1" applyFill="1" applyBorder="1" applyAlignment="1" applyProtection="1">
      <alignment horizontal="left" vertical="top"/>
      <protection locked="0"/>
    </xf>
    <xf numFmtId="3" fontId="0" fillId="0" borderId="0" xfId="0" applyNumberFormat="1" applyFill="1" applyBorder="1" applyAlignment="1" applyProtection="1">
      <alignment horizontal="right" vertical="top"/>
      <protection locked="0"/>
    </xf>
    <xf numFmtId="10" fontId="0" fillId="0" borderId="0" xfId="0" applyNumberFormat="1" applyFill="1" applyBorder="1" applyAlignment="1" applyProtection="1">
      <alignment horizontal="right" vertical="top"/>
      <protection locked="0"/>
    </xf>
    <xf numFmtId="49" fontId="19" fillId="0" borderId="4" xfId="0" applyNumberFormat="1" applyFont="1" applyFill="1" applyBorder="1" applyAlignment="1">
      <alignment wrapText="1"/>
    </xf>
    <xf numFmtId="14" fontId="19" fillId="0" borderId="4" xfId="0" applyNumberFormat="1" applyFont="1" applyFill="1" applyBorder="1" applyAlignment="1">
      <alignment horizontal="right" wrapText="1"/>
    </xf>
    <xf numFmtId="164" fontId="19" fillId="0" borderId="4" xfId="0" applyNumberFormat="1" applyFont="1" applyFill="1" applyBorder="1" applyAlignment="1">
      <alignment horizontal="right" wrapText="1"/>
    </xf>
    <xf numFmtId="0" fontId="0" fillId="0" borderId="4" xfId="0" applyFill="1" applyBorder="1" applyAlignment="1">
      <alignment horizontal="left" vertical="top"/>
    </xf>
    <xf numFmtId="22" fontId="29" fillId="0" borderId="0" xfId="0" applyNumberFormat="1" applyFont="1" applyAlignment="1">
      <alignment horizontal="left" vertical="center" wrapText="1"/>
    </xf>
    <xf numFmtId="0" fontId="29" fillId="0" borderId="0" xfId="0" quotePrefix="1" applyFont="1" applyAlignment="1">
      <alignment horizontal="left" vertical="top" wrapText="1"/>
    </xf>
    <xf numFmtId="1" fontId="36" fillId="3" borderId="14" xfId="0" applyNumberFormat="1" applyFont="1" applyFill="1" applyBorder="1" applyAlignment="1" applyProtection="1">
      <alignment horizontal="left" vertical="center" wrapText="1"/>
      <protection hidden="1"/>
    </xf>
    <xf numFmtId="0" fontId="45" fillId="7" borderId="15" xfId="0" applyFont="1" applyFill="1" applyBorder="1" applyAlignment="1">
      <alignment horizontal="right" vertical="top" wrapText="1"/>
    </xf>
    <xf numFmtId="0" fontId="46" fillId="0" borderId="15" xfId="0" applyFont="1" applyBorder="1" applyAlignment="1">
      <alignment horizontal="right" vertical="center" wrapText="1"/>
    </xf>
    <xf numFmtId="0" fontId="46" fillId="0" borderId="17" xfId="0" applyFont="1" applyBorder="1" applyAlignment="1">
      <alignment horizontal="right" vertical="center" wrapText="1"/>
    </xf>
    <xf numFmtId="0" fontId="46" fillId="0" borderId="16" xfId="0" applyFont="1" applyBorder="1" applyAlignment="1">
      <alignment horizontal="right" vertical="center" wrapText="1"/>
    </xf>
    <xf numFmtId="0" fontId="36" fillId="7" borderId="0" xfId="0" applyFont="1" applyFill="1" applyBorder="1" applyAlignment="1">
      <alignment horizontal="left" vertical="top" wrapText="1"/>
    </xf>
    <xf numFmtId="49" fontId="21" fillId="0" borderId="0" xfId="0" applyNumberFormat="1" applyFont="1" applyFill="1" applyBorder="1" applyAlignment="1" applyProtection="1">
      <alignment horizontal="left" vertical="center"/>
      <protection hidden="1"/>
    </xf>
    <xf numFmtId="49" fontId="21" fillId="0" borderId="0" xfId="0" applyNumberFormat="1" applyFont="1" applyFill="1" applyBorder="1" applyAlignment="1" applyProtection="1">
      <alignment vertical="center"/>
      <protection hidden="1"/>
    </xf>
    <xf numFmtId="49" fontId="21" fillId="0" borderId="0" xfId="0" applyNumberFormat="1" applyFont="1" applyFill="1" applyBorder="1" applyAlignment="1" applyProtection="1">
      <alignment horizontal="center" vertical="center"/>
      <protection hidden="1"/>
    </xf>
    <xf numFmtId="0" fontId="21" fillId="0" borderId="0" xfId="0" applyFont="1" applyFill="1" applyBorder="1" applyAlignment="1" applyProtection="1">
      <alignment horizontal="left" vertical="center"/>
      <protection hidden="1"/>
    </xf>
    <xf numFmtId="14" fontId="21" fillId="0" borderId="0" xfId="0" applyNumberFormat="1" applyFont="1" applyFill="1" applyBorder="1" applyAlignment="1" applyProtection="1">
      <alignment horizontal="right" vertical="center" wrapText="1"/>
      <protection locked="0"/>
    </xf>
    <xf numFmtId="49" fontId="21" fillId="0" borderId="0" xfId="0" applyNumberFormat="1" applyFont="1" applyFill="1" applyBorder="1" applyAlignment="1" applyProtection="1">
      <alignment horizontal="left" vertical="center" wrapText="1"/>
      <protection locked="0"/>
    </xf>
    <xf numFmtId="3" fontId="21" fillId="0" borderId="0" xfId="0" applyNumberFormat="1" applyFont="1" applyFill="1" applyBorder="1" applyAlignment="1" applyProtection="1">
      <alignment horizontal="right" vertical="center" wrapText="1"/>
      <protection locked="0"/>
    </xf>
    <xf numFmtId="3" fontId="21" fillId="0" borderId="0" xfId="0" applyNumberFormat="1" applyFont="1" applyFill="1" applyBorder="1" applyAlignment="1" applyProtection="1">
      <alignment horizontal="left" vertical="center" wrapText="1"/>
      <protection locked="0"/>
    </xf>
    <xf numFmtId="1" fontId="21" fillId="0" borderId="0" xfId="0" applyNumberFormat="1" applyFont="1" applyFill="1" applyBorder="1" applyAlignment="1" applyProtection="1">
      <alignment horizontal="right" vertical="center" wrapText="1"/>
      <protection locked="0"/>
    </xf>
    <xf numFmtId="2" fontId="21" fillId="0" borderId="0" xfId="0" applyNumberFormat="1" applyFont="1" applyFill="1" applyBorder="1" applyAlignment="1" applyProtection="1">
      <alignment horizontal="right" vertical="center" wrapText="1"/>
      <protection locked="0"/>
    </xf>
    <xf numFmtId="10" fontId="21" fillId="0" borderId="0" xfId="0" applyNumberFormat="1" applyFont="1" applyFill="1" applyBorder="1" applyAlignment="1" applyProtection="1">
      <alignment horizontal="right" vertical="center" wrapText="1"/>
      <protection locked="0"/>
    </xf>
    <xf numFmtId="2" fontId="22" fillId="3" borderId="0" xfId="0" applyNumberFormat="1" applyFont="1" applyFill="1" applyBorder="1" applyAlignment="1" applyProtection="1">
      <alignment horizontal="right" vertical="center"/>
      <protection hidden="1"/>
    </xf>
    <xf numFmtId="10" fontId="22" fillId="3" borderId="0" xfId="0" applyNumberFormat="1" applyFont="1" applyFill="1" applyBorder="1" applyAlignment="1" applyProtection="1">
      <alignment horizontal="right" vertical="center"/>
      <protection hidden="1"/>
    </xf>
    <xf numFmtId="2" fontId="22" fillId="3" borderId="0" xfId="0" applyNumberFormat="1" applyFont="1" applyFill="1" applyBorder="1" applyAlignment="1" applyProtection="1">
      <alignment horizontal="right" vertical="center" wrapText="1"/>
      <protection hidden="1"/>
    </xf>
    <xf numFmtId="10" fontId="22" fillId="3" borderId="0" xfId="0" applyNumberFormat="1" applyFont="1" applyFill="1" applyBorder="1" applyAlignment="1" applyProtection="1">
      <alignment horizontal="right" vertical="center" wrapText="1"/>
      <protection hidden="1"/>
    </xf>
    <xf numFmtId="4" fontId="22" fillId="3" borderId="0" xfId="0" applyNumberFormat="1" applyFont="1" applyFill="1" applyBorder="1" applyAlignment="1" applyProtection="1">
      <alignment horizontal="right" vertical="center"/>
      <protection hidden="1"/>
    </xf>
    <xf numFmtId="3" fontId="22" fillId="3" borderId="0" xfId="0" applyNumberFormat="1" applyFont="1" applyFill="1" applyBorder="1" applyAlignment="1" applyProtection="1">
      <alignment horizontal="right" vertical="center"/>
      <protection hidden="1"/>
    </xf>
    <xf numFmtId="164" fontId="22" fillId="3" borderId="0" xfId="0" applyNumberFormat="1" applyFont="1" applyFill="1" applyBorder="1" applyAlignment="1" applyProtection="1">
      <alignment horizontal="right" vertical="center" wrapText="1"/>
      <protection hidden="1"/>
    </xf>
    <xf numFmtId="165" fontId="22" fillId="3" borderId="0" xfId="0" applyNumberFormat="1" applyFont="1" applyFill="1" applyBorder="1" applyAlignment="1" applyProtection="1">
      <alignment horizontal="right" vertical="center" wrapText="1"/>
      <protection hidden="1"/>
    </xf>
    <xf numFmtId="174" fontId="22" fillId="3" borderId="0" xfId="0" applyNumberFormat="1" applyFont="1" applyFill="1" applyBorder="1" applyAlignment="1" applyProtection="1">
      <alignment horizontal="right" vertical="center" wrapText="1"/>
      <protection hidden="1"/>
    </xf>
    <xf numFmtId="1" fontId="22" fillId="3" borderId="0" xfId="0" applyNumberFormat="1" applyFont="1" applyFill="1" applyBorder="1" applyAlignment="1" applyProtection="1">
      <alignment horizontal="right" vertical="center" wrapText="1"/>
      <protection hidden="1"/>
    </xf>
    <xf numFmtId="14" fontId="22" fillId="3" borderId="0" xfId="0" applyNumberFormat="1" applyFont="1" applyFill="1" applyBorder="1" applyAlignment="1" applyProtection="1">
      <alignment horizontal="center" vertical="center" wrapText="1"/>
      <protection hidden="1"/>
    </xf>
    <xf numFmtId="0" fontId="22" fillId="3" borderId="0" xfId="0" applyNumberFormat="1" applyFont="1" applyFill="1" applyBorder="1" applyAlignment="1" applyProtection="1">
      <alignment horizontal="center" vertical="center" wrapText="1"/>
      <protection hidden="1"/>
    </xf>
    <xf numFmtId="49" fontId="22" fillId="3" borderId="0" xfId="0" applyNumberFormat="1" applyFont="1" applyFill="1" applyBorder="1" applyAlignment="1" applyProtection="1">
      <alignment horizontal="center" vertical="center" wrapText="1"/>
      <protection hidden="1"/>
    </xf>
    <xf numFmtId="164" fontId="22" fillId="3" borderId="0" xfId="0" applyNumberFormat="1" applyFont="1" applyFill="1" applyBorder="1" applyAlignment="1" applyProtection="1">
      <alignment horizontal="center" vertical="center"/>
      <protection hidden="1"/>
    </xf>
    <xf numFmtId="166" fontId="22" fillId="3" borderId="0" xfId="0" applyNumberFormat="1" applyFont="1" applyFill="1" applyBorder="1" applyAlignment="1" applyProtection="1">
      <alignment horizontal="right" vertical="center"/>
      <protection hidden="1"/>
    </xf>
    <xf numFmtId="3" fontId="22" fillId="3" borderId="0" xfId="0" applyNumberFormat="1" applyFont="1" applyFill="1" applyBorder="1" applyAlignment="1" applyProtection="1">
      <alignment horizontal="right" vertical="center" wrapText="1"/>
      <protection hidden="1"/>
    </xf>
    <xf numFmtId="167" fontId="22" fillId="3" borderId="0" xfId="0" applyNumberFormat="1" applyFont="1" applyFill="1" applyBorder="1" applyAlignment="1" applyProtection="1">
      <alignment horizontal="center" vertical="center" wrapText="1"/>
      <protection hidden="1"/>
    </xf>
    <xf numFmtId="170" fontId="22" fillId="3" borderId="0" xfId="0" applyNumberFormat="1" applyFont="1" applyFill="1" applyBorder="1" applyAlignment="1" applyProtection="1">
      <alignment horizontal="right" vertical="center" wrapText="1"/>
      <protection hidden="1"/>
    </xf>
    <xf numFmtId="9" fontId="22" fillId="3" borderId="0" xfId="0" applyNumberFormat="1" applyFont="1" applyFill="1" applyBorder="1" applyAlignment="1" applyProtection="1">
      <alignment horizontal="center" vertical="center" wrapText="1"/>
      <protection hidden="1"/>
    </xf>
    <xf numFmtId="164" fontId="25" fillId="4" borderId="0" xfId="0" applyNumberFormat="1" applyFont="1" applyFill="1" applyBorder="1" applyAlignment="1" applyProtection="1">
      <alignment horizontal="right" vertical="center" wrapText="1"/>
      <protection hidden="1"/>
    </xf>
    <xf numFmtId="164" fontId="25" fillId="3" borderId="0" xfId="0" applyNumberFormat="1" applyFont="1" applyFill="1" applyBorder="1" applyAlignment="1" applyProtection="1">
      <alignment horizontal="center" vertical="center" wrapText="1"/>
      <protection hidden="1"/>
    </xf>
    <xf numFmtId="0" fontId="27" fillId="5" borderId="0" xfId="0" applyNumberFormat="1" applyFont="1" applyFill="1" applyBorder="1" applyAlignment="1" applyProtection="1">
      <alignment horizontal="center" vertical="center" wrapText="1"/>
      <protection hidden="1"/>
    </xf>
    <xf numFmtId="49" fontId="21" fillId="3" borderId="0" xfId="0" applyNumberFormat="1" applyFont="1" applyFill="1" applyBorder="1" applyAlignment="1" applyProtection="1">
      <alignment horizontal="left" vertical="center" wrapText="1"/>
      <protection hidden="1"/>
    </xf>
    <xf numFmtId="14" fontId="21" fillId="3" borderId="0" xfId="0" applyNumberFormat="1" applyFont="1" applyFill="1" applyBorder="1" applyAlignment="1" applyProtection="1">
      <alignment horizontal="left" vertical="center" wrapText="1"/>
      <protection hidden="1"/>
    </xf>
    <xf numFmtId="1" fontId="21" fillId="3" borderId="0" xfId="0" applyNumberFormat="1" applyFont="1" applyFill="1" applyBorder="1" applyAlignment="1" applyProtection="1">
      <alignment horizontal="left" vertical="center" wrapText="1"/>
      <protection hidden="1"/>
    </xf>
    <xf numFmtId="0" fontId="47" fillId="5" borderId="7" xfId="9" applyFill="1" applyBorder="1" applyAlignment="1" applyProtection="1">
      <alignment horizontal="left" vertical="center" wrapText="1"/>
      <protection locked="0"/>
    </xf>
    <xf numFmtId="0" fontId="17" fillId="0" borderId="0" xfId="6" quotePrefix="1"/>
    <xf numFmtId="0" fontId="48" fillId="14" borderId="0" xfId="4" applyFont="1" applyFill="1" applyAlignment="1">
      <alignment horizontal="center"/>
    </xf>
    <xf numFmtId="0" fontId="33" fillId="14" borderId="0" xfId="4" applyFont="1" applyFill="1" applyAlignment="1">
      <alignment horizontal="center" vertical="center"/>
    </xf>
    <xf numFmtId="0" fontId="43" fillId="5" borderId="18" xfId="0" applyFont="1" applyFill="1" applyBorder="1" applyAlignment="1" applyProtection="1">
      <alignment horizontal="left" vertical="center" wrapText="1"/>
      <protection locked="0"/>
    </xf>
    <xf numFmtId="14" fontId="44" fillId="5" borderId="7" xfId="0" applyNumberFormat="1" applyFont="1" applyFill="1" applyBorder="1" applyAlignment="1" applyProtection="1">
      <alignment horizontal="left" vertical="center" wrapText="1"/>
      <protection locked="0"/>
    </xf>
    <xf numFmtId="0" fontId="44" fillId="5" borderId="7" xfId="0" applyFont="1" applyFill="1" applyBorder="1" applyAlignment="1" applyProtection="1">
      <alignment horizontal="left" vertical="center" wrapText="1"/>
      <protection locked="0"/>
    </xf>
    <xf numFmtId="173" fontId="44" fillId="5" borderId="7" xfId="0" applyNumberFormat="1" applyFont="1" applyFill="1" applyBorder="1" applyAlignment="1" applyProtection="1">
      <alignment horizontal="left" vertical="center" wrapText="1"/>
      <protection locked="0"/>
    </xf>
    <xf numFmtId="1" fontId="44" fillId="5" borderId="7" xfId="0" applyNumberFormat="1" applyFont="1" applyFill="1" applyBorder="1" applyAlignment="1" applyProtection="1">
      <alignment horizontal="left" vertical="center" wrapText="1"/>
      <protection locked="0"/>
    </xf>
    <xf numFmtId="0" fontId="21" fillId="3" borderId="0" xfId="0" applyNumberFormat="1" applyFont="1" applyFill="1" applyBorder="1" applyAlignment="1" applyProtection="1">
      <alignment horizontal="left" vertical="center" wrapText="1"/>
      <protection hidden="1"/>
    </xf>
    <xf numFmtId="165" fontId="21" fillId="15" borderId="0" xfId="0" applyNumberFormat="1" applyFont="1" applyFill="1" applyBorder="1" applyAlignment="1" applyProtection="1">
      <alignment horizontal="right" vertical="center" wrapText="1"/>
      <protection locked="0"/>
    </xf>
    <xf numFmtId="0" fontId="22" fillId="3" borderId="0" xfId="0" applyNumberFormat="1" applyFont="1" applyFill="1" applyBorder="1" applyAlignment="1" applyProtection="1">
      <alignment horizontal="left" vertical="center" wrapText="1"/>
      <protection hidden="1"/>
    </xf>
    <xf numFmtId="3" fontId="0" fillId="0" borderId="0" xfId="0" applyNumberFormat="1" applyFill="1" applyBorder="1" applyAlignment="1">
      <alignment horizontal="right" vertical="top"/>
    </xf>
    <xf numFmtId="3" fontId="21" fillId="0" borderId="0" xfId="0" applyNumberFormat="1" applyFont="1" applyAlignment="1">
      <alignment horizontal="right" vertical="center" wrapText="1"/>
    </xf>
    <xf numFmtId="0" fontId="0" fillId="0" borderId="0" xfId="0" applyAlignment="1">
      <alignment horizontal="left" vertical="top"/>
    </xf>
    <xf numFmtId="3" fontId="21" fillId="0" borderId="0" xfId="0" applyNumberFormat="1" applyFont="1" applyAlignment="1" applyProtection="1">
      <alignment horizontal="right" vertical="center" wrapText="1"/>
      <protection locked="0"/>
    </xf>
    <xf numFmtId="0" fontId="9" fillId="0" borderId="0" xfId="4" applyFont="1" applyProtection="1">
      <protection hidden="1"/>
    </xf>
    <xf numFmtId="0" fontId="4" fillId="0" borderId="0" xfId="4" applyFont="1" applyAlignment="1">
      <alignment vertical="center" wrapText="1"/>
    </xf>
    <xf numFmtId="0" fontId="49" fillId="0" borderId="0" xfId="4" applyFont="1" applyAlignment="1">
      <alignment horizontal="left" vertical="center"/>
    </xf>
    <xf numFmtId="0" fontId="49" fillId="0" borderId="0" xfId="4" applyFont="1" applyAlignment="1">
      <alignment vertical="center" wrapText="1"/>
    </xf>
    <xf numFmtId="0" fontId="0" fillId="5" borderId="19" xfId="0" applyFill="1" applyBorder="1" applyAlignment="1" applyProtection="1">
      <alignment horizontal="left" vertical="top"/>
      <protection locked="0"/>
    </xf>
    <xf numFmtId="0" fontId="50" fillId="5" borderId="19" xfId="0" applyFont="1" applyFill="1" applyBorder="1" applyAlignment="1" applyProtection="1">
      <alignment horizontal="left" vertical="top" wrapText="1"/>
    </xf>
    <xf numFmtId="0" fontId="0" fillId="0" borderId="0" xfId="0" applyFill="1" applyBorder="1" applyAlignment="1" applyProtection="1">
      <alignment horizontal="left" vertical="top"/>
    </xf>
    <xf numFmtId="0" fontId="51" fillId="0" borderId="0" xfId="0" applyFont="1" applyFill="1" applyBorder="1" applyAlignment="1" applyProtection="1">
      <alignment horizontal="center" vertical="top"/>
    </xf>
    <xf numFmtId="0" fontId="11" fillId="5" borderId="0" xfId="4" applyFill="1" applyAlignment="1" applyProtection="1">
      <alignment horizontal="center" vertical="center"/>
      <protection locked="0"/>
    </xf>
    <xf numFmtId="0" fontId="0" fillId="5" borderId="19" xfId="0" applyFill="1" applyBorder="1" applyAlignment="1" applyProtection="1">
      <alignment horizontal="left" vertical="top"/>
    </xf>
    <xf numFmtId="0" fontId="3" fillId="0" borderId="0" xfId="4" applyFont="1" applyAlignment="1">
      <alignment vertical="center" wrapText="1"/>
    </xf>
    <xf numFmtId="0" fontId="42" fillId="12" borderId="0" xfId="0" applyNumberFormat="1" applyFont="1" applyFill="1" applyBorder="1" applyAlignment="1" applyProtection="1">
      <alignment horizontal="right" vertical="top"/>
      <protection hidden="1"/>
    </xf>
    <xf numFmtId="0" fontId="42" fillId="12" borderId="0" xfId="0" applyNumberFormat="1" applyFont="1" applyFill="1" applyBorder="1" applyAlignment="1" applyProtection="1">
      <alignment horizontal="left" vertical="top"/>
      <protection hidden="1"/>
    </xf>
    <xf numFmtId="164" fontId="41" fillId="11" borderId="12" xfId="0" applyNumberFormat="1" applyFont="1" applyFill="1" applyBorder="1" applyAlignment="1" applyProtection="1">
      <alignment horizontal="left" vertical="center" wrapText="1"/>
      <protection hidden="1"/>
    </xf>
    <xf numFmtId="0" fontId="40" fillId="13" borderId="9" xfId="0" applyNumberFormat="1" applyFont="1" applyFill="1" applyBorder="1" applyAlignment="1" applyProtection="1">
      <alignment horizontal="left" vertical="top"/>
      <protection hidden="1"/>
    </xf>
    <xf numFmtId="164" fontId="0" fillId="12" borderId="0" xfId="0" applyNumberFormat="1" applyFill="1" applyBorder="1" applyAlignment="1" applyProtection="1">
      <alignment horizontal="left" vertical="top"/>
      <protection hidden="1"/>
    </xf>
    <xf numFmtId="4" fontId="21" fillId="0" borderId="0" xfId="0" applyNumberFormat="1" applyFont="1" applyFill="1" applyBorder="1" applyAlignment="1" applyProtection="1">
      <alignment horizontal="right" vertical="center" wrapText="1"/>
      <protection locked="0"/>
    </xf>
    <xf numFmtId="0" fontId="2" fillId="0" borderId="0" xfId="4" applyFont="1" applyAlignment="1">
      <alignment vertical="center" wrapText="1"/>
    </xf>
    <xf numFmtId="0" fontId="47" fillId="0" borderId="0" xfId="9"/>
    <xf numFmtId="0" fontId="11" fillId="0" borderId="0" xfId="4" applyAlignment="1">
      <alignment vertical="center"/>
    </xf>
    <xf numFmtId="0" fontId="2" fillId="0" borderId="0" xfId="4" applyFont="1" applyFill="1" applyAlignment="1">
      <alignment vertical="center" wrapText="1"/>
    </xf>
    <xf numFmtId="0" fontId="1" fillId="0" borderId="0" xfId="4" applyFont="1" applyFill="1" applyAlignment="1">
      <alignment vertical="center" wrapText="1"/>
    </xf>
    <xf numFmtId="0" fontId="0" fillId="0" borderId="0" xfId="4" applyFont="1" applyAlignment="1" applyProtection="1">
      <alignment horizontal="center" vertical="center"/>
      <protection hidden="1"/>
    </xf>
    <xf numFmtId="0" fontId="11" fillId="0" borderId="0" xfId="4" applyAlignment="1" applyProtection="1">
      <alignment horizontal="center" vertical="center"/>
      <protection hidden="1"/>
    </xf>
    <xf numFmtId="0" fontId="9" fillId="0" borderId="0" xfId="4" applyFont="1" applyProtection="1">
      <protection hidden="1"/>
    </xf>
    <xf numFmtId="0" fontId="11" fillId="0" borderId="0" xfId="4" applyProtection="1">
      <protection hidden="1"/>
    </xf>
    <xf numFmtId="49" fontId="19" fillId="0" borderId="0" xfId="0" applyNumberFormat="1" applyFont="1" applyFill="1" applyBorder="1" applyAlignment="1">
      <alignment wrapText="1"/>
    </xf>
    <xf numFmtId="164" fontId="19" fillId="0" borderId="0" xfId="0" applyNumberFormat="1" applyFont="1" applyFill="1" applyBorder="1" applyAlignment="1">
      <alignment horizontal="right" wrapText="1"/>
    </xf>
    <xf numFmtId="49" fontId="19" fillId="0" borderId="20" xfId="0" applyNumberFormat="1" applyFont="1" applyFill="1" applyBorder="1" applyAlignment="1">
      <alignment wrapText="1"/>
    </xf>
    <xf numFmtId="14" fontId="19" fillId="0" borderId="20" xfId="0" applyNumberFormat="1" applyFont="1" applyFill="1" applyBorder="1" applyAlignment="1">
      <alignment horizontal="right" wrapText="1"/>
    </xf>
    <xf numFmtId="164" fontId="19" fillId="0" borderId="20" xfId="0" applyNumberFormat="1" applyFont="1" applyFill="1" applyBorder="1" applyAlignment="1">
      <alignment horizontal="right" wrapText="1"/>
    </xf>
    <xf numFmtId="14" fontId="11" fillId="0" borderId="0" xfId="4" applyNumberFormat="1"/>
    <xf numFmtId="4" fontId="0" fillId="0" borderId="0" xfId="0" applyNumberFormat="1" applyFill="1" applyBorder="1" applyAlignment="1">
      <alignment horizontal="right" vertical="top"/>
    </xf>
  </cellXfs>
  <cellStyles count="10">
    <cellStyle name="Hyperlink" xfId="9"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8" xr:uid="{AC6D663D-C263-4CAE-9B95-377150EC5C57}"/>
    <cellStyle name="Normal_LocAdj" xfId="7" xr:uid="{FFBEF5F1-1C49-4BB2-A206-61526F353C96}"/>
  </cellStyles>
  <dxfs count="244">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64" formatCode="&quot;$&quot;#,##0.00"/>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3" formatCode="#,##0"/>
      <alignment horizontal="right" vertical="top" textRotation="0" wrapText="0" indent="0" justifyLastLine="0" shrinkToFit="0" readingOrder="0"/>
    </dxf>
    <dxf>
      <numFmt numFmtId="14" formatCode="0.00%"/>
      <alignment horizontal="right" vertical="top" textRotation="0" wrapText="0" indent="0" justifyLastLine="0" shrinkToFit="0" readingOrder="0"/>
    </dxf>
    <dxf>
      <numFmt numFmtId="4" formatCode="#,##0.00"/>
      <alignment horizontal="right" vertical="top" textRotation="0" wrapText="0" indent="0" justifyLastLine="0" shrinkToFit="0" readingOrder="0"/>
    </dxf>
    <dxf>
      <alignment horizontal="center"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numFmt numFmtId="13" formatCode="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3" formatCode="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72" formatCode="0.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numFmt numFmtId="166" formatCode="0.000000000"/>
      <fill>
        <patternFill patternType="none">
          <fgColor indexed="64"/>
          <bgColor indexed="65"/>
        </patternFill>
      </fill>
      <alignment horizontal="right" vertical="top" textRotation="0" wrapText="0" indent="0" justifyLastLine="0" shrinkToFit="0" readingOrder="0"/>
    </dxf>
    <dxf>
      <numFmt numFmtId="171" formatCode="0.0000"/>
      <fill>
        <patternFill patternType="none">
          <fgColor indexed="64"/>
          <bgColor indexed="65"/>
        </patternFill>
      </fill>
      <alignment horizontal="right" vertical="top" textRotation="0" wrapText="0" indent="0" justifyLastLine="0" shrinkToFit="0" readingOrder="0"/>
    </dxf>
    <dxf>
      <numFmt numFmtId="14" formatCode="0.0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66" formatCode="0.000000000"/>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164"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4"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4"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numFmt numFmtId="168" formatCode="000"/>
    </dxf>
    <dxf>
      <numFmt numFmtId="169" formatCode="00"/>
    </dxf>
    <dxf>
      <alignment horizontal="center" vertical="bottom" textRotation="0" wrapText="0" indent="0" justifyLastLine="0" shrinkToFit="0" readingOrder="0"/>
    </dxf>
    <dxf>
      <numFmt numFmtId="1" formatCode="0"/>
    </dxf>
    <dxf>
      <numFmt numFmtId="1" formatCode="0"/>
    </dxf>
    <dxf>
      <numFmt numFmtId="0" formatCode="General"/>
    </dxf>
    <dxf>
      <alignment horizontal="center" vertical="bottom" textRotation="0" wrapText="0" indent="0" justifyLastLine="0" shrinkToFit="0" readingOrder="0"/>
    </dxf>
    <dxf>
      <font>
        <b/>
        <i val="0"/>
        <strike val="0"/>
        <condense val="0"/>
        <extend val="0"/>
        <outline val="0"/>
        <shadow val="0"/>
        <u val="none"/>
        <vertAlign val="baseline"/>
        <sz val="11"/>
        <color auto="1"/>
        <name val="Calibri"/>
        <family val="2"/>
        <scheme val="none"/>
      </font>
    </dxf>
    <dxf>
      <numFmt numFmtId="168" formatCode="000"/>
    </dxf>
    <dxf>
      <numFmt numFmtId="169" formatCode="00"/>
    </dxf>
    <dxf>
      <alignment horizontal="center" vertical="bottom" textRotation="0" wrapText="0" indent="0" justifyLastLine="0" shrinkToFit="0" readingOrder="0"/>
    </dxf>
    <dxf>
      <numFmt numFmtId="1" formatCode="0"/>
    </dxf>
    <dxf>
      <numFmt numFmtId="1" formatCode="0"/>
    </dxf>
    <dxf>
      <numFmt numFmtId="0" formatCode="General"/>
    </dxf>
    <dxf>
      <alignment horizontal="center" vertical="bottom" textRotation="0" wrapText="0" indent="0" justifyLastLine="0" shrinkToFit="0" readingOrder="0"/>
    </dxf>
    <dxf>
      <font>
        <b/>
        <i val="0"/>
        <strike val="0"/>
        <condense val="0"/>
        <extend val="0"/>
        <outline val="0"/>
        <shadow val="0"/>
        <u val="none"/>
        <vertAlign val="baseline"/>
        <sz val="11"/>
        <color auto="1"/>
        <name val="Calibri"/>
        <family val="2"/>
        <scheme val="none"/>
      </font>
    </dxf>
    <dxf>
      <numFmt numFmtId="165" formatCode="&quot;$&quot;#,##0.0000"/>
      <fill>
        <patternFill patternType="none">
          <fgColor indexed="64"/>
          <bgColor indexed="65"/>
        </patternFill>
      </fill>
      <alignment horizontal="right" vertical="top" textRotation="0" wrapText="0" indent="0" justifyLastLine="0" shrinkToFit="0" readingOrder="0"/>
    </dxf>
    <dxf>
      <numFmt numFmtId="165" formatCode="&quot;$&quot;#,##0.0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165" formatCode="&quot;$&quot;#,##0.0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165" formatCode="&quot;$&quot;#,##0.0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30" formatCode="@"/>
      <fill>
        <patternFill patternType="none">
          <fgColor indexed="64"/>
          <bgColor indexed="65"/>
        </patternFill>
      </fill>
      <alignment horizontal="lef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border outline="0">
        <bottom style="medium">
          <color auto="1"/>
        </bottom>
      </border>
    </dxf>
    <dxf>
      <font>
        <b val="0"/>
        <i val="0"/>
        <strike val="0"/>
        <condense val="0"/>
        <extend val="0"/>
        <outline val="0"/>
        <shadow val="0"/>
        <u val="none"/>
        <vertAlign val="baseline"/>
        <sz val="14"/>
        <color theme="0"/>
        <name val="Times New Roman"/>
        <family val="1"/>
        <scheme val="none"/>
      </font>
      <fill>
        <patternFill patternType="solid">
          <fgColor indexed="64"/>
          <bgColor theme="0"/>
        </patternFill>
      </fill>
      <alignment horizontal="left" vertical="top" textRotation="0" wrapText="1" indent="0" justifyLastLine="0" shrinkToFit="0" readingOrder="0"/>
    </dxf>
    <dxf>
      <border outline="0">
        <left style="thin">
          <color theme="4"/>
        </left>
        <right style="thin">
          <color theme="4"/>
        </right>
        <top style="thin">
          <color theme="4"/>
        </top>
        <bottom style="medium">
          <color theme="1"/>
        </bottom>
      </border>
    </dxf>
    <dxf>
      <font>
        <b/>
        <i val="0"/>
        <strike val="0"/>
        <condense val="0"/>
        <extend val="0"/>
        <outline val="0"/>
        <shadow val="0"/>
        <u val="none"/>
        <vertAlign val="baseline"/>
        <sz val="14"/>
        <color theme="0"/>
        <name val="Times New Roman"/>
        <family val="1"/>
        <scheme val="none"/>
      </font>
      <fill>
        <patternFill patternType="solid">
          <fgColor indexed="64"/>
          <bgColor theme="0"/>
        </patternFill>
      </fill>
      <alignment horizontal="left" vertical="top" textRotation="0" wrapText="1" indent="0" justifyLastLine="0" shrinkToFit="0" readingOrder="0"/>
    </dxf>
    <dxf>
      <numFmt numFmtId="14" formatCode="0.00%"/>
      <fill>
        <patternFill patternType="none">
          <fgColor indexed="64"/>
          <bgColor indexed="65"/>
        </patternFill>
      </fill>
      <alignment horizontal="right" vertical="top" textRotation="0" wrapText="0" indent="0" justifyLastLine="0" shrinkToFit="0" readingOrder="0"/>
      <protection locked="0" hidden="0"/>
    </dxf>
    <dxf>
      <numFmt numFmtId="3" formatCode="#,##0"/>
      <alignment horizontal="right" vertical="top" textRotation="0" wrapText="0" indent="0" justifyLastLine="0" shrinkToFit="0" readingOrder="0"/>
      <protection locked="0" hidden="0"/>
    </dxf>
    <dxf>
      <numFmt numFmtId="3" formatCode="#,##0"/>
      <alignment horizontal="right" vertical="top" textRotation="0" wrapText="0" indent="0" justifyLastLine="0" shrinkToFit="0" readingOrder="0"/>
      <protection locked="0" hidden="0"/>
    </dxf>
    <dxf>
      <numFmt numFmtId="1" formatCode="0"/>
      <protection locked="0" hidden="0"/>
    </dxf>
    <dxf>
      <protection locked="0" hidden="0"/>
    </dxf>
    <dxf>
      <numFmt numFmtId="14" formatCode="0.00%"/>
      <fill>
        <patternFill patternType="none">
          <fgColor indexed="64"/>
          <bgColor indexed="65"/>
        </patternFill>
      </fill>
      <alignment horizontal="right" vertical="top" textRotation="0" wrapText="0" indent="0" justifyLastLine="0" shrinkToFit="0" readingOrder="0"/>
      <protection locked="0" hidden="0"/>
    </dxf>
    <dxf>
      <numFmt numFmtId="3" formatCode="#,##0"/>
      <alignment horizontal="right" vertical="top" textRotation="0" wrapText="0" indent="0" justifyLastLine="0" shrinkToFit="0" readingOrder="0"/>
      <protection locked="0" hidden="0"/>
    </dxf>
    <dxf>
      <numFmt numFmtId="3" formatCode="#,##0"/>
      <alignment horizontal="right" vertical="top" textRotation="0" wrapText="0" indent="0" justifyLastLine="0" shrinkToFit="0" readingOrder="0"/>
      <protection locked="0" hidden="0"/>
    </dxf>
    <dxf>
      <numFmt numFmtId="1" formatCode="0"/>
      <protection locked="0" hidden="0"/>
    </dxf>
    <dxf>
      <protection locked="0" hidden="0"/>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9" formatCode="m/d/yyyy"/>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0" formatCode="Genera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9" formatCode="m/d/yyyy"/>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b/>
        <i val="0"/>
        <strike val="0"/>
        <condense val="0"/>
        <extend val="0"/>
        <outline val="0"/>
        <shadow val="0"/>
        <u val="none"/>
        <vertAlign val="baseline"/>
        <sz val="10"/>
        <color rgb="FF000000"/>
        <name val="Arial Narrow"/>
        <family val="2"/>
        <scheme val="none"/>
      </font>
      <numFmt numFmtId="0" formatCode="General"/>
      <fill>
        <patternFill patternType="solid">
          <fgColor indexed="64"/>
          <bgColor rgb="FFFF0000"/>
        </patternFill>
      </fill>
      <alignment horizontal="left" vertical="center" textRotation="0" wrapText="1" indent="0" justifyLastLine="0" shrinkToFit="0" readingOrder="0"/>
      <protection locked="1" hidden="1"/>
    </dxf>
    <dxf>
      <font>
        <b/>
        <strike val="0"/>
        <outline val="0"/>
        <shadow val="0"/>
        <u val="none"/>
        <vertAlign val="baseline"/>
        <sz val="10"/>
        <color rgb="FF000000"/>
        <name val="Arial Narrow"/>
        <family val="2"/>
        <scheme val="none"/>
      </font>
      <numFmt numFmtId="0" formatCode="General"/>
      <fill>
        <patternFill patternType="solid">
          <fgColor indexed="64"/>
          <bgColor rgb="FFFFFF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strike val="0"/>
        <outline val="0"/>
        <shadow val="0"/>
        <u val="none"/>
        <vertAlign val="baseline"/>
        <sz val="10"/>
        <color theme="0"/>
        <name val="Arial Narrow"/>
        <family val="2"/>
        <scheme val="none"/>
      </font>
      <numFmt numFmtId="164" formatCode="&quot;$&quot;#,##0.00"/>
      <fill>
        <patternFill patternType="solid">
          <fgColor indexed="64"/>
          <bgColor rgb="FF00B05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0" formatCode="#,##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7" formatCode="#,##0.0"/>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6" formatCode="0.000000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0" formatCode="@"/>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0" formatCode="@"/>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4" formatCode="&quot;$&quot;#,##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165" formatCode="&quot;$&quot;#,##0.0000"/>
      <fill>
        <patternFill patternType="solid">
          <fgColor indexed="64"/>
          <bgColor theme="9" tint="0.5999938962981048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2"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vertical="center" textRotation="0" wrapText="1"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9" formatCode="m/d/yyyy"/>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b/>
        <i val="0"/>
        <strike val="0"/>
        <condense val="0"/>
        <extend val="0"/>
        <outline val="0"/>
        <shadow val="0"/>
        <u val="none"/>
        <vertAlign val="baseline"/>
        <sz val="10"/>
        <color rgb="FF000000"/>
        <name val="Arial Narrow"/>
        <family val="2"/>
        <scheme val="none"/>
      </font>
      <numFmt numFmtId="0" formatCode="General"/>
      <fill>
        <patternFill patternType="solid">
          <fgColor indexed="64"/>
          <bgColor rgb="FFFF0000"/>
        </patternFill>
      </fill>
      <alignment horizontal="left" vertical="center" textRotation="0" wrapText="1" indent="0" justifyLastLine="0" shrinkToFit="0" readingOrder="0"/>
      <protection locked="1" hidden="1"/>
    </dxf>
    <dxf>
      <font>
        <b/>
        <strike val="0"/>
        <outline val="0"/>
        <shadow val="0"/>
        <u val="none"/>
        <vertAlign val="baseline"/>
        <sz val="10"/>
        <color rgb="FF000000"/>
        <name val="Arial Narrow"/>
        <family val="2"/>
        <scheme val="none"/>
      </font>
      <numFmt numFmtId="0" formatCode="General"/>
      <fill>
        <patternFill patternType="solid">
          <fgColor indexed="64"/>
          <bgColor rgb="FFFFFF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strike val="0"/>
        <outline val="0"/>
        <shadow val="0"/>
        <u val="none"/>
        <vertAlign val="baseline"/>
        <sz val="10"/>
        <color theme="0"/>
        <name val="Arial Narrow"/>
        <family val="2"/>
        <scheme val="none"/>
      </font>
      <numFmt numFmtId="164" formatCode="&quot;$&quot;#,##0.00"/>
      <fill>
        <patternFill patternType="solid">
          <fgColor indexed="64"/>
          <bgColor rgb="FF00B05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0" formatCode="#,##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7" formatCode="#,##0.0"/>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6" formatCode="0.000000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0" formatCode="@"/>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0" formatCode="@"/>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4" formatCode="&quot;$&quot;#,##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165" formatCode="&quot;$&quot;#,##0.0000"/>
      <fill>
        <patternFill patternType="solid">
          <fgColor indexed="64"/>
          <bgColor theme="9" tint="0.5999938962981048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2"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indent="0" justifyLastLine="0" shrinkToFit="0" readingOrder="0"/>
      <protection locked="1" hidden="1"/>
    </dxf>
    <dxf>
      <font>
        <strike val="0"/>
        <outline val="0"/>
        <shadow val="0"/>
        <vertAlign val="baseline"/>
        <sz val="8"/>
        <color theme="1"/>
        <name val="Arial Narrow"/>
        <family val="2"/>
        <scheme val="none"/>
      </font>
      <alignment horizontal="general" vertical="center" textRotation="0" wrapText="1" indent="0" justifyLastLine="0" shrinkToFit="0" readingOrder="0"/>
    </dxf>
    <dxf>
      <numFmt numFmtId="0" formatCode="General"/>
      <alignment horizontal="center" vertical="center" textRotation="0" wrapText="0" indent="0" justifyLastLine="0" shrinkToFit="0" readingOrder="0"/>
    </dxf>
    <dxf>
      <font>
        <strike val="0"/>
        <outline val="0"/>
        <shadow val="0"/>
        <vertAlign val="baseline"/>
        <sz val="8"/>
        <color theme="1"/>
        <name val="Arial Narrow"/>
        <family val="2"/>
        <scheme val="none"/>
      </font>
      <alignment horizontal="general" vertical="center" textRotation="0" wrapText="1" indent="0" justifyLastLine="0" shrinkToFit="0" readingOrder="0"/>
    </dxf>
    <dxf>
      <numFmt numFmtId="0" formatCode="General"/>
      <alignment horizontal="center" vertical="center" textRotation="0" wrapText="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MasterDocumentsList!A1"/><Relationship Id="rId2" Type="http://schemas.openxmlformats.org/officeDocument/2006/relationships/hyperlink" Target="#Instructions!A1"/><Relationship Id="rId1" Type="http://schemas.openxmlformats.org/officeDocument/2006/relationships/image" Target="../media/image1.jpeg"/><Relationship Id="rId5" Type="http://schemas.openxmlformats.org/officeDocument/2006/relationships/hyperlink" Target="#Directories!A1"/><Relationship Id="rId4" Type="http://schemas.openxmlformats.org/officeDocument/2006/relationships/hyperlink" Target="#CompletedForms!A1"/></Relationships>
</file>

<file path=xl/drawings/_rels/drawing2.xml.rels><?xml version="1.0" encoding="UTF-8" standalone="yes"?>
<Relationships xmlns="http://schemas.openxmlformats.org/package/2006/relationships"><Relationship Id="rId2" Type="http://schemas.openxmlformats.org/officeDocument/2006/relationships/hyperlink" Target="mailto:ddp@usda.gov" TargetMode="External"/><Relationship Id="rId1" Type="http://schemas.openxmlformats.org/officeDocument/2006/relationships/hyperlink" Target="http://www.ams.usda.gov/ddp"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712095</xdr:colOff>
      <xdr:row>11</xdr:row>
      <xdr:rowOff>133762</xdr:rowOff>
    </xdr:from>
    <xdr:to>
      <xdr:col>1</xdr:col>
      <xdr:colOff>1304304</xdr:colOff>
      <xdr:row>13</xdr:row>
      <xdr:rowOff>47072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2112270" y="2229262"/>
          <a:ext cx="592209" cy="300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
              <a:solidFill>
                <a:schemeClr val="bg1"/>
              </a:solidFill>
              <a:latin typeface="Arial Narrow" panose="020B0606020202030204" pitchFamily="34" charset="0"/>
            </a:rPr>
            <a:t>Instructions</a:t>
          </a:r>
        </a:p>
      </xdr:txBody>
    </xdr:sp>
    <xdr:clientData/>
  </xdr:twoCellAnchor>
  <xdr:twoCellAnchor editAs="absolute">
    <xdr:from>
      <xdr:col>1</xdr:col>
      <xdr:colOff>1382157</xdr:colOff>
      <xdr:row>11</xdr:row>
      <xdr:rowOff>122443</xdr:rowOff>
    </xdr:from>
    <xdr:to>
      <xdr:col>1</xdr:col>
      <xdr:colOff>1974366</xdr:colOff>
      <xdr:row>13</xdr:row>
      <xdr:rowOff>48453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2782332" y="2224293"/>
          <a:ext cx="592209" cy="300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
              <a:solidFill>
                <a:schemeClr val="bg1"/>
              </a:solidFill>
              <a:latin typeface="Arial Narrow" panose="020B0606020202030204" pitchFamily="34" charset="0"/>
            </a:rPr>
            <a:t>Master Document List</a:t>
          </a:r>
        </a:p>
      </xdr:txBody>
    </xdr:sp>
    <xdr:clientData/>
  </xdr:twoCellAnchor>
  <xdr:twoCellAnchor editAs="absolute">
    <xdr:from>
      <xdr:col>1</xdr:col>
      <xdr:colOff>2048087</xdr:colOff>
      <xdr:row>11</xdr:row>
      <xdr:rowOff>136247</xdr:rowOff>
    </xdr:from>
    <xdr:to>
      <xdr:col>2</xdr:col>
      <xdr:colOff>97121</xdr:colOff>
      <xdr:row>13</xdr:row>
      <xdr:rowOff>55907</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3448262" y="2231747"/>
          <a:ext cx="592209" cy="300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
              <a:solidFill>
                <a:schemeClr val="bg1"/>
              </a:solidFill>
              <a:latin typeface="Arial Narrow" panose="020B0606020202030204" pitchFamily="34" charset="0"/>
            </a:rPr>
            <a:t>Completed</a:t>
          </a:r>
          <a:r>
            <a:rPr lang="en-US" sz="600" baseline="0">
              <a:solidFill>
                <a:schemeClr val="bg1"/>
              </a:solidFill>
              <a:latin typeface="Arial Narrow" panose="020B0606020202030204" pitchFamily="34" charset="0"/>
            </a:rPr>
            <a:t> Forms</a:t>
          </a:r>
          <a:endParaRPr lang="en-US" sz="600">
            <a:solidFill>
              <a:schemeClr val="bg1"/>
            </a:solidFill>
            <a:latin typeface="Arial Narrow" panose="020B0606020202030204" pitchFamily="34" charset="0"/>
          </a:endParaRPr>
        </a:p>
      </xdr:txBody>
    </xdr:sp>
    <xdr:clientData/>
  </xdr:twoCellAnchor>
  <xdr:twoCellAnchor editAs="absolute">
    <xdr:from>
      <xdr:col>2</xdr:col>
      <xdr:colOff>86070</xdr:colOff>
      <xdr:row>11</xdr:row>
      <xdr:rowOff>131280</xdr:rowOff>
    </xdr:from>
    <xdr:to>
      <xdr:col>2</xdr:col>
      <xdr:colOff>678279</xdr:colOff>
      <xdr:row>13</xdr:row>
      <xdr:rowOff>44590</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023070" y="2226780"/>
          <a:ext cx="592209" cy="300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
              <a:solidFill>
                <a:schemeClr val="bg1"/>
              </a:solidFill>
              <a:latin typeface="Arial Narrow" panose="020B0606020202030204" pitchFamily="34" charset="0"/>
            </a:rPr>
            <a:t>Directories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39077</xdr:colOff>
      <xdr:row>2</xdr:row>
      <xdr:rowOff>34191</xdr:rowOff>
    </xdr:from>
    <xdr:to>
      <xdr:col>3</xdr:col>
      <xdr:colOff>1953846</xdr:colOff>
      <xdr:row>9</xdr:row>
      <xdr:rowOff>249114</xdr:rowOff>
    </xdr:to>
    <xdr:sp macro="" textlink="">
      <xdr:nvSpPr>
        <xdr:cNvPr id="2" name="Arrow: Up 1">
          <a:extLst>
            <a:ext uri="{FF2B5EF4-FFF2-40B4-BE49-F238E27FC236}">
              <a16:creationId xmlns:a16="http://schemas.microsoft.com/office/drawing/2014/main" id="{00000000-0008-0000-0100-000002000000}"/>
            </a:ext>
          </a:extLst>
        </xdr:cNvPr>
        <xdr:cNvSpPr/>
      </xdr:nvSpPr>
      <xdr:spPr>
        <a:xfrm>
          <a:off x="6652846" y="454268"/>
          <a:ext cx="1914769" cy="2754923"/>
        </a:xfrm>
        <a:prstGeom prst="up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You Must Enter Assigned Password Here For</a:t>
          </a:r>
          <a:r>
            <a:rPr lang="en-US" sz="1100" b="1" baseline="0"/>
            <a:t> This Form To Work Properly.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7</xdr:col>
          <xdr:colOff>31750</xdr:colOff>
          <xdr:row>0</xdr:row>
          <xdr:rowOff>31750</xdr:rowOff>
        </xdr:from>
        <xdr:to>
          <xdr:col>7</xdr:col>
          <xdr:colOff>666750</xdr:colOff>
          <xdr:row>0</xdr:row>
          <xdr:rowOff>495300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0</xdr:row>
          <xdr:rowOff>31750</xdr:rowOff>
        </xdr:from>
        <xdr:to>
          <xdr:col>6</xdr:col>
          <xdr:colOff>685800</xdr:colOff>
          <xdr:row>0</xdr:row>
          <xdr:rowOff>501650</xdr:rowOff>
        </xdr:to>
        <xdr:sp macro="" textlink="">
          <xdr:nvSpPr>
            <xdr:cNvPr id="2055" name="Object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8</xdr:col>
      <xdr:colOff>24425</xdr:colOff>
      <xdr:row>0</xdr:row>
      <xdr:rowOff>78160</xdr:rowOff>
    </xdr:from>
    <xdr:to>
      <xdr:col>8</xdr:col>
      <xdr:colOff>675544</xdr:colOff>
      <xdr:row>0</xdr:row>
      <xdr:rowOff>452566</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11312771" y="78160"/>
          <a:ext cx="651119" cy="374406"/>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DDP Website</a:t>
          </a:r>
        </a:p>
      </xdr:txBody>
    </xdr:sp>
    <xdr:clientData/>
  </xdr:twoCellAnchor>
  <xdr:twoCellAnchor>
    <xdr:from>
      <xdr:col>9</xdr:col>
      <xdr:colOff>29310</xdr:colOff>
      <xdr:row>0</xdr:row>
      <xdr:rowOff>73275</xdr:rowOff>
    </xdr:from>
    <xdr:to>
      <xdr:col>9</xdr:col>
      <xdr:colOff>680429</xdr:colOff>
      <xdr:row>0</xdr:row>
      <xdr:rowOff>447681</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12030810" y="73275"/>
          <a:ext cx="651119" cy="374406"/>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DDP Email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xdr:colOff>
      <xdr:row>5</xdr:row>
      <xdr:rowOff>15874</xdr:rowOff>
    </xdr:from>
    <xdr:to>
      <xdr:col>2</xdr:col>
      <xdr:colOff>3733800</xdr:colOff>
      <xdr:row>5</xdr:row>
      <xdr:rowOff>1377950</xdr:rowOff>
    </xdr:to>
    <xdr:sp macro="" textlink="">
      <xdr:nvSpPr>
        <xdr:cNvPr id="2" name="Arrow: Left 1">
          <a:extLst>
            <a:ext uri="{FF2B5EF4-FFF2-40B4-BE49-F238E27FC236}">
              <a16:creationId xmlns:a16="http://schemas.microsoft.com/office/drawing/2014/main" id="{00000000-0008-0000-0900-000002000000}"/>
            </a:ext>
          </a:extLst>
        </xdr:cNvPr>
        <xdr:cNvSpPr/>
      </xdr:nvSpPr>
      <xdr:spPr>
        <a:xfrm>
          <a:off x="7340600" y="1050924"/>
          <a:ext cx="3714750" cy="136207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xdr:colOff>
      <xdr:row>5</xdr:row>
      <xdr:rowOff>15874</xdr:rowOff>
    </xdr:from>
    <xdr:to>
      <xdr:col>2</xdr:col>
      <xdr:colOff>3733800</xdr:colOff>
      <xdr:row>5</xdr:row>
      <xdr:rowOff>1377950</xdr:rowOff>
    </xdr:to>
    <xdr:sp macro="" textlink="">
      <xdr:nvSpPr>
        <xdr:cNvPr id="2" name="Arrow: Left 1">
          <a:extLst>
            <a:ext uri="{FF2B5EF4-FFF2-40B4-BE49-F238E27FC236}">
              <a16:creationId xmlns:a16="http://schemas.microsoft.com/office/drawing/2014/main" id="{00000000-0008-0000-0A00-000002000000}"/>
            </a:ext>
          </a:extLst>
        </xdr:cNvPr>
        <xdr:cNvSpPr/>
      </xdr:nvSpPr>
      <xdr:spPr>
        <a:xfrm>
          <a:off x="7105650" y="1279524"/>
          <a:ext cx="2813050" cy="113347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Audit Has Been Completed.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2:B16" totalsRowShown="0">
  <autoFilter ref="A2:B16" xr:uid="{00000000-0009-0000-0100-00000B000000}"/>
  <tableColumns count="2">
    <tableColumn id="1" xr3:uid="{D0F9DA22-9D72-46FA-B584-1621030AD38B}" name="No." dataDxfId="243">
      <calculatedColumnFormula>ROW()-2</calculatedColumnFormula>
    </tableColumn>
    <tableColumn id="2" xr3:uid="{B7EF2369-EAFB-4DEC-A3E5-52E8DB57BBD7}" name="Instructions for the Donation Programs Reimbursement Claim Form" dataDxfId="24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FD3658B-3C5E-4116-BCC7-E24F5CBD284A}" name="tblUPL" displayName="tblUPL" ref="A1:S19" totalsRowShown="0" headerRowDxfId="53">
  <autoFilter ref="A1:S19" xr:uid="{80A2F307-9E6F-4E60-A189-8A76ED482176}"/>
  <sortState xmlns:xlrd2="http://schemas.microsoft.com/office/spreadsheetml/2017/richdata2" ref="A2:S2">
    <sortCondition ref="B1:B2"/>
  </sortState>
  <tableColumns count="19">
    <tableColumn id="1" xr3:uid="{F2318DF6-9775-4E86-980D-17A837A19FA6}" name="UPL_Id" dataDxfId="52"/>
    <tableColumn id="17" xr3:uid="{ACC5AC25-2984-4690-97EB-7E9D85FFD626}" name="Name_BY_Location" dataDxfId="51"/>
    <tableColumn id="2" xr3:uid="{C250513B-50E9-4647-8DD1-FBBFBCE054BF}" name="Audit_By_FO" dataDxfId="50"/>
    <tableColumn id="3" xr3:uid="{738E1006-F712-4178-9AC0-DB1F459F970A}" name="Submitting_FO" dataDxfId="49"/>
    <tableColumn id="4" xr3:uid="{5122F9E2-B045-44DB-AC93-BF391F6090A0}" name="Handler_Type"/>
    <tableColumn id="5" xr3:uid="{F72B3E40-B71A-4A2F-BA4C-C1F544CF7F12}" name="Handler_ID"/>
    <tableColumn id="6" xr3:uid="{C7943485-C500-4070-8E86-443FCC1DC1AB}" name="Handler_Name"/>
    <tableColumn id="7" xr3:uid="{00339014-04BC-499D-89AC-6B9B66B2AE9A}" name="Record Status"/>
    <tableColumn id="8" xr3:uid="{3D0DE0C5-06C0-459A-98F2-7D03A661EE16}" name="Address"/>
    <tableColumn id="9" xr3:uid="{E5AE4D48-C52F-4394-8E4D-A54C47FB0C9E}" name="City"/>
    <tableColumn id="10" xr3:uid="{9FE6459A-35E5-4E9A-B28F-98D1E962F4BE}" name="State"/>
    <tableColumn id="11" xr3:uid="{A675BED2-3191-4A28-BDCA-BF41D5C966F8}" name="Ownership_ID" dataDxfId="48"/>
    <tableColumn id="12" xr3:uid="{FE22EBA0-6277-4E47-A490-313BE88B29F2}" name="FIPS_State" dataDxfId="47"/>
    <tableColumn id="13" xr3:uid="{F2A57F08-A9D2-45D1-A6C2-EEBF5B8838D2}" name="FIPS_County" dataDxfId="46"/>
    <tableColumn id="14" xr3:uid="{8D77C59E-D10F-498E-9B09-9F0CC9B5A231}" name="FIPS_Country"/>
    <tableColumn id="15" xr3:uid="{EFEC861F-B5E2-48DF-8BCC-2E06C16C3B34}" name="Notes"/>
    <tableColumn id="16" xr3:uid="{A1450C84-0682-452E-BB44-7D0E924D1B90}" name="Update_by"/>
    <tableColumn id="19" xr3:uid="{4810FEFB-4DA0-4170-87D2-8321C1AAF5DF}" name="EDO_UPL_ID"/>
    <tableColumn id="18" xr3:uid="{CBC0B091-67A1-4AF2-A442-E65DBFC2EB50}" name="Password"/>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2060409-A473-4EF8-A4D0-54FF4ABE3B21}" name="tblDPL" displayName="tblDPL" ref="A1:S9" totalsRowShown="0" headerRowDxfId="45">
  <autoFilter ref="A1:S9" xr:uid="{80A2F307-9E6F-4E60-A189-8A76ED482176}"/>
  <sortState xmlns:xlrd2="http://schemas.microsoft.com/office/spreadsheetml/2017/richdata2" ref="A2:S2">
    <sortCondition ref="B1:B2"/>
  </sortState>
  <tableColumns count="19">
    <tableColumn id="1" xr3:uid="{7EC5A578-07F4-4CC1-A442-98F6912780C9}" name="DPL_Id" dataDxfId="44"/>
    <tableColumn id="17" xr3:uid="{C9332308-8F5F-4790-9C61-211089BF35D8}" name="Name_By_Location" dataDxfId="43"/>
    <tableColumn id="2" xr3:uid="{69529EF7-BB36-44B7-B9C5-F98DFFE53521}" name="Audit_By_FO" dataDxfId="42"/>
    <tableColumn id="3" xr3:uid="{8A6FF6D4-16B5-4D57-BEAB-1FA079C062AA}" name="Submitting_FO" dataDxfId="41"/>
    <tableColumn id="4" xr3:uid="{9CAC8254-1A6B-4C09-B7DE-13B5DC4A630A}" name="Handler_Type"/>
    <tableColumn id="5" xr3:uid="{2C82CCA8-7472-47AD-B849-AD6ACD1499D8}" name="Handler_ID"/>
    <tableColumn id="6" xr3:uid="{670E3800-77A1-4673-BC82-60A6D05EA5CB}" name="Handler_Name"/>
    <tableColumn id="7" xr3:uid="{59A04C9C-B53F-49A3-B136-CCE9489606A7}" name="Record Status"/>
    <tableColumn id="8" xr3:uid="{C58FC9B3-6CCD-4285-A82C-4E0DF2D6FC6E}" name="Address"/>
    <tableColumn id="9" xr3:uid="{84C5F389-8667-46A1-8E72-928A8831DD36}" name="City"/>
    <tableColumn id="10" xr3:uid="{9B1F47DD-D185-4C57-A9B5-9B1EDBC37C63}" name="State"/>
    <tableColumn id="11" xr3:uid="{0E186D9C-BA77-4E4A-97AF-61D6CADDF7E6}" name="Ownership_ID" dataDxfId="40"/>
    <tableColumn id="12" xr3:uid="{394848F0-C305-4371-B9D4-DF17A98F60EF}" name="FIPS_State" dataDxfId="39"/>
    <tableColumn id="13" xr3:uid="{E5137A6D-BB38-4FF7-ADB4-0E45B4A76736}" name="FIPS_County" dataDxfId="38"/>
    <tableColumn id="14" xr3:uid="{65FD4780-A7F7-43D6-9E10-BBF11FE39CE0}" name="FIPS_Country"/>
    <tableColumn id="15" xr3:uid="{EFDF4B8D-7841-4DCD-A0EA-6F9A984C40BA}" name="Notes"/>
    <tableColumn id="16" xr3:uid="{F589E42E-DA1D-429F-A5F1-368F459774E8}" name="Update_by"/>
    <tableColumn id="19" xr3:uid="{F9D9832E-A88A-4873-91BC-4A0203AE871D}" name="EDO_UPL_ID"/>
    <tableColumn id="18" xr3:uid="{8134D479-D823-4E71-ACBE-E25D7FD9DDBB}" name="Password"/>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4928B4B-F6DC-4BAB-842A-0FFD406005CC}" name="tblLocAdj" displayName="tblLocAdj" ref="A1:I3116" totalsRowShown="0" headerRowDxfId="37" headerRowBorderDxfId="36" tableBorderDxfId="35">
  <autoFilter ref="A1:I3116" xr:uid="{04EE1D27-CC04-4B45-BA3C-EDE99C6D7772}"/>
  <sortState xmlns:xlrd2="http://schemas.microsoft.com/office/spreadsheetml/2017/richdata2" ref="A2:I2">
    <sortCondition ref="A1:A2"/>
  </sortState>
  <tableColumns count="9">
    <tableColumn id="1" xr3:uid="{A9BC4732-B4C8-449F-861D-3995E360586C}" name="STATE" dataDxfId="34"/>
    <tableColumn id="2" xr3:uid="{BC333D66-43C3-4F38-B361-5C4DCFE3FEE7}" name="COUNTY" dataDxfId="33"/>
    <tableColumn id="10" xr3:uid="{1C38EBFC-18B8-45F1-8E68-24C6174414B7}" name="CombinedStCo" dataDxfId="32"/>
    <tableColumn id="9" xr3:uid="{64757BE3-748F-400A-8AF7-568AA68C9240}" name="Class_I_Loc" dataDxfId="31"/>
    <tableColumn id="3" xr3:uid="{50A8E0F6-B809-4425-8788-BE9F527DC801}" name="FIPS" dataDxfId="30"/>
    <tableColumn id="4" xr3:uid="{D49FD4B7-6D17-4E59-AC40-8EE1CDF272BE}" name="Sec52_Effective_Date" dataDxfId="29"/>
    <tableColumn id="5" xr3:uid="{DE1B696D-34F6-4A9F-84A5-EAA1CEA56228}" name="Sec52" dataDxfId="28"/>
    <tableColumn id="6" xr3:uid="{B0684A2D-C66A-4BD3-926D-DF40DFEBD4FA}" name="Sec51_Effective_Date"/>
    <tableColumn id="7" xr3:uid="{43A5C16F-446A-4EE9-8B85-A1F2C89907AC}" name="Sec51" dataDxfId="2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7E76E25-D698-410F-B446-4BFF8925DD90}" name="tblMeasurement" displayName="tblMeasurement" ref="A1:C8" totalsRowShown="0" headerRowDxfId="26">
  <autoFilter ref="A1:C8" xr:uid="{EE06B86B-A6DF-4D70-9A48-CA1A7DFC6444}"/>
  <tableColumns count="3">
    <tableColumn id="1" xr3:uid="{6483CBB3-848A-439C-B5B1-7A9F67C1F7C3}" name="Sort"/>
    <tableColumn id="2" xr3:uid="{98FECE32-6EF4-404D-99D4-B6C5BAAAFD73}" name="Measurement" dataDxfId="25"/>
    <tableColumn id="3" xr3:uid="{0A4CE9B9-BEC7-4808-8440-8220C48AE3E2}" name="Pounds_Factor" dataDxfId="2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2F0C303-9BD1-4A34-B779-8E8F8B051DAF}" name="tblWPG" displayName="tblWPG" ref="A1:C5002" totalsRowShown="0" headerRowDxfId="23" dataDxfId="22">
  <autoFilter ref="A1:C5002" xr:uid="{16A8BCC4-BC9A-4AB9-A51D-E5118DAAEC89}"/>
  <tableColumns count="3">
    <tableColumn id="1" xr3:uid="{95AB924B-366C-461B-8520-BB2D104C0481}" name="Milkfat_Percent" dataDxfId="21"/>
    <tableColumn id="2" xr3:uid="{48D65967-C73B-48C7-98B3-369912D37F4B}" name="WPG_Factor" dataDxfId="20"/>
    <tableColumn id="3" xr3:uid="{9AC9A591-993C-4E43-B755-9F701524F7C3}" name="Pounds_Factor" dataDxfId="19"/>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0C80D5C-38B1-48B9-8BA9-F6C3ACE0791D}" name="tblMPG" displayName="tblMPG" ref="A1:A2" totalsRowShown="0" dataDxfId="18">
  <autoFilter ref="A1:A2" xr:uid="{27EA0848-EB80-48C5-8A8A-B1BD07C087FB}"/>
  <tableColumns count="1">
    <tableColumn id="1" xr3:uid="{7CDB2A82-333E-4F3D-B22F-E5464B5AC7D3}" name="MPG" dataDxfId="17"/>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C62A8F0-9F72-429A-9066-E0976B91EDF5}" name="tblTranPercent" displayName="tblTranPercent" ref="A1:A2" totalsRowShown="0" headerRowDxfId="16" dataDxfId="15">
  <autoFilter ref="A1:A2" xr:uid="{79881400-D624-457C-A919-C98953210BD9}"/>
  <tableColumns count="1">
    <tableColumn id="1" xr3:uid="{61BBFAC2-47DD-4A0B-B9FE-710C3D720259}" name="Percent" dataDxfId="14"/>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3F86918-A746-41AC-BD94-884CED6ABDD1}" name="tblMakePercent" displayName="tblMakePercent" ref="A1:A2" totalsRowShown="0" headerRowDxfId="13" dataDxfId="12">
  <autoFilter ref="A1:A2" xr:uid="{AE5E29C5-9881-4763-8E6B-F6DD2DEAC779}"/>
  <tableColumns count="1">
    <tableColumn id="1" xr3:uid="{58CBCB8B-9FB2-4327-AF1E-FA43FB7E15D0}" name="Percent" dataDxfId="11"/>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72098E9-68D8-46A5-992E-BFB7E48410F4}" name="tblProducts" displayName="tblProducts" ref="A1:F17" totalsRowShown="0">
  <autoFilter ref="A1:F17" xr:uid="{26F5B81F-DF4E-4F6A-B8D3-626B181F792A}"/>
  <sortState xmlns:xlrd2="http://schemas.microsoft.com/office/spreadsheetml/2017/richdata2" ref="A2:E2">
    <sortCondition ref="A2"/>
  </sortState>
  <tableColumns count="6">
    <tableColumn id="1" xr3:uid="{5C518B05-B98B-4036-9DBD-1E7DD2394047}" name="Sort" dataDxfId="10"/>
    <tableColumn id="2" xr3:uid="{51272176-462D-4A04-A0FC-A6AE0361576C}" name="Product"/>
    <tableColumn id="3" xr3:uid="{F53C2B19-E116-4724-B593-C4DD432D25D2}" name="Class" dataDxfId="9"/>
    <tableColumn id="4" xr3:uid="{DE43CD99-998B-4E64-9ADC-065BA85CEFEE}" name="Default_Yield_Factor" dataDxfId="8"/>
    <tableColumn id="5" xr3:uid="{E6DD256A-1E00-4D1D-AC60-21FC5A0458D3}" name="Default_Fat_Percent" dataDxfId="7"/>
    <tableColumn id="6" xr3:uid="{6F004635-FA97-4BDE-A62A-F28F565AD00A}" name="Days_Remaining" dataDxfId="6"/>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E506298-AEE9-46E3-9288-834009ADD112}" name="tblClasses" displayName="tblClasses" ref="A1:B5" totalsRowShown="0" headerRowDxfId="5" dataDxfId="4">
  <autoFilter ref="A1:B5" xr:uid="{CB7246B1-E824-44BC-8C4D-1BF07501B84B}"/>
  <tableColumns count="2">
    <tableColumn id="1" xr3:uid="{3B6C8EF6-F84D-4FA7-AEC8-836B366B6BA0}" name="Class" dataDxfId="3"/>
    <tableColumn id="2" xr3:uid="{668ADE04-52FD-4799-809A-8ADD6F0CB153}" name="Make_Allowance_Per_CWT" dataDxfId="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400892E-B0D9-4C63-848D-3676D7B22D5E}" name="InstructionsAudit_T" displayName="InstructionsAudit_T" ref="A2:B7" totalsRowShown="0">
  <autoFilter ref="A2:B7" xr:uid="{00000000-0009-0000-0100-00000B000000}"/>
  <tableColumns count="2">
    <tableColumn id="1" xr3:uid="{C6FD40B5-1428-4A7D-8D8C-048C545BBF7A}" name="No." dataDxfId="241">
      <calculatedColumnFormula>ROW()-2</calculatedColumnFormula>
    </tableColumn>
    <tableColumn id="2" xr3:uid="{711D4CC1-D9ED-4E0B-A1B8-E4A40D1580A6}" name="Instructions for the Donation Programs Reimbursement Claim Form" dataDxfId="240"/>
  </tableColumns>
  <tableStyleInfo name="TableStyleMedium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F5E80A5-3AA1-4EE0-AE29-3B70EC7B48E1}" name="tblFederalOrder" displayName="tblFederalOrder" ref="A1:D12" totalsRowShown="0" headerRowDxfId="1">
  <autoFilter ref="A1:D12" xr:uid="{DDA42FAB-49A7-4A19-AF5B-473B098A91EF}"/>
  <tableColumns count="4">
    <tableColumn id="1" xr3:uid="{476AC0BA-27D9-4FC3-8DFE-0F0521275A9A}" name="FO_No"/>
    <tableColumn id="2" xr3:uid="{0FAB9EDF-EE7A-4A15-8320-53C2050A2F02}" name="Marketing_Area" dataDxfId="0"/>
    <tableColumn id="3" xr3:uid="{2774BB0A-24F9-4D7E-A80E-F7132CB0C5EE}" name="Short_FO"/>
    <tableColumn id="4" xr3:uid="{4837ADE2-998C-49B3-B444-04D688995159}" name="FO_Email"/>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0481AEE-FA52-47B4-829F-F9FD84BA4DDE}" name="tblDonations" displayName="tblDonations" ref="A1:BW2" totalsRowShown="0" headerRowDxfId="239" dataDxfId="238">
  <autoFilter ref="A1:BW2" xr:uid="{E728DBD2-DB97-487A-88EC-76D9A9A1CC54}"/>
  <tableColumns count="75">
    <tableColumn id="5" xr3:uid="{6333BECD-EA9A-4B90-ADC5-0A5A4184020F}" name="Donation_Date" dataDxfId="237"/>
    <tableColumn id="52" xr3:uid="{989F33CD-0E9D-497F-A9A7-FD9072CDA0C8}" name="Manufactured_Date" dataDxfId="236"/>
    <tableColumn id="11" xr3:uid="{E994A636-61D5-4E96-99D3-AA4B508A486A}" name="Code_Date" dataDxfId="235"/>
    <tableColumn id="2" xr3:uid="{0055B878-41CD-42A4-BAAE-3A5499319272}" name="Plant" dataDxfId="234"/>
    <tableColumn id="13" xr3:uid="{2AC22584-3BCA-4116-A0B3-9B52B1D64ACD}" name="Donation_Distributor" dataDxfId="233"/>
    <tableColumn id="17" xr3:uid="{53C9D8CF-1F27-4C56-92C3-9C6A2B8A9C30}" name="Distance_From_Plant_To_Distributor" dataDxfId="232"/>
    <tableColumn id="63" xr3:uid="{9F8F6C37-9185-46F5-BCD9-035973A93CD1}" name="Load_ID" dataDxfId="231"/>
    <tableColumn id="21" xr3:uid="{19B3E255-5C0F-444A-A51C-DBFDB2FEDEAA}" name="UPC_Package_Code" dataDxfId="230"/>
    <tableColumn id="18" xr3:uid="{9C874246-9828-4122-A26F-F6C03ED376AB}" name="Product_Type" dataDxfId="229"/>
    <tableColumn id="10" xr3:uid="{C4C84727-E5BD-49C8-BF95-8E3C3610EE92}" name="Measurement" dataDxfId="228"/>
    <tableColumn id="47" xr3:uid="{866405AD-9A59-4E2E-A666-97AF947A7B33}" name="Package_Size" dataDxfId="227"/>
    <tableColumn id="6" xr3:uid="{7F33B7AC-E1C5-467C-A7BB-5694FE171D2E}" name="No_Of_Units" dataDxfId="226"/>
    <tableColumn id="16" xr3:uid="{AECF5F0D-2A41-4F4D-B408-14BFC8EEE7C9}" name="Reported_Yield_Factor" dataDxfId="225"/>
    <tableColumn id="25" xr3:uid="{1637979C-D0DC-474B-8AA6-C891949053A9}" name="Reported_Fat_Percent" dataDxfId="224"/>
    <tableColumn id="72" xr3:uid="{8172DEF6-493A-4AA1-ABBA-2D979CF347EB}" name="Price_Paid_Processed_Product" dataDxfId="223"/>
    <tableColumn id="37" xr3:uid="{3AEB0AB0-138D-4DB5-A327-90531688E759}" name="Calc_Yield_Factor" dataDxfId="222">
      <calculatedColumnFormula>IFERROR(ROUND(tblDonations[[#This Row],[Recipe_Milk_Pounds]]/tblDonations[[#This Row],[Recipe_Final_Product_Lbs]],2),0)</calculatedColumnFormula>
    </tableColumn>
    <tableColumn id="39" xr3:uid="{3843EDC0-B3A1-41E0-8307-05928515D6E9}" name="Calc_Milkfat_Percent" dataDxfId="221">
      <calculatedColumnFormula>IFERROR(INDEX(tblYieldCalc[Packaged_Milkfat_Percent],MATCH(tblDonations[[#This Row],[UPC_Package_Code]],tblYieldCalc[UPC_Package_Code],0)),0)</calculatedColumnFormula>
    </tableColumn>
    <tableColumn id="33" xr3:uid="{8CB4C675-14DF-4F6E-8C18-3A1102C921A6}" name="Default_Yield_Factor" dataDxfId="220">
      <calculatedColumnFormula>INDEX(tblProducts[Default_Yield_Factor],MATCH(tblDonations[[#This Row],[Product_Type]],tblProducts[Product],0))</calculatedColumnFormula>
    </tableColumn>
    <tableColumn id="15" xr3:uid="{176ECB10-B17E-4DA3-BB88-CDD48377C882}" name="Default_Milkfat_Percent" dataDxfId="219">
      <calculatedColumnFormula>INDEX(tblProducts[Default_Fat_Percent],MATCH(tblDonations[[#This Row],[Product_Type]],tblProducts[Product],0))</calculatedColumnFormula>
    </tableColumn>
    <tableColumn id="9" xr3:uid="{5CBB438B-4343-4BDA-B3E1-4E3251E40526}" name="Used_Yield_Factor" dataDxfId="218">
      <calculatedColumnFormula>IF(tblDonations[[#This Row],[Calc_Yield_Factor]]=0,IF(tblDonations[[#This Row],[Reported_Yield_Factor]]=0,tblDonations[[#This Row],[Default_Yield_Factor]],tblDonations[[#This Row],[Reported_Yield_Factor]]),tblDonations[[#This Row],[Calc_Yield_Factor]])</calculatedColumnFormula>
    </tableColumn>
    <tableColumn id="27" xr3:uid="{888259CE-B7E4-45D3-AA4D-FB06A386E84F}" name="Used_Fat_Percent" dataDxfId="217">
      <calculatedColumnFormula>IF(tblDonations[[#This Row],[Calc_Milkfat_Percent]]=0,IF(tblDonations[[#This Row],[Reported_Fat_Percent]]=0,tblDonations[[#This Row],[Default_Milkfat_Percent]],tblDonations[[#This Row],[Reported_Fat_Percent]]),tblDonations[[#This Row],[Calc_Milkfat_Percent]])</calculatedColumnFormula>
    </tableColumn>
    <tableColumn id="28" xr3:uid="{24129D39-5E2F-4230-BC2A-6C6D5046D3A6}" name="Recipe_Final_Product_Lbs" dataDxfId="216">
      <calculatedColumnFormula>IFERROR(INDEX(tblYieldCalc[Recipe_Final_Product_Lbs],MATCH(tblDonations[[#This Row],[UPC_Package_Code]],tblYieldCalc[UPC_Package_Code],0)),0)</calculatedColumnFormula>
    </tableColumn>
    <tableColumn id="30" xr3:uid="{3F5C0A9F-563E-45D8-9BDF-B6302E81D871}" name="Recipe_Milk_Pounds" dataDxfId="215">
      <calculatedColumnFormula>IFERROR(INDEX(tblYieldCalc[Recipe_Milk_Pounds],MATCH(tblDonations[[#This Row],[UPC_Package_Code]],tblYieldCalc[UPC_Package_Code],0)),0)</calculatedColumnFormula>
    </tableColumn>
    <tableColumn id="38" xr3:uid="{6594FBB4-82A0-47F8-8C4D-1C8252ADF43A}" name="Base Skim Milk Class 1 Price" dataDxfId="214">
      <calculatedColumnFormula>INDEX(tblClass_Prices[Base Skim Milk Class 1 Price],MATCH(tblDonations[[#This Row],[Pool_YYYYMM]],tblClass_Prices[Pool_YYYYMM],0))</calculatedColumnFormula>
    </tableColumn>
    <tableColumn id="41" xr3:uid="{1F5DB69E-9CA2-4D12-B339-1CB25593D6FC}" name="Advanced Butterfat Factor" dataDxfId="213">
      <calculatedColumnFormula>INDEX(tblClass_Prices[Advanced Butterfat Factor],MATCH(tblDonations[[#This Row],[Pool_YYYYMM]],tblClass_Prices[Pool_YYYYMM],0))</calculatedColumnFormula>
    </tableColumn>
    <tableColumn id="3" xr3:uid="{9F87DEF7-91D4-4B27-972D-833389D006B3}" name="Advanced Skim Milk Class 2 Price" dataDxfId="212">
      <calculatedColumnFormula>INDEX(tblClass_Prices[Advanced Skim Milk Class 2 Price],MATCH(tblDonations[[#This Row],[Pool_YYYYMM]],tblClass_Prices[Pool_YYYYMM],0))</calculatedColumnFormula>
    </tableColumn>
    <tableColumn id="26" xr3:uid="{E1D346ED-45E5-4D2C-B276-192364748407}" name="Class 2 Butterfat Price" dataDxfId="211">
      <calculatedColumnFormula>INDEX(tblClass_Prices[Class 2 Butterfat Price],MATCH(tblDonations[[#This Row],[Pool_YYYYMM]],tblClass_Prices[Pool_YYYYMM],0))</calculatedColumnFormula>
    </tableColumn>
    <tableColumn id="29" xr3:uid="{176A10A9-C09A-4C67-936D-80D38578E6A9}" name="Class 3 Skim Milk Price" dataDxfId="210">
      <calculatedColumnFormula>INDEX(tblClass_Prices[Class 3 Skim Milk Price],MATCH(tblDonations[[#This Row],[Pool_YYYYMM]],tblClass_Prices[Pool_YYYYMM],0))</calculatedColumnFormula>
    </tableColumn>
    <tableColumn id="31" xr3:uid="{70E1D418-600E-4A1B-8221-12AAADFC2D4C}" name="Class 4 Skim Milk Price" dataDxfId="209">
      <calculatedColumnFormula>INDEX(tblClass_Prices[Class 4 Skim Milk Price],MATCH(tblDonations[[#This Row],[Pool_YYYYMM]],tblClass_Prices[Pool_YYYYMM],0))</calculatedColumnFormula>
    </tableColumn>
    <tableColumn id="48" xr3:uid="{0DFA00D0-226D-4069-94BC-95C4E740BECB}" name="Buttefat Price" dataDxfId="208">
      <calculatedColumnFormula>INDEX(tblClass_Prices[Buttefat Price],MATCH(tblDonations[[#This Row],[Pool_YYYYMM]],tblClass_Prices[Pool_YYYYMM],0))</calculatedColumnFormula>
    </tableColumn>
    <tableColumn id="55" xr3:uid="{95688980-B82B-4119-8FE8-0F7B6A82949B}" name="Diesel_Fuel_Price" dataDxfId="207">
      <calculatedColumnFormula>INDEX(tblClass_Prices[N_Diesel_Fuel_Price],MATCH(TEXT(YEAR(tblDonations[[#This Row],[Donation_Date]]),"0000")&amp;TEXT(MONTH(tblDonations[[#This Row],[Donation_Date]]),"00"),tblClass_Prices[Pool_YYYYMM],0))</calculatedColumnFormula>
    </tableColumn>
    <tableColumn id="53" xr3:uid="{110D7240-FE44-460B-848F-79E0F7FE4465}" name="Federal_Order" dataDxfId="206">
      <calculatedColumnFormula>INDEX(tblUPL[Audit_By_FO],MATCH(tblDonations[[#This Row],[UPL_ID]],tblUPL[UPL_Id],0))</calculatedColumnFormula>
    </tableColumn>
    <tableColumn id="44" xr3:uid="{05A13200-4958-4964-AA23-9D49EF209D04}" name="Pool_YYYYMM" dataDxfId="205">
      <calculatedColumnFormula>TEXT(YEAR(tblDonations[[#This Row],[Manufactured_Date]]),"0000")&amp;TEXT(MONTH(tblDonations[[#This Row],[Manufactured_Date]]),"00")</calculatedColumnFormula>
    </tableColumn>
    <tableColumn id="7" xr3:uid="{4667A0EB-0481-40C2-B865-AC128FCD404B}" name="Donate_YYYYMM" dataDxfId="204">
      <calculatedColumnFormula>TEXT(YEAR(tblDonations[[#This Row],[Donation_Date]]),"0000")&amp;TEXT(MONTH(tblDonations[[#This Row],[Donation_Date]]),"00")</calculatedColumnFormula>
    </tableColumn>
    <tableColumn id="1" xr3:uid="{29002A1F-6F0B-48DA-8D2F-D6080E2BD507}" name="UPL_ID" dataDxfId="203">
      <calculatedColumnFormula>RIGHT(tblDonations[[#This Row],[Plant]],3)</calculatedColumnFormula>
    </tableColumn>
    <tableColumn id="8" xr3:uid="{008A07FD-D73D-4EEB-BE7B-148594A6BED5}" name="State" dataDxfId="202">
      <calculatedColumnFormula>INDEX(tblUPL[State],MATCH(tblDonations[[#This Row],[UPL_ID]],tblUPL[UPL_Id],0))</calculatedColumnFormula>
    </tableColumn>
    <tableColumn id="12" xr3:uid="{E9EBDBD2-D332-4969-9850-06D2176F81C9}" name="FIPS_State" dataDxfId="201">
      <calculatedColumnFormula>INDEX(tblUPL[FIPS_State],MATCH(tblDonations[[#This Row],[UPL_ID]],tblUPL[UPL_Id],0))</calculatedColumnFormula>
    </tableColumn>
    <tableColumn id="4" xr3:uid="{25CF9725-E46F-4828-91BE-54ABDB2A0828}" name="FIPS_County" dataDxfId="200">
      <calculatedColumnFormula>TEXT(INDEX(tblUPL[FIPS_County],MATCH(tblDonations[[#This Row],[UPL_ID]],tblUPL[UPL_Id],0)),"000")</calculatedColumnFormula>
    </tableColumn>
    <tableColumn id="14" xr3:uid="{0681434E-D20D-4460-8C60-1DDB7FCB7913}" name="FIPS" dataDxfId="199">
      <calculatedColumnFormula>tblDonations[[#This Row],[FIPS_State]]&amp;tblDonations[[#This Row],[FIPS_County]]</calculatedColumnFormula>
    </tableColumn>
    <tableColumn id="46" xr3:uid="{744762DD-04C0-4AA1-B4A7-B30E46E4B2B0}" name="LocAdj" dataDxfId="198">
      <calculatedColumnFormula>INDEX(tblLocAdj[Class_I_Loc],MATCH(tblDonations[[#This Row],[FIPS]],tblLocAdj[FIPS],0))</calculatedColumnFormula>
    </tableColumn>
    <tableColumn id="20" xr3:uid="{DF953F4F-08F6-449E-A829-A9FEDFC45CC3}" name="LocAdjDadeFL" dataDxfId="197">
      <calculatedColumnFormula>INDEX(tblLocAdj[Class_I_Loc],MATCH("12025",tblLocAdj[FIPS],0))</calculatedColumnFormula>
    </tableColumn>
    <tableColumn id="51" xr3:uid="{52900312-148B-4AF3-8595-3B0D7666B30B}" name="Pounds_Factor" dataDxfId="196">
      <calculatedColumnFormula array="1">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calculatedColumnFormula>
    </tableColumn>
    <tableColumn id="23" xr3:uid="{E90941C2-AA8E-46E0-933E-4302E4E70A92}" name="Total_Product_Lbs" dataDxfId="195">
      <calculatedColumnFormula>ROUND(tblDonations[[#This Row],[Package_Size]]*tblDonations[[#This Row],[No_Of_Units]]*tblDonations[[#This Row],[Pounds_Factor]],0)</calculatedColumnFormula>
    </tableColumn>
    <tableColumn id="34" xr3:uid="{FCE1D745-68DF-4829-9EA9-C0C888D127C5}" name="Product_Milk_Pounds" dataDxfId="194">
      <calculatedColumnFormula>ROUND(tblDonations[[#This Row],[Total_Product_Lbs]]*tblDonations[[#This Row],[Used_Yield_Factor]],0)</calculatedColumnFormula>
    </tableColumn>
    <tableColumn id="24" xr3:uid="{F9E6B215-BC0F-4AF4-8046-F5AE0292E947}" name="Product_Skim_Milk_Pounds" dataDxfId="193">
      <calculatedColumnFormula>ROUND(tblDonations[[#This Row],[Product_Milk_Pounds]]-tblDonations[[#This Row],[Product_Fat_Milk_Pounds]],0)</calculatedColumnFormula>
    </tableColumn>
    <tableColumn id="32" xr3:uid="{0C335387-2A4D-4544-86B5-01EB258E603E}" name="Product_Fat_Milk_Pounds" dataDxfId="192">
      <calculatedColumnFormula>ROUND(tblDonations[[#This Row],[Total_Product_Lbs]]*tblDonations[[#This Row],[Used_Fat_Percent]],0)</calculatedColumnFormula>
    </tableColumn>
    <tableColumn id="35" xr3:uid="{56A2620E-FEB0-429C-8885-C382C0387CD5}" name="FO_Class" dataDxfId="191">
      <calculatedColumnFormula>INDEX(tblProducts[Class],MATCH(tblDonations[[#This Row],[Product_Type]],tblProducts[Product],0))</calculatedColumnFormula>
    </tableColumn>
    <tableColumn id="56" xr3:uid="{5C95DE1F-05D0-4E55-8F27-AD5E31165645}" name="Miles_Per_Gal" dataDxfId="190">
      <calculatedColumnFormula array="1">tblMPG[MPG]</calculatedColumnFormula>
    </tableColumn>
    <tableColumn id="66" xr3:uid="{7893FD35-E224-4EF4-99F5-AD4E54D42F62}" name="Prorated_Miles" dataDxfId="189">
      <calculatedColumnFormula>IF(tblDonations[[#This Row],[Total_Product_Lbs]]=0,0,tblDonations[[#This Row],[Distance_From_Plant_To_Distributor]]/COUNTIFS(tblDonations[Load_ID], tblDonations[[#This Row],[Load_ID]], tblDonations[Total_Product_Lbs],"&lt;&gt;0"))</calculatedColumnFormula>
    </tableColumn>
    <tableColumn id="57" xr3:uid="{FEEB84C2-E3E4-48A5-9407-92B5427EC7BA}" name="Transport_Min_Percent" dataDxfId="188">
      <calculatedColumnFormula array="1">tblTranPercent[Percent]</calculatedColumnFormula>
    </tableColumn>
    <tableColumn id="61" xr3:uid="{29318EB1-1C6D-49FC-BAFB-73084EEA8E5D}" name="Make_Allowance_Per_CWT" dataDxfId="187">
      <calculatedColumnFormula>INDEX(tblClasses[Make_Allowance_Per_CWT],MATCH(tblDonations[[#This Row],[FO_Class]],tblClasses[Class],0))</calculatedColumnFormula>
    </tableColumn>
    <tableColumn id="62" xr3:uid="{CFE86A45-8F08-4A23-B220-A2A3337B6FC1}" name="Make_Allowance_Min_Percent" dataDxfId="186">
      <calculatedColumnFormula array="1">rngMakePercent</calculatedColumnFormula>
    </tableColumn>
    <tableColumn id="36" xr3:uid="{CC428E8C-7FF6-4DC8-87FF-055B90792DFE}" name="Skim_Value_Est" dataDxfId="185">
      <calculatedColumnFormula>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calculatedColumnFormula>
    </tableColumn>
    <tableColumn id="49" xr3:uid="{C0D5BB35-A41C-4476-9623-3745BF944E3D}" name="Fat_Value_Est" dataDxfId="184">
      <calculatedColumnFormula>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calculatedColumnFormula>
    </tableColumn>
    <tableColumn id="59" xr3:uid="{5B06513B-C25C-47A6-BA62-D8EB2C151820}" name="Min_Transport_Value_Est" dataDxfId="183">
      <calculatedColumnFormula>IF(tblDonations[[#This Row],[Total_Product_Lbs]]=0,0,ROUND(((tblDonations[[#This Row],[Prorated_Miles]]/tblDonations[[#This Row],[Miles_Per_Gal]])*tblDonations[[#This Row],[Diesel_Fuel_Price]])*tblDonations[[#This Row],[Transport_Min_Percent]],2))</calculatedColumnFormula>
    </tableColumn>
    <tableColumn id="58" xr3:uid="{AE7B66AC-0CE3-4B8B-8E5C-2D29201D93E4}" name="Min_Make_Allowance_Value_Est" dataDxfId="182">
      <calculatedColumnFormula>ROUND(tblDonations[[#This Row],[Product_Milk_Pounds]]/100*tblDonations[[#This Row],[Make_Allowance_Per_CWT]]*tblDonations[[#This Row],[Make_Allowance_Min_Percent]],2)</calculatedColumnFormula>
    </tableColumn>
    <tableColumn id="40" xr3:uid="{193FA9A7-1412-4F5E-904A-E57C1F49C135}" name="Skim_Value_DadeFL" dataDxfId="181">
      <calculatedColumnFormula>ROUND((tblDonations[[#This Row],[Product_Skim_Milk_Pounds]]/100)*(tblDonations[[#This Row],[Base Skim Milk Class 1 Price]]+tblDonations[[#This Row],[LocAdjDadeFL]]),2)</calculatedColumnFormula>
    </tableColumn>
    <tableColumn id="43" xr3:uid="{D71490DD-1BB7-4915-9EAE-97172274A554}" name="Fat_Value_DadeFL" dataDxfId="180">
      <calculatedColumnFormula>ROUND((tblDonations[[#This Row],[Product_Fat_Milk_Pounds]])*(tblDonations[[#This Row],[Advanced Butterfat Factor]]+(tblDonations[[#This Row],[LocAdjDadeFL]]/100)),2)</calculatedColumnFormula>
    </tableColumn>
    <tableColumn id="42" xr3:uid="{67588C5B-7E05-47AC-848F-AC0312C3603A}" name="Total_Value_DadeFL" dataDxfId="179">
      <calculatedColumnFormula>ROUND(tblDonations[[#This Row],[Skim_Value_DadeFL]]+tblDonations[[#This Row],[Fat_Value_DadeFL]],2)</calculatedColumnFormula>
    </tableColumn>
    <tableColumn id="73" xr3:uid="{61FA78B5-EADA-4980-A6FA-D9B765D5207E}" name="Actual_Paid" dataDxfId="178">
      <calculatedColumnFormula>IF(tblDonations[[#This Row],[Price_Paid_Processed_Product]]="","",ROUND(tblDonations[[#This Row],[Total_Product_Lbs]]*tblDonations[[#This Row],[Price_Paid_Processed_Product]]+tblDonations[[#This Row],[Min_Transport_Value_Est]],2))</calculatedColumnFormula>
    </tableColumn>
    <tableColumn id="22" xr3:uid="{234573F4-58C8-4746-A5B9-DD4D9C70D486}" name="Reimbursement_Total_Value_Sub" dataDxfId="177">
      <calculatedColumnFormula>ROUND(tblDonations[[#This Row],[Skim_Value_Est]]+tblDonations[[#This Row],[Fat_Value_Est]]+tblDonations[[#This Row],[Min_Transport_Value_Est]]+tblDonations[[#This Row],[Min_Make_Allowance_Value_Est]],2)</calculatedColumnFormula>
    </tableColumn>
    <tableColumn id="50" xr3:uid="{D2609A78-3036-4FD9-983A-EEAC997CEED6}" name="Reimbursement_Total_Value_Est" dataDxfId="176">
      <calculatedColumnFormula>IF(AND(INDEX(INDIRECT("tblProducts[Days_Remaining]"),MATCH(I2,INDIRECT("tblProducts[Product]"),0))&lt;C2-A2,L2&gt;0,L2&lt;10000000,NOT(ISBLANK(A2)),NOT(ISBLANK(C2))),IF(NOT(ISBLANK(C2)),IF(tblDonations[[#This Row],[Actual_Paid]]="",ROUND(MIN(tblDonations[[#This Row],[Total_Value_DadeFL]],tblDonations[[#This Row],[Reimbursement_Total_Value_Sub]]),2),ROUND(MIN(tblDonations[[#This Row],[Total_Value_DadeFL]],tblDonations[[#This Row],[Actual_Paid]]),2)),0),0)</calculatedColumnFormula>
    </tableColumn>
    <tableColumn id="74" xr3:uid="{763A7CC6-83F0-4990-B443-D7623E4221D1}" name="LimitedToActual" dataDxfId="175">
      <calculatedColumnFormula>IF(tblDonations[[#This Row],[Actual_Paid]]="","No","Yes")</calculatedColumnFormula>
    </tableColumn>
    <tableColumn id="45" xr3:uid="{DCC1A845-45EA-40E6-BFA3-E76EB4C203A3}" name="LimitedToDadeFL" dataDxfId="174">
      <calculatedColumnFormula>IF(tblDonations[[#This Row],[Actual_Paid]]="",IF(tblDonations[[#This Row],[Total_Value_DadeFL]]&lt;tblDonations[[#This Row],[Reimbursement_Total_Value_Sub]],"Yes","No"),IF(tblDonations[[#This Row],[Total_Value_DadeFL]]&lt;tblDonations[[#This Row],[Actual_Paid]],"Yes","No"))</calculatedColumnFormula>
    </tableColumn>
    <tableColumn id="19" xr3:uid="{71A5BC0D-442B-45E6-956B-DC8B6ABF5A68}" name="Line" dataDxfId="173">
      <calculatedColumnFormula>"Line " &amp; ROW()-1</calculatedColumnFormula>
    </tableColumn>
    <tableColumn id="71" xr3:uid="{88696D11-E8DA-4013-B92E-60C9985ED610}" name="Password" dataDxfId="172">
      <calculatedColumnFormula>IF(rngPassword="","",rngPassword)</calculatedColumnFormula>
    </tableColumn>
    <tableColumn id="54" xr3:uid="{6E4F9646-A892-4341-802C-33A21B2D3C17}" name="SignedEst" dataDxfId="171">
      <calculatedColumnFormula array="1">IF(INDIRECT("rng" &amp; tblDonations[[#Headers],[SignedEst]])="","",INDIRECT("rng" &amp; tblDonations[[#Headers],[SignedEst]]))</calculatedColumnFormula>
    </tableColumn>
    <tableColumn id="60" xr3:uid="{2BC13BD1-D990-4A69-A44D-52D744637648}" name="DateEst" dataDxfId="170">
      <calculatedColumnFormula array="1">IF(INDIRECT("rng" &amp; tblDonations[[#Headers],[DateEst]])="","",INDIRECT("rng" &amp; tblDonations[[#Headers],[DateEst]]))</calculatedColumnFormula>
    </tableColumn>
    <tableColumn id="64" xr3:uid="{BAB072E5-F1D8-4DD8-B435-81B390D5331C}" name="TitleEst" dataDxfId="169">
      <calculatedColumnFormula array="1">IF(INDIRECT("rng" &amp; tblDonations[[#Headers],[TitleEst]])="","",INDIRECT("rng" &amp; tblDonations[[#Headers],[TitleEst]]))</calculatedColumnFormula>
    </tableColumn>
    <tableColumn id="70" xr3:uid="{BB65AE7D-1924-4F63-AE1C-41B1F2179938}" name="CompanyEst" dataDxfId="168">
      <calculatedColumnFormula array="1">IF(INDIRECT("rng" &amp; tblDonations[[#Headers],[CompanyEst]])="","",INDIRECT("rng" &amp; tblDonations[[#Headers],[CompanyEst]]))</calculatedColumnFormula>
    </tableColumn>
    <tableColumn id="65" xr3:uid="{038BCB01-3DF8-4AE3-AD1E-4307CB903571}" name="PhoneEst" dataDxfId="167">
      <calculatedColumnFormula array="1">IF(INDIRECT("rng" &amp; tblDonations[[#Headers],[PhoneEst]])="","",INDIRECT("rng" &amp; tblDonations[[#Headers],[PhoneEst]]))</calculatedColumnFormula>
    </tableColumn>
    <tableColumn id="67" xr3:uid="{797E0B29-E195-4DF4-8553-FF579EECD474}" name="ExtensionEst" dataDxfId="166">
      <calculatedColumnFormula array="1">IF(INDIRECT("rng" &amp; tblDonations[[#Headers],[ExtensionEst]])="","",INDIRECT("rng" &amp; tblDonations[[#Headers],[ExtensionEst]]))</calculatedColumnFormula>
    </tableColumn>
    <tableColumn id="68" xr3:uid="{2423A492-3A3B-476B-A01C-1F638C7EF64C}" name="EmailEst" dataDxfId="165">
      <calculatedColumnFormula array="1">IF(INDIRECT("rng" &amp; tblDonations[[#Headers],[EmailEst]])="","",INDIRECT("rng" &amp; tblDonations[[#Headers],[EmailEst]]))</calculatedColumnFormula>
    </tableColumn>
    <tableColumn id="69" xr3:uid="{8007FCA5-3D43-49A8-9163-A5F9B91582F0}" name="SubmissionEst" dataDxfId="164">
      <calculatedColumnFormula array="1">IF(INDIRECT("rng" &amp; tblDonations[[#Headers],[SubmissionEst]])="","",INDIRECT("rng" &amp; tblDonations[[#Headers],[SubmissionEst]]))</calculatedColumnFormula>
    </tableColumn>
    <tableColumn id="75" xr3:uid="{777B1170-6601-419B-86D3-B22EB7ECB80A}" name="EDO_UPL_ID" dataDxfId="163">
      <calculatedColumnFormula array="1">INDEX(tblUPL[EDO_UPL_ID],MATCH(tblDonations[[#This Row],[UPL_ID]]&amp;tblDonations[[#This Row],[Password]],tblUPL[UPL_Id]&amp;tblUPL[Password],0))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6E83DC0-0AFD-43AF-B68E-46BF1D69A009}" name="tblDonationsAudit" displayName="tblDonationsAudit" ref="A1:CE2" totalsRowShown="0" headerRowDxfId="162" dataDxfId="161">
  <autoFilter ref="A1:CE2" xr:uid="{E728DBD2-DB97-487A-88EC-76D9A9A1CC54}"/>
  <tableColumns count="83">
    <tableColumn id="5" xr3:uid="{9B9E6F69-C753-4616-82B1-F6A4A9EF8215}" name="Donation_Date" dataDxfId="160"/>
    <tableColumn id="52" xr3:uid="{A3F4E39B-8B4F-4661-B3FC-D4F39C9C36DC}" name="Manufactured_Date" dataDxfId="159"/>
    <tableColumn id="11" xr3:uid="{4315550B-3AC6-4257-8AEC-693451B3439C}" name="Code_Date" dataDxfId="158"/>
    <tableColumn id="2" xr3:uid="{CECF524E-E6D4-47E3-8D63-0CFD863D782C}" name="Plant" dataDxfId="157"/>
    <tableColumn id="13" xr3:uid="{B6683CAD-63AE-40ED-A2E3-18525863F3A4}" name="Donation_Distributor" dataDxfId="156"/>
    <tableColumn id="17" xr3:uid="{4D980259-AD56-4063-94B5-DA0A57FDCAE0}" name="Distance_From_Plant_To_Distributor" dataDxfId="155"/>
    <tableColumn id="63" xr3:uid="{B467F7E3-E0DA-45D4-9E8A-FCFE12BFFE18}" name="Load_ID" dataDxfId="154"/>
    <tableColumn id="21" xr3:uid="{CA62C056-E7C1-4204-957C-8442FA281631}" name="UPC_Package_Code" dataDxfId="153"/>
    <tableColumn id="18" xr3:uid="{887C08B3-5A2E-4041-A6A5-44F121C3A62D}" name="Product_Type" dataDxfId="152"/>
    <tableColumn id="10" xr3:uid="{EAB6BB63-EBD2-478B-AAE6-77222C24AEEF}" name="Measurement" dataDxfId="151"/>
    <tableColumn id="47" xr3:uid="{47F31CA4-12FD-4903-8BFF-BD7ABC505434}" name="Package_Size" dataDxfId="150"/>
    <tableColumn id="6" xr3:uid="{21BB3EC0-E43D-466F-9886-35AADD642EAB}" name="No_Of_Units" dataDxfId="149"/>
    <tableColumn id="16" xr3:uid="{E470D1B7-3538-471F-BEEF-74C22380F88E}" name="Reported_Yield_Factor" dataDxfId="148"/>
    <tableColumn id="25" xr3:uid="{87E70CA5-BD73-48C2-970F-E09214379C7B}" name="Reported_Fat_Percent" dataDxfId="147"/>
    <tableColumn id="84" xr3:uid="{D62B4020-4845-4E11-935D-D476FEA74D9E}" name="Price_Paid_Processed_Product" dataDxfId="146"/>
    <tableColumn id="37" xr3:uid="{F8558B2D-9E19-475D-AFB1-7EE5389ABF88}" name="Calc_Yield_Factor" dataDxfId="145">
      <calculatedColumnFormula>IFERROR(ROUND(tblDonationsAudit[[#This Row],[Recipe_Milk_Pounds]]/tblDonationsAudit[[#This Row],[Recipe_Final_Product_Lbs]],2),0)</calculatedColumnFormula>
    </tableColumn>
    <tableColumn id="39" xr3:uid="{1B2DFA19-6183-4C55-B173-A25694620180}" name="Calc_Milkfat_Percent" dataDxfId="144">
      <calculatedColumnFormula>IFERROR(INDEX(tblYieldCalcAudit[Packaged_Milkfat_Percent],MATCH(tblDonationsAudit[[#This Row],[UPC_Package_Code]],tblYieldCalcAudit[UPC_Package_Code],0)),0)</calculatedColumnFormula>
    </tableColumn>
    <tableColumn id="33" xr3:uid="{6EA14353-588E-4CDA-8B91-AE7B00897E95}" name="Default_Yield_Factor" dataDxfId="143">
      <calculatedColumnFormula>INDEX(tblProducts[Default_Yield_Factor],MATCH(tblDonationsAudit[[#This Row],[Product_Type]],tblProducts[Product],0))</calculatedColumnFormula>
    </tableColumn>
    <tableColumn id="15" xr3:uid="{4775E533-2758-44A3-9ADD-4332FE5EF369}" name="Default_Milkfat_Percent" dataDxfId="142">
      <calculatedColumnFormula>INDEX(tblProducts[Default_Fat_Percent],MATCH(tblDonationsAudit[[#This Row],[Product_Type]],tblProducts[Product],0))</calculatedColumnFormula>
    </tableColumn>
    <tableColumn id="9" xr3:uid="{B805284C-7B1F-4E53-ABA7-1A5731778AA4}" name="Used_Yield_Factor" dataDxfId="141">
      <calculatedColumnFormula>IF(tblDonationsAudit[[#This Row],[Calc_Yield_Factor]]=0,IF(tblDonationsAudit[[#This Row],[Reported_Yield_Factor]]=0,tblDonationsAudit[[#This Row],[Default_Yield_Factor]],tblDonationsAudit[[#This Row],[Reported_Yield_Factor]]),tblDonationsAudit[[#This Row],[Calc_Yield_Factor]])</calculatedColumnFormula>
    </tableColumn>
    <tableColumn id="27" xr3:uid="{6DC2146D-2704-4154-891A-4FE8530F42A9}" name="Used_Fat_Percent" dataDxfId="140">
      <calculatedColumnFormula>IF(tblDonationsAudit[[#This Row],[Calc_Milkfat_Percent]]=0,IF(tblDonationsAudit[[#This Row],[Reported_Fat_Percent]]=0,tblDonationsAudit[[#This Row],[Default_Milkfat_Percent]],tblDonationsAudit[[#This Row],[Reported_Fat_Percent]]),tblDonationsAudit[[#This Row],[Calc_Milkfat_Percent]])</calculatedColumnFormula>
    </tableColumn>
    <tableColumn id="28" xr3:uid="{160841C4-BBE4-4EF5-85E3-FD62A15BA598}" name="Recipe_Final_Product_Lbs" dataDxfId="139">
      <calculatedColumnFormula>IFERROR(INDEX(tblYieldCalcAudit[Recipe_Final_Product_Lbs],MATCH(tblDonationsAudit[[#This Row],[UPC_Package_Code]],tblYieldCalcAudit[UPC_Package_Code],0)),0)</calculatedColumnFormula>
    </tableColumn>
    <tableColumn id="30" xr3:uid="{66D44562-2B82-45E8-BD05-9A832E10FF88}" name="Recipe_Milk_Pounds" dataDxfId="138">
      <calculatedColumnFormula>IFERROR(INDEX(tblYieldCalcAudit[Recipe_Milk_Pounds],MATCH(tblDonationsAudit[[#This Row],[UPC_Package_Code]],tblYieldCalcAudit[UPC_Package_Code],0)),0)</calculatedColumnFormula>
    </tableColumn>
    <tableColumn id="38" xr3:uid="{405D00C1-A108-412B-B968-D12D0551B8FB}" name="Base Skim Milk Class 1 Price" dataDxfId="137">
      <calculatedColumnFormula>INDEX(tblClass_Prices[Base Skim Milk Class 1 Price],MATCH(tblDonationsAudit[[#This Row],[Pool_YYYYMM]],tblClass_Prices[Pool_YYYYMM],0))</calculatedColumnFormula>
    </tableColumn>
    <tableColumn id="41" xr3:uid="{3BF798A3-26ED-43AD-8158-313A92464571}" name="Advanced Butterfat Factor" dataDxfId="136">
      <calculatedColumnFormula>INDEX(tblClass_Prices[Advanced Butterfat Factor],MATCH(tblDonationsAudit[[#This Row],[Pool_YYYYMM]],tblClass_Prices[Pool_YYYYMM],0))</calculatedColumnFormula>
    </tableColumn>
    <tableColumn id="3" xr3:uid="{7B6C6A24-09C3-42A6-8A81-BEEF387821F3}" name="Advanced Skim Milk Class 2 Price" dataDxfId="135">
      <calculatedColumnFormula>INDEX(tblClass_Prices[Advanced Skim Milk Class 2 Price],MATCH(tblDonationsAudit[[#This Row],[Pool_YYYYMM]],tblClass_Prices[Pool_YYYYMM],0))</calculatedColumnFormula>
    </tableColumn>
    <tableColumn id="26" xr3:uid="{8ABBCAF3-9068-49B6-88CC-361D20317DC6}" name="Class 2 Butterfat Price" dataDxfId="134">
      <calculatedColumnFormula>INDEX(tblClass_Prices[Class 2 Butterfat Price],MATCH(tblDonationsAudit[[#This Row],[Pool_YYYYMM]],tblClass_Prices[Pool_YYYYMM],0))</calculatedColumnFormula>
    </tableColumn>
    <tableColumn id="29" xr3:uid="{4D465D5D-08F4-42A3-9FF1-897B8E79B677}" name="Class 3 Skim Milk Price" dataDxfId="133">
      <calculatedColumnFormula>INDEX(tblClass_Prices[Class 3 Skim Milk Price],MATCH(tblDonationsAudit[[#This Row],[Pool_YYYYMM]],tblClass_Prices[Pool_YYYYMM],0))</calculatedColumnFormula>
    </tableColumn>
    <tableColumn id="31" xr3:uid="{45FA0ABE-4083-456C-B89A-22AA213A3DA2}" name="Class 4 Skim Milk Price" dataDxfId="132">
      <calculatedColumnFormula>INDEX(tblClass_Prices[Class 4 Skim Milk Price],MATCH(tblDonationsAudit[[#This Row],[Pool_YYYYMM]],tblClass_Prices[Pool_YYYYMM],0))</calculatedColumnFormula>
    </tableColumn>
    <tableColumn id="48" xr3:uid="{B70F970A-3A47-4159-BC1C-5A4ACF6C8324}" name="Buttefat Price" dataDxfId="131">
      <calculatedColumnFormula>INDEX(tblClass_Prices[Buttefat Price],MATCH(tblDonationsAudit[[#This Row],[Pool_YYYYMM]],tblClass_Prices[Pool_YYYYMM],0))</calculatedColumnFormula>
    </tableColumn>
    <tableColumn id="55" xr3:uid="{0E2CA7F2-79A5-40DB-AA08-C8339F7E0010}" name="Diesel_Fuel_Price" dataDxfId="130">
      <calculatedColumnFormula>INDEX(tblClass_Prices[N_Diesel_Fuel_Price],MATCH(TEXT(YEAR(tblDonationsAudit[[#This Row],[Donation_Date]]),"0000")&amp;TEXT(MONTH(tblDonationsAudit[[#This Row],[Donation_Date]]),"00"),tblClass_Prices[Pool_YYYYMM],0))</calculatedColumnFormula>
    </tableColumn>
    <tableColumn id="53" xr3:uid="{675FD1F2-7977-497F-B76C-A514BBFF8442}" name="Federal_Order" dataDxfId="129">
      <calculatedColumnFormula>INDEX(tblUPL[Audit_By_FO],MATCH(tblDonationsAudit[[#This Row],[UPL_ID]],tblUPL[UPL_Id],0))</calculatedColumnFormula>
    </tableColumn>
    <tableColumn id="44" xr3:uid="{3A81185C-D296-4261-B76F-3B28417D41A0}" name="Pool_YYYYMM" dataDxfId="128">
      <calculatedColumnFormula>TEXT(YEAR(tblDonationsAudit[[#This Row],[Manufactured_Date]]),"0000")&amp;TEXT(MONTH(tblDonationsAudit[[#This Row],[Manufactured_Date]]),"00")</calculatedColumnFormula>
    </tableColumn>
    <tableColumn id="7" xr3:uid="{6F333A5C-9D7E-4CD6-960F-F4644A14F26B}" name="Donate_YYYYMM" dataDxfId="127">
      <calculatedColumnFormula>TEXT(YEAR(tblDonationsAudit[[#This Row],[Donation_Date]]),"0000")&amp;TEXT(MONTH(tblDonationsAudit[[#This Row],[Donation_Date]]),"00")</calculatedColumnFormula>
    </tableColumn>
    <tableColumn id="1" xr3:uid="{1F304369-0D3C-4C6D-B2E1-364110CD0DE0}" name="UPL_ID" dataDxfId="126">
      <calculatedColumnFormula>RIGHT(tblDonationsAudit[[#This Row],[Plant]],3)</calculatedColumnFormula>
    </tableColumn>
    <tableColumn id="8" xr3:uid="{4B4F24D1-408A-400E-9DD0-733ECCB961A0}" name="State" dataDxfId="125">
      <calculatedColumnFormula>INDEX(tblUPL[State],MATCH(tblDonationsAudit[[#This Row],[UPL_ID]],tblUPL[UPL_Id],0))</calculatedColumnFormula>
    </tableColumn>
    <tableColumn id="12" xr3:uid="{0667CEC6-5164-4A85-BB0D-5DF67C12187A}" name="FIPS_State" dataDxfId="124">
      <calculatedColumnFormula>INDEX(tblUPL[FIPS_State],MATCH(tblDonationsAudit[[#This Row],[UPL_ID]],tblUPL[UPL_Id],0))</calculatedColumnFormula>
    </tableColumn>
    <tableColumn id="4" xr3:uid="{F46382D4-ECC1-49D5-B35E-38D8ED12C6C7}" name="FIPS_County" dataDxfId="123">
      <calculatedColumnFormula>TEXT(INDEX(tblUPL[FIPS_County],MATCH(tblDonationsAudit[[#This Row],[UPL_ID]],tblUPL[UPL_Id],0)),"000")</calculatedColumnFormula>
    </tableColumn>
    <tableColumn id="14" xr3:uid="{A4940CE2-D706-4963-B022-B1F5CC0FDB08}" name="FIPS" dataDxfId="122">
      <calculatedColumnFormula>tblDonationsAudit[[#This Row],[FIPS_State]]&amp;tblDonationsAudit[[#This Row],[FIPS_County]]</calculatedColumnFormula>
    </tableColumn>
    <tableColumn id="46" xr3:uid="{589437E1-90BB-4DD3-8911-1104119F3CB2}" name="LocAdj" dataDxfId="121">
      <calculatedColumnFormula>INDEX(tblLocAdj[Class_I_Loc],MATCH(tblDonationsAudit[[#This Row],[FIPS]],tblLocAdj[FIPS],0))</calculatedColumnFormula>
    </tableColumn>
    <tableColumn id="20" xr3:uid="{CA4BC986-81FC-44C0-B52E-01993727762F}" name="LocAdjDadeFL" dataDxfId="120">
      <calculatedColumnFormula>INDEX(tblLocAdj[Class_I_Loc],MATCH("12025",tblLocAdj[FIPS],0))</calculatedColumnFormula>
    </tableColumn>
    <tableColumn id="51" xr3:uid="{5106E0A5-0FD9-4684-A976-7C07EB663840}" name="Pounds_Factor" dataDxfId="119">
      <calculatedColumnFormula array="1">IF(tblDonationsAudit[[#This Row],[Measurement]]="Fluid Ounces",INDEX(tblWPG[Pounds_Factor],MATCH(MIN(ABS(tblWPG[Milkfat_Percent]-tblDonationsAudit[[#This Row],[Used_Fat_Percent]])),ABS(tblWPG[Milkfat_Percent]-tblDonationsAudit[[#This Row],[Used_Fat_Percent]]),0)),INDEX(tblMeasurement[Pounds_Factor],MATCH(tblDonationsAudit[[#This Row],[Measurement]],tblMeasurement[Measurement],0)))</calculatedColumnFormula>
    </tableColumn>
    <tableColumn id="23" xr3:uid="{77055E5F-36DD-46D7-86A3-BCF795EBDC3F}" name="Total_Product_Lbs" dataDxfId="118">
      <calculatedColumnFormula>ROUND(tblDonationsAudit[[#This Row],[Package_Size]]*tblDonationsAudit[[#This Row],[No_Of_Units]]*tblDonationsAudit[[#This Row],[Pounds_Factor]],0)</calculatedColumnFormula>
    </tableColumn>
    <tableColumn id="34" xr3:uid="{E71F4ED8-1745-4154-B05E-04AC8137EA1B}" name="Product_Milk_Pounds" dataDxfId="117">
      <calculatedColumnFormula>ROUND(tblDonationsAudit[[#This Row],[Total_Product_Lbs]]*tblDonationsAudit[[#This Row],[Used_Yield_Factor]],0)</calculatedColumnFormula>
    </tableColumn>
    <tableColumn id="24" xr3:uid="{01395159-AF12-4506-B3CD-9D98B0533B1D}" name="Product_Skim_Milk_Pounds" dataDxfId="116">
      <calculatedColumnFormula>ROUND(tblDonationsAudit[[#This Row],[Product_Milk_Pounds]]-tblDonationsAudit[[#This Row],[Product_Fat_Milk_Pounds]],0)</calculatedColumnFormula>
    </tableColumn>
    <tableColumn id="32" xr3:uid="{0DD486B5-38C5-4DDB-AF53-687074813CAC}" name="Product_Fat_Milk_Pounds" dataDxfId="115">
      <calculatedColumnFormula>ROUND(tblDonationsAudit[[#This Row],[Total_Product_Lbs]]*tblDonationsAudit[[#This Row],[Used_Fat_Percent]],0)</calculatedColumnFormula>
    </tableColumn>
    <tableColumn id="35" xr3:uid="{9244FFF8-A34D-44C0-8030-EF02CA01BE6A}" name="FO_Class" dataDxfId="114">
      <calculatedColumnFormula>INDEX(tblProducts[Class],MATCH(tblDonationsAudit[[#This Row],[Product_Type]],tblProducts[Product],0))</calculatedColumnFormula>
    </tableColumn>
    <tableColumn id="56" xr3:uid="{8856058C-77A9-4B3D-863D-19DCCCE837E9}" name="Miles_Per_Gal" dataDxfId="113">
      <calculatedColumnFormula array="1">tblMPG[MPG]</calculatedColumnFormula>
    </tableColumn>
    <tableColumn id="66" xr3:uid="{4163D9D0-AA77-4DAB-8476-B1E7EAE77CD8}" name="Prorated_Miles" dataDxfId="112">
      <calculatedColumnFormula>IF(tblDonationsAudit[[#This Row],[Total_Product_Lbs]]=0,0,tblDonationsAudit[[#This Row],[Distance_From_Plant_To_Distributor]]/COUNTIFS(tblDonationsAudit[Load_ID], tblDonationsAudit[[#This Row],[Load_ID]], tblDonationsAudit[Total_Product_Lbs],"&lt;&gt;0"))</calculatedColumnFormula>
    </tableColumn>
    <tableColumn id="57" xr3:uid="{44636158-9B15-4C6A-AD03-1C568E52F7A6}" name="Transport_Min_Percent" dataDxfId="111">
      <calculatedColumnFormula array="1">tblTranPercent[Percent]</calculatedColumnFormula>
    </tableColumn>
    <tableColumn id="61" xr3:uid="{070811B7-23E3-4C89-9D66-5D361B80826A}" name="Make_Allowance_Per_CWT" dataDxfId="110">
      <calculatedColumnFormula>INDEX(tblClasses[Make_Allowance_Per_CWT],MATCH(tblDonationsAudit[[#This Row],[FO_Class]],tblClasses[Class],0))</calculatedColumnFormula>
    </tableColumn>
    <tableColumn id="62" xr3:uid="{34DF3BD8-820A-4EF2-BF5F-6871E92A5DA9}" name="Make_Allowance_Min_Percent" dataDxfId="109">
      <calculatedColumnFormula array="1">tblMakePercent[Percent]</calculatedColumnFormula>
    </tableColumn>
    <tableColumn id="36" xr3:uid="{C36E6E8A-DAC3-4489-B653-C54A215ACEA7}" name="Skim_Value_Est" dataDxfId="108">
      <calculatedColumnFormula>ROUND(IF(tblDonationsAudit[[#This Row],[FO_Class]]=1,tblDonationsAudit[[#This Row],[Product_Skim_Milk_Pounds]]/100*(tblDonationsAudit[[#This Row],[Base Skim Milk Class 1 Price]]+tblDonationsAudit[[#This Row],[LocAdj]]),IF(tblDonationsAudit[[#This Row],[FO_Class]]=2,tblDonationsAudit[[#This Row],[Product_Skim_Milk_Pounds]]/100*(tblDonationsAudit[[#This Row],[Advanced Skim Milk Class 2 Price]]),IF(tblDonationsAudit[[#This Row],[FO_Class]]=3,tblDonationsAudit[[#This Row],[Product_Skim_Milk_Pounds]]/100*(tblDonationsAudit[[#This Row],[Class 3 Skim Milk Price]]),IF(tblDonationsAudit[[#This Row],[FO_Class]]=4,tblDonationsAudit[[#This Row],[Product_Skim_Milk_Pounds]]/100*(tblDonationsAudit[[#This Row],[Class 4 Skim Milk Price]]),"Not Calculated")))),2)</calculatedColumnFormula>
    </tableColumn>
    <tableColumn id="49" xr3:uid="{1AD55008-43DD-4AF2-B596-31B231144EFD}" name="Fat_Value_Est" dataDxfId="107">
      <calculatedColumnFormula>ROUND(IF(tblDonationsAudit[[#This Row],[FO_Class]]=1,tblDonationsAudit[[#This Row],[Product_Fat_Milk_Pounds]]*(tblDonationsAudit[[#This Row],[Advanced Butterfat Factor]]+(tblDonationsAudit[[#This Row],[LocAdj]]/100)),IF(tblDonationsAudit[[#This Row],[FO_Class]]=2,tblDonationsAudit[[#This Row],[Product_Fat_Milk_Pounds]]*(tblDonationsAudit[[#This Row],[Class 2 Butterfat Price]]),IF(tblDonationsAudit[[#This Row],[FO_Class]]=3,tblDonationsAudit[[#This Row],[Product_Fat_Milk_Pounds]]*(tblDonationsAudit[[#This Row],[Buttefat Price]]),IF(tblDonationsAudit[[#This Row],[FO_Class]]=4,tblDonationsAudit[[#This Row],[Product_Fat_Milk_Pounds]]*(tblDonationsAudit[[#This Row],[Buttefat Price]]),"Not Calculated")))),2)</calculatedColumnFormula>
    </tableColumn>
    <tableColumn id="59" xr3:uid="{13EE77C1-5122-416F-AEFC-A733A8B5FA47}" name="Min_Transport_Value_Est" dataDxfId="106">
      <calculatedColumnFormula>IF(tblDonationsAudit[[#This Row],[Total_Product_Lbs]]=0,0,ROUND(((tblDonationsAudit[[#This Row],[Prorated_Miles]]/tblDonationsAudit[[#This Row],[Miles_Per_Gal]])*tblDonationsAudit[[#This Row],[Diesel_Fuel_Price]])*tblDonationsAudit[[#This Row],[Transport_Min_Percent]],2))</calculatedColumnFormula>
    </tableColumn>
    <tableColumn id="58" xr3:uid="{4049C251-91C8-4A6E-A253-A7906D5F7D1B}" name="Min_Make_Allowance_Value_Est" dataDxfId="105">
      <calculatedColumnFormula>ROUND(tblDonationsAudit[[#This Row],[Product_Milk_Pounds]]/100*tblDonationsAudit[[#This Row],[Make_Allowance_Per_CWT]]*tblDonationsAudit[[#This Row],[Make_Allowance_Min_Percent]],2)</calculatedColumnFormula>
    </tableColumn>
    <tableColumn id="42" xr3:uid="{62EE2166-9613-487E-B010-22383F31DF88}" name="Skim_Value_DadeFL" dataDxfId="104">
      <calculatedColumnFormula>ROUND((tblDonationsAudit[[#This Row],[Product_Skim_Milk_Pounds]]/100)*(tblDonationsAudit[[#This Row],[Base Skim Milk Class 1 Price]]+tblDonationsAudit[[#This Row],[LocAdjDadeFL]]),2)</calculatedColumnFormula>
    </tableColumn>
    <tableColumn id="43" xr3:uid="{B16A87F1-21D6-4065-8C04-B2E91C4FA1E6}" name="Fat_Value_DadeFL" dataDxfId="103">
      <calculatedColumnFormula>ROUND((tblDonationsAudit[[#This Row],[Product_Fat_Milk_Pounds]])*(tblDonationsAudit[[#This Row],[Advanced Butterfat Factor]]+(tblDonationsAudit[[#This Row],[LocAdjDadeFL]]/100)),2)</calculatedColumnFormula>
    </tableColumn>
    <tableColumn id="40" xr3:uid="{4920C56E-CB57-4977-BACA-F54AB596DC62}" name="Total_Value_DadeFL" dataDxfId="102">
      <calculatedColumnFormula>ROUND(tblDonationsAudit[[#This Row],[Skim_Value_DadeFL]]+tblDonationsAudit[[#This Row],[Fat_Value_DadeFL]],2)</calculatedColumnFormula>
    </tableColumn>
    <tableColumn id="81" xr3:uid="{76D6E3CF-6FC4-49E9-9BC6-A95E29187338}" name="Actual_Paid" dataDxfId="101">
      <calculatedColumnFormula>IF(tblDonationsAudit[[#This Row],[Price_Paid_Processed_Product]]="","",ROUND(tblDonationsAudit[[#This Row],[Total_Product_Lbs]]*tblDonationsAudit[[#This Row],[Price_Paid_Processed_Product]]+tblDonationsAudit[[#This Row],[Min_Transport_Value_Est]],2))</calculatedColumnFormula>
    </tableColumn>
    <tableColumn id="22" xr3:uid="{3D199627-44F4-444C-84F7-0FC4E8C26847}" name="Reimbursement_Total_Value_Sub" dataDxfId="100">
      <calculatedColumnFormula>ROUND(tblDonationsAudit[[#This Row],[Skim_Value_Est]]+tblDonationsAudit[[#This Row],[Fat_Value_Est]]+tblDonationsAudit[[#This Row],[Min_Transport_Value_Est]]+tblDonationsAudit[[#This Row],[Min_Make_Allowance_Value_Est]],2)</calculatedColumnFormula>
    </tableColumn>
    <tableColumn id="50" xr3:uid="{7F88422F-24A4-46FC-B682-9E5E591CFDD4}" name="Reimbursement_Total_Value_Est" dataDxfId="99">
      <calculatedColumnFormula>IF(AND(INDEX(INDIRECT("tblProducts[Days_Remaining]"),MATCH(I2,INDIRECT("tblProducts[Product]"),0))&lt;C2-A2,L2&gt;0,L2&lt;10000000,NOT(ISBLANK(A2)),NOT(ISBLANK(C2))),IF(NOT(ISBLANK(C2)),IF(tblDonationsAudit[[#This Row],[Actual_Paid]]="",ROUND(MIN(tblDonationsAudit[[#This Row],[Total_Value_DadeFL]],tblDonationsAudit[[#This Row],[Reimbursement_Total_Value_Sub]]),2),ROUND(MIN(tblDonationsAudit[[#This Row],[Total_Value_DadeFL]],tblDonationsAudit[[#This Row],[Actual_Paid]]),2)),0),0)</calculatedColumnFormula>
    </tableColumn>
    <tableColumn id="82" xr3:uid="{1E882896-3446-4A7D-BD9D-4675872CC68A}" name="LimitedToActual" dataDxfId="98">
      <calculatedColumnFormula>IF(tblDonationsAudit[[#This Row],[Actual_Paid]]="","No","Yes")</calculatedColumnFormula>
    </tableColumn>
    <tableColumn id="45" xr3:uid="{E4181D70-CDED-4D83-B67B-B4763D83EE40}" name="LimitedToDadeFL" dataDxfId="97">
      <calculatedColumnFormula>IF(tblDonationsAudit[[#This Row],[Actual_Paid]]="",IF(tblDonationsAudit[[#This Row],[Total_Value_DadeFL]]&lt;tblDonationsAudit[[#This Row],[Reimbursement_Total_Value_Sub]],"Yes","No"),IF(tblDonationsAudit[[#This Row],[Total_Value_DadeFL]]&lt;tblDonationsAudit[[#This Row],[Actual_Paid]],"Yes","No"))</calculatedColumnFormula>
    </tableColumn>
    <tableColumn id="19" xr3:uid="{FD3D92D7-9414-48F2-B55A-E13BE71D13C9}" name="Line" dataDxfId="96">
      <calculatedColumnFormula>"Line " &amp; ROW()-1</calculatedColumnFormula>
    </tableColumn>
    <tableColumn id="71" xr3:uid="{5BC1CE26-E775-4776-967F-FA2A0F5DBDCD}" name="Password" dataDxfId="95">
      <calculatedColumnFormula>IF(rngPassword="","",rngPassword)</calculatedColumnFormula>
    </tableColumn>
    <tableColumn id="54" xr3:uid="{8BE94FA2-FAE7-4DB2-B9C1-28750ECE93C4}" name="SignedAud" dataDxfId="94">
      <calculatedColumnFormula array="1">IF(INDIRECT("rng" &amp; tblDonationsAudit[[#Headers],[SignedAud]])="","",INDIRECT("rng" &amp; tblDonationsAudit[[#Headers],[SignedAud]]))</calculatedColumnFormula>
    </tableColumn>
    <tableColumn id="60" xr3:uid="{595ACA7D-36D5-4E56-B93F-62525EF8BA76}" name="DateAud" dataDxfId="93">
      <calculatedColumnFormula array="1">IF(INDIRECT("rng" &amp; tblDonationsAudit[[#Headers],[DateAud]])="","",INDIRECT("rng" &amp; tblDonationsAudit[[#Headers],[DateAud]]))</calculatedColumnFormula>
    </tableColumn>
    <tableColumn id="64" xr3:uid="{CC3FF172-7284-4B0C-BCEA-E2837466E28D}" name="TitleAud" dataDxfId="92">
      <calculatedColumnFormula array="1">IF(INDIRECT("rng" &amp; tblDonationsAudit[[#Headers],[TitleAud]])="","",INDIRECT("rng" &amp; tblDonationsAudit[[#Headers],[TitleAud]]))</calculatedColumnFormula>
    </tableColumn>
    <tableColumn id="70" xr3:uid="{C2D4CAF0-7A14-48AD-878E-5E33E9D309BC}" name="CompanyAud" dataDxfId="91">
      <calculatedColumnFormula array="1">IF(INDIRECT("rng" &amp; tblDonationsAudit[[#Headers],[CompanyAud]])="","",INDIRECT("rng" &amp; tblDonationsAudit[[#Headers],[CompanyAud]]))</calculatedColumnFormula>
    </tableColumn>
    <tableColumn id="65" xr3:uid="{505FDCBE-59FA-45AA-B5D3-F7D4FA65D804}" name="PhoneAud" dataDxfId="90">
      <calculatedColumnFormula array="1">IF(INDIRECT("rng" &amp; tblDonationsAudit[[#Headers],[PhoneAud]])="","",INDIRECT("rng" &amp; tblDonationsAudit[[#Headers],[PhoneAud]]))</calculatedColumnFormula>
    </tableColumn>
    <tableColumn id="67" xr3:uid="{4FDA2D05-1EDE-4948-B72B-13A77E0B411B}" name="ExtensionAud" dataDxfId="89">
      <calculatedColumnFormula array="1">IF(INDIRECT("rng" &amp; tblDonationsAudit[[#Headers],[ExtensionAud]])="","",INDIRECT("rng" &amp; tblDonationsAudit[[#Headers],[ExtensionAud]]))</calculatedColumnFormula>
    </tableColumn>
    <tableColumn id="68" xr3:uid="{731D7948-FF81-4CF9-B9D6-7E8FAC60C0FA}" name="EmailAud" dataDxfId="88">
      <calculatedColumnFormula array="1">IF(INDIRECT("rng" &amp; tblDonationsAudit[[#Headers],[EmailAud]])="","",INDIRECT("rng" &amp; tblDonationsAudit[[#Headers],[EmailAud]]))</calculatedColumnFormula>
    </tableColumn>
    <tableColumn id="69" xr3:uid="{20557C1D-B24C-4C51-AE92-4CE40E6A8BC9}" name="SubmissionAud" dataDxfId="87">
      <calculatedColumnFormula array="1">IF(INDIRECT("rng" &amp; tblDonationsAudit[[#Headers],[SubmissionAud]])="","",INDIRECT("rng" &amp; tblDonationsAudit[[#Headers],[SubmissionAud]]))</calculatedColumnFormula>
    </tableColumn>
    <tableColumn id="72" xr3:uid="{8CFA9D91-654A-42CD-9FAF-CB78E4CFC3F8}" name="SignedEst" dataDxfId="86">
      <calculatedColumnFormula array="1">IF(INDIRECT("rng" &amp; tblDonationsAudit[[#Headers],[SignedEst]])="","",INDIRECT("rng" &amp; tblDonationsAudit[[#Headers],[SignedEst]]))</calculatedColumnFormula>
    </tableColumn>
    <tableColumn id="73" xr3:uid="{61D969C9-3E36-4334-99E1-0166C4AAAAA5}" name="DateEst" dataDxfId="85">
      <calculatedColumnFormula array="1">IF(INDIRECT("rng" &amp; tblDonationsAudit[[#Headers],[DateEst]])="","",INDIRECT("rng" &amp; tblDonationsAudit[[#Headers],[DateEst]]))</calculatedColumnFormula>
    </tableColumn>
    <tableColumn id="74" xr3:uid="{682E7FE5-2683-4E2D-A9C8-3078ADEC0032}" name="TitleEst" dataDxfId="84">
      <calculatedColumnFormula array="1">IF(INDIRECT("rng" &amp; tblDonationsAudit[[#Headers],[TitleEst]])="","",INDIRECT("rng" &amp; tblDonationsAudit[[#Headers],[TitleEst]]))</calculatedColumnFormula>
    </tableColumn>
    <tableColumn id="75" xr3:uid="{4BFABE2D-99F5-4AAF-84EF-DD61F7E9EAAA}" name="CompanyEst" dataDxfId="83">
      <calculatedColumnFormula array="1">IF(INDIRECT("rng" &amp; tblDonationsAudit[[#Headers],[CompanyEst]])="","",INDIRECT("rng" &amp; tblDonationsAudit[[#Headers],[CompanyEst]]))</calculatedColumnFormula>
    </tableColumn>
    <tableColumn id="76" xr3:uid="{6B8DF827-4B5D-436E-AD6A-66D467ED31BC}" name="PhoneEst" dataDxfId="82">
      <calculatedColumnFormula array="1">IF(INDIRECT("rng" &amp; tblDonationsAudit[[#Headers],[PhoneEst]])="","",INDIRECT("rng" &amp; tblDonationsAudit[[#Headers],[PhoneEst]]))</calculatedColumnFormula>
    </tableColumn>
    <tableColumn id="77" xr3:uid="{AC3FE6E4-F05B-4105-8873-3C5D80BA19DE}" name="ExtensionEst" dataDxfId="81">
      <calculatedColumnFormula array="1">IF(INDIRECT("rng" &amp; tblDonationsAudit[[#Headers],[ExtensionEst]])="","",INDIRECT("rng" &amp; tblDonationsAudit[[#Headers],[ExtensionEst]]))</calculatedColumnFormula>
    </tableColumn>
    <tableColumn id="78" xr3:uid="{D80A878B-D172-4FF0-B243-64C0EF1C52A7}" name="EmailEst" dataDxfId="80">
      <calculatedColumnFormula array="1">IF(INDIRECT("rng" &amp; tblDonationsAudit[[#Headers],[EmailEst]])="","",INDIRECT("rng" &amp; tblDonationsAudit[[#Headers],[EmailEst]]))</calculatedColumnFormula>
    </tableColumn>
    <tableColumn id="79" xr3:uid="{9E2184CC-88B3-4E6B-A5F7-F2DCA5A3CFE5}" name="SubmissionEst" dataDxfId="79">
      <calculatedColumnFormula array="1">IF(INDIRECT("rng" &amp; tblDonationsAudit[[#Headers],[SubmissionEst]])="","",INDIRECT("rng" &amp; tblDonationsAudit[[#Headers],[SubmissionEst]]))</calculatedColumnFormula>
    </tableColumn>
    <tableColumn id="83" xr3:uid="{9250268D-5BB6-4FA3-B8A7-2629641DD80A}" name="EDO_UPL_ID" dataDxfId="78">
      <calculatedColumnFormula array="1">INDEX(tblUPL[EDO_UPL_ID],MATCH(tblDonationsAudit[[#This Row],[UPL_ID]]&amp;tblDonationsAudit[[#This Row],[Password]],tblUPL[UPL_Id]&amp;tblUPL[Password],0))</calculatedColumnFormula>
    </tableColumn>
  </tableColumns>
  <tableStyleInfo name="TableStyleMedium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3C2FFE3-0632-4BB5-ABE5-F030F625E0CE}" name="tblYieldCalc" displayName="tblYieldCalc" ref="A1:D2" totalsRowShown="0" dataDxfId="77">
  <autoFilter ref="A1:D2" xr:uid="{A99FFF08-41D8-4B1C-B653-36FB5D31A890}"/>
  <tableColumns count="4">
    <tableColumn id="1" xr3:uid="{C216EFC4-216B-4744-8165-93C5DCC6BFD8}" name="UPC_Package_Code" dataDxfId="76"/>
    <tableColumn id="2" xr3:uid="{201167EF-A4E2-41A9-8006-274185F59F32}" name="Recipe_Final_Product_Lbs" dataDxfId="75"/>
    <tableColumn id="3" xr3:uid="{F6698C83-1EAB-4B36-9B6E-8B72DD0AC5B1}" name="Recipe_Milk_Pounds" dataDxfId="74"/>
    <tableColumn id="4" xr3:uid="{086AA22C-058E-48E4-9822-6FF940C3813F}" name="Packaged_Milkfat_Percent" dataDxfId="7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CCA4D5E-5FD9-4FA7-968E-1A7F43AA66F0}" name="tblYieldCalcAudit" displayName="tblYieldCalcAudit" ref="A1:D2" totalsRowShown="0" dataDxfId="72">
  <autoFilter ref="A1:D2" xr:uid="{A99FFF08-41D8-4B1C-B653-36FB5D31A890}"/>
  <tableColumns count="4">
    <tableColumn id="1" xr3:uid="{42D092DD-669D-4ADA-8C72-F066B26A65D9}" name="UPC_Package_Code" dataDxfId="71"/>
    <tableColumn id="2" xr3:uid="{9D0FC0EE-0B51-41F4-BCFD-245E020B3723}" name="Recipe_Final_Product_Lbs" dataDxfId="70"/>
    <tableColumn id="3" xr3:uid="{80981483-48E0-4509-A6DD-704F05DCE2CD}" name="Recipe_Milk_Pounds" dataDxfId="69"/>
    <tableColumn id="4" xr3:uid="{44004572-5B20-4734-9232-9308417CA61E}" name="Packaged_Milkfat_Percent" dataDxfId="68"/>
  </tableColumns>
  <tableStyleInfo name="TableStyleMedium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0366A69-F388-41C2-B722-A51DD87D2483}" name="tblCertification" displayName="tblCertification" ref="B5:B12" totalsRowShown="0" headerRowDxfId="67" tableBorderDxfId="66">
  <autoFilter ref="B5:B12" xr:uid="{03CA26FE-C2B0-4081-BC05-767B3854240C}"/>
  <tableColumns count="1">
    <tableColumn id="1" xr3:uid="{20137FC3-532F-4C38-A6BE-6E333F91F2A0}" name="Entry"/>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4FFD17B-F54F-44D4-A5EF-C3215A798DA0}" name="tblContactAudit" displayName="tblContactAudit" ref="B5:B12" totalsRowShown="0" headerRowDxfId="65" tableBorderDxfId="64">
  <autoFilter ref="B5:B12" xr:uid="{09AEFF00-C3AD-4E4F-83D3-5A56A6639291}"/>
  <tableColumns count="1">
    <tableColumn id="1" xr3:uid="{26F83A6F-4B6D-473D-9F0F-ED8FE6034213}" name="Entry"/>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CACF832-C37E-47E2-AE78-1D8A66C566E9}" name="tblClass_Prices" displayName="tblClass_Prices" ref="A1:J29" totalsRowShown="0" dataDxfId="63">
  <autoFilter ref="A1:J29" xr:uid="{518BE14F-4008-46CE-899C-E126B6B5E5BF}"/>
  <tableColumns count="10">
    <tableColumn id="1" xr3:uid="{D404A75F-8831-4A46-9607-1026D18246AD}" name="Version" dataDxfId="62"/>
    <tableColumn id="9" xr3:uid="{07E71D5C-7848-4EF9-B50E-C240C4F472F1}" name="Pool_YYYYMM"/>
    <tableColumn id="2" xr3:uid="{10E02D40-4D44-4DCB-A0F2-C7A5D52C6043}" name="Base Skim Milk Class 1 Price" dataDxfId="61"/>
    <tableColumn id="3" xr3:uid="{4BAA7282-6F82-470A-924F-33BABBB4E236}" name="Advanced Butterfat Factor" dataDxfId="60"/>
    <tableColumn id="10" xr3:uid="{48D12955-CF81-4E09-B393-79EA9A9A5B79}" name="Advanced Skim Milk Class 2 Price" dataDxfId="59"/>
    <tableColumn id="4" xr3:uid="{FE61A6F5-4247-493A-9E5C-F930A57D2D5A}" name="Class 2 Butterfat Price" dataDxfId="58"/>
    <tableColumn id="6" xr3:uid="{4A0BD005-B949-446F-A2CE-32BD970E557E}" name="Class 3 Skim Milk Price" dataDxfId="57"/>
    <tableColumn id="7" xr3:uid="{A382C270-C2ED-42B8-88D9-3329BB251DB4}" name="Class 4 Skim Milk Price" dataDxfId="56"/>
    <tableColumn id="8" xr3:uid="{34816378-E350-4A60-B6B7-E86EFB0FC437}" name="Buttefat Price" dataDxfId="55"/>
    <tableColumn id="11" xr3:uid="{C0C9801F-ACDC-492A-9247-5D0D4FC7CCF7}" name="N_Diesel_Fuel_Price" dataDxfId="5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8"/>
  <sheetViews>
    <sheetView zoomScaleNormal="100" workbookViewId="0">
      <pane xSplit="3" ySplit="12" topLeftCell="D13" activePane="bottomRight" state="frozen"/>
      <selection pane="topRight" activeCell="D1" sqref="D1"/>
      <selection pane="bottomLeft" activeCell="A12" sqref="A12"/>
      <selection pane="bottomRight" activeCell="B8" sqref="B8"/>
    </sheetView>
  </sheetViews>
  <sheetFormatPr defaultColWidth="7.296875" defaultRowHeight="14.5" x14ac:dyDescent="0.35"/>
  <cols>
    <col min="1" max="1" width="24.3984375" style="2" customWidth="1"/>
    <col min="2" max="3" width="44.3984375" style="2" customWidth="1"/>
    <col min="4" max="16384" width="7.296875" style="2"/>
  </cols>
  <sheetData>
    <row r="2" spans="1:4" x14ac:dyDescent="0.35">
      <c r="B2" s="185" t="str">
        <f ca="1">REPLACE(LEFT(CELL("filename",A1),FIND("]",CELL("filename",A1))-1),1,FIND("[",CELL("filename",A1)),"")</f>
        <v>Original Reimbursement Claim Form.xlsx</v>
      </c>
      <c r="C2" s="186"/>
      <c r="D2" s="3" t="s">
        <v>0</v>
      </c>
    </row>
    <row r="3" spans="1:4" x14ac:dyDescent="0.35">
      <c r="B3" s="4" t="s">
        <v>1</v>
      </c>
      <c r="C3" s="4"/>
    </row>
    <row r="4" spans="1:4" x14ac:dyDescent="0.35">
      <c r="B4" s="187" t="s">
        <v>83</v>
      </c>
      <c r="C4" s="188"/>
    </row>
    <row r="5" spans="1:4" x14ac:dyDescent="0.35">
      <c r="B5" s="163" t="s">
        <v>211</v>
      </c>
      <c r="C5" s="5" t="s">
        <v>2</v>
      </c>
    </row>
    <row r="6" spans="1:4" x14ac:dyDescent="0.35">
      <c r="B6" s="6"/>
      <c r="C6" s="32"/>
    </row>
    <row r="7" spans="1:4" x14ac:dyDescent="0.35">
      <c r="A7" s="2" t="s">
        <v>3</v>
      </c>
      <c r="B7" s="5" t="s">
        <v>4</v>
      </c>
      <c r="C7" s="6" t="s">
        <v>5</v>
      </c>
    </row>
    <row r="8" spans="1:4" x14ac:dyDescent="0.35">
      <c r="B8" s="7" t="s">
        <v>8</v>
      </c>
      <c r="C8" s="7" t="s">
        <v>7</v>
      </c>
    </row>
  </sheetData>
  <sheetProtection algorithmName="SHA-512" hashValue="DKBM5238mo/xUhLHPSI8LZxQXR2V6MzotowdyrQw7c5SrbIMPQ4+LiqtrRDHeq+McpEHVtz/Vzwb+0lfLkHYmA==" saltValue="mzILccDqi/baNFq0QayWMw==" spinCount="100000" sheet="1" objects="1" scenarios="1"/>
  <mergeCells count="2">
    <mergeCell ref="B2:C2"/>
    <mergeCell ref="B4:C4"/>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27755-1573-41F5-A9F1-D0BA32BEC12F}">
  <sheetPr codeName="Sheet9">
    <tabColor rgb="FFFF0000"/>
  </sheetPr>
  <dimension ref="A1:D18"/>
  <sheetViews>
    <sheetView workbookViewId="0">
      <selection activeCell="B11" sqref="B11"/>
    </sheetView>
  </sheetViews>
  <sheetFormatPr defaultRowHeight="15.5" x14ac:dyDescent="0.3"/>
  <cols>
    <col min="1" max="1" width="15.69921875" style="58" customWidth="1"/>
    <col min="2" max="2" width="101.59765625" style="46" customWidth="1"/>
    <col min="3" max="3" width="44.59765625" style="46" customWidth="1"/>
    <col min="4" max="4" width="8.796875" style="46" customWidth="1"/>
    <col min="5" max="16384" width="8.796875" style="46"/>
  </cols>
  <sheetData>
    <row r="1" spans="1:4" ht="30" x14ac:dyDescent="0.3">
      <c r="B1" s="45" t="s">
        <v>83</v>
      </c>
    </row>
    <row r="3" spans="1:4" ht="54" x14ac:dyDescent="0.3">
      <c r="B3" s="47" t="s">
        <v>203</v>
      </c>
    </row>
    <row r="4" spans="1:4" ht="18" x14ac:dyDescent="0.3">
      <c r="B4" s="47"/>
    </row>
    <row r="5" spans="1:4" ht="17.5" hidden="1" x14ac:dyDescent="0.3">
      <c r="A5" s="106" t="s">
        <v>110</v>
      </c>
      <c r="B5" s="110" t="s">
        <v>111</v>
      </c>
    </row>
    <row r="6" spans="1:4" ht="90.5" thickBot="1" x14ac:dyDescent="0.35">
      <c r="A6" s="107" t="s">
        <v>162</v>
      </c>
      <c r="B6" s="151"/>
    </row>
    <row r="7" spans="1:4" s="59" customFormat="1" ht="25" customHeight="1" thickBot="1" x14ac:dyDescent="0.35">
      <c r="A7" s="108" t="s">
        <v>163</v>
      </c>
      <c r="B7" s="152"/>
    </row>
    <row r="8" spans="1:4" s="59" customFormat="1" ht="25" customHeight="1" thickBot="1" x14ac:dyDescent="0.35">
      <c r="A8" s="108" t="s">
        <v>164</v>
      </c>
      <c r="B8" s="153"/>
      <c r="D8" s="103"/>
    </row>
    <row r="9" spans="1:4" s="59" customFormat="1" ht="25" customHeight="1" thickBot="1" x14ac:dyDescent="0.35">
      <c r="A9" s="108" t="s">
        <v>169</v>
      </c>
      <c r="B9" s="153"/>
      <c r="D9" s="103"/>
    </row>
    <row r="10" spans="1:4" s="59" customFormat="1" ht="25" customHeight="1" thickBot="1" x14ac:dyDescent="0.35">
      <c r="A10" s="108" t="s">
        <v>165</v>
      </c>
      <c r="B10" s="154"/>
    </row>
    <row r="11" spans="1:4" s="59" customFormat="1" ht="25" customHeight="1" thickBot="1" x14ac:dyDescent="0.35">
      <c r="A11" s="108" t="s">
        <v>166</v>
      </c>
      <c r="B11" s="155"/>
      <c r="C11" s="68" t="s">
        <v>109</v>
      </c>
      <c r="D11" s="104"/>
    </row>
    <row r="12" spans="1:4" s="59" customFormat="1" ht="25" customHeight="1" thickBot="1" x14ac:dyDescent="0.35">
      <c r="A12" s="109" t="s">
        <v>167</v>
      </c>
      <c r="B12" s="147"/>
    </row>
    <row r="13" spans="1:4" s="59" customFormat="1" ht="25" hidden="1" customHeight="1" thickBot="1" x14ac:dyDescent="0.35">
      <c r="A13" s="58"/>
      <c r="B13" s="47"/>
    </row>
    <row r="14" spans="1:4" s="59" customFormat="1" ht="25" customHeight="1" thickBot="1" x14ac:dyDescent="0.35">
      <c r="A14" s="60" t="s">
        <v>168</v>
      </c>
      <c r="B14" s="105" t="str">
        <f>IFERROR(VALUE(IF(rngDateEst="","","1" &amp; YEAR(rngDateEst) &amp; TEXT(MONTH(rngDateEst),"00") &amp; TEXT(DAY(rngDateEst),"00"))),"")</f>
        <v/>
      </c>
      <c r="C14" s="68" t="s">
        <v>181</v>
      </c>
    </row>
    <row r="15" spans="1:4" ht="18" x14ac:dyDescent="0.3">
      <c r="B15" s="47"/>
    </row>
    <row r="16" spans="1:4" ht="36" x14ac:dyDescent="0.3">
      <c r="B16" s="47" t="s">
        <v>106</v>
      </c>
    </row>
    <row r="17" spans="2:2" ht="18" x14ac:dyDescent="0.3">
      <c r="B17" s="47"/>
    </row>
    <row r="18" spans="2:2" ht="35" x14ac:dyDescent="0.3">
      <c r="B18" s="64" t="s">
        <v>95</v>
      </c>
    </row>
  </sheetData>
  <sheetProtection algorithmName="SHA-512" hashValue="gBErYzgg0STXDw3z6B6D7Zs5A36y+kRzsEwW9hFrDX7KwkZQL3P0I5vk1tWLVTWrDpKpNeztBQMIlspZu8vyww==" saltValue="Nx1itlTdP5joOpKC1wNi9A==" spinCount="100000" sheet="1" objects="1" scenarios="1"/>
  <dataValidations count="8">
    <dataValidation allowBlank="1" showInputMessage="1" showErrorMessage="1" promptTitle="Certifying Official" prompt="Enter name of Certifying Official completing, submitting, and emailing this reimbursement claim to Dairy Program." sqref="B6" xr:uid="{5A112B6E-8145-403B-BD4F-82F786833838}"/>
    <dataValidation type="date" allowBlank="1" showInputMessage="1" showErrorMessage="1" errorTitle="Incorrect Date" error="You have attempted to enter and incorrect date or date out of range.  Please check date and re-enter." promptTitle="Signed Date" prompt="Enter the Signed Date." sqref="B7" xr:uid="{87B3F22F-8894-425C-A49C-4A939B705C8D}">
      <formula1>44197</formula1>
      <formula2>55153</formula2>
    </dataValidation>
    <dataValidation allowBlank="1" showInputMessage="1" showErrorMessage="1" promptTitle="Position Title" prompt="Enter the position title of person identified above." sqref="B8" xr:uid="{4C9CC292-E873-4BFD-AC55-E550C9288E8A}"/>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0" xr:uid="{2133C05E-A65F-4A1E-939C-C7A6645495F1}">
      <formula1>AND(ISNUMBER(B10),LEN(B10)=10)</formula1>
    </dataValidation>
    <dataValidation allowBlank="1" showInputMessage="1" showErrorMessage="1" promptTitle="Contact Email" prompt="Enter the conatct email of person identified above." sqref="B12" xr:uid="{6ED02178-9102-4E1E-B682-0EF213DA6570}"/>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1" xr:uid="{F0BFD19A-57DE-4472-9856-301D7D426433}">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14" xr:uid="{34F2710D-8945-44C7-93FA-825E69266BED}">
      <formula1>"Formulas Should NOT be Deleted or Changed!"</formula1>
    </dataValidation>
    <dataValidation allowBlank="1" showInputMessage="1" showErrorMessage="1" promptTitle="Company" prompt="Enter the Company Name." sqref="B9" xr:uid="{17B7ED87-6C93-410F-B95B-B8DC3495308B}"/>
  </dataValidations>
  <pageMargins left="0.7" right="0.7" top="0.75" bottom="0.75" header="0.3" footer="0.3"/>
  <pageSetup orientation="portrait" horizontalDpi="1200" verticalDpi="1200"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81B60-B535-4020-AD9C-5C9BD4F077E0}">
  <sheetPr>
    <tabColor rgb="FF7030A0"/>
  </sheetPr>
  <dimension ref="A1:C18"/>
  <sheetViews>
    <sheetView workbookViewId="0">
      <selection activeCell="B6" sqref="B6"/>
    </sheetView>
  </sheetViews>
  <sheetFormatPr defaultRowHeight="15.5" x14ac:dyDescent="0.3"/>
  <cols>
    <col min="1" max="1" width="14.59765625" style="58" bestFit="1" customWidth="1"/>
    <col min="2" max="2" width="101.59765625" style="46" customWidth="1"/>
    <col min="3" max="3" width="44.59765625" style="46" customWidth="1"/>
    <col min="4" max="16384" width="8.796875" style="46"/>
  </cols>
  <sheetData>
    <row r="1" spans="1:3" ht="30" x14ac:dyDescent="0.3">
      <c r="B1" s="45" t="s">
        <v>126</v>
      </c>
    </row>
    <row r="3" spans="1:3" ht="36" x14ac:dyDescent="0.3">
      <c r="B3" s="47" t="s">
        <v>127</v>
      </c>
    </row>
    <row r="4" spans="1:3" ht="18" x14ac:dyDescent="0.3">
      <c r="B4" s="47"/>
    </row>
    <row r="5" spans="1:3" ht="18" hidden="1" x14ac:dyDescent="0.3">
      <c r="A5" s="69" t="s">
        <v>110</v>
      </c>
      <c r="B5" s="70" t="s">
        <v>111</v>
      </c>
    </row>
    <row r="6" spans="1:3" ht="90.5" thickBot="1" x14ac:dyDescent="0.35">
      <c r="A6" s="66" t="s">
        <v>155</v>
      </c>
      <c r="B6" s="61"/>
    </row>
    <row r="7" spans="1:3" s="59" customFormat="1" ht="25" customHeight="1" thickBot="1" x14ac:dyDescent="0.35">
      <c r="A7" s="60" t="s">
        <v>156</v>
      </c>
      <c r="B7" s="62"/>
    </row>
    <row r="8" spans="1:3" s="59" customFormat="1" ht="25" customHeight="1" thickBot="1" x14ac:dyDescent="0.35">
      <c r="A8" s="60" t="s">
        <v>157</v>
      </c>
      <c r="B8" s="63"/>
    </row>
    <row r="9" spans="1:3" s="59" customFormat="1" ht="25" customHeight="1" thickBot="1" x14ac:dyDescent="0.35">
      <c r="A9" s="60" t="s">
        <v>170</v>
      </c>
      <c r="B9" s="63" t="str">
        <f>"Market Administrator"</f>
        <v>Market Administrator</v>
      </c>
    </row>
    <row r="10" spans="1:3" s="59" customFormat="1" ht="25" customHeight="1" thickBot="1" x14ac:dyDescent="0.35">
      <c r="A10" s="60" t="s">
        <v>158</v>
      </c>
      <c r="B10" s="65"/>
    </row>
    <row r="11" spans="1:3" s="59" customFormat="1" ht="25" customHeight="1" thickBot="1" x14ac:dyDescent="0.35">
      <c r="A11" s="60" t="s">
        <v>159</v>
      </c>
      <c r="B11" s="67"/>
      <c r="C11" s="68" t="s">
        <v>109</v>
      </c>
    </row>
    <row r="12" spans="1:3" s="59" customFormat="1" ht="25" customHeight="1" thickBot="1" x14ac:dyDescent="0.35">
      <c r="A12" s="60" t="s">
        <v>160</v>
      </c>
      <c r="B12" s="147"/>
    </row>
    <row r="13" spans="1:3" ht="18.5" hidden="1" thickBot="1" x14ac:dyDescent="0.35">
      <c r="B13" s="47"/>
    </row>
    <row r="14" spans="1:3" ht="25" customHeight="1" thickBot="1" x14ac:dyDescent="0.35">
      <c r="A14" s="60" t="s">
        <v>161</v>
      </c>
      <c r="B14" s="105" t="str">
        <f>IFERROR(VALUE(IF(rngDateAud="","","2" &amp; YEAR(rngDateAud) &amp; TEXT(MONTH(rngDateAud),"00") &amp; TEXT(DAY(rngDateAud),"00"))),"")</f>
        <v/>
      </c>
    </row>
    <row r="15" spans="1:3" ht="18" x14ac:dyDescent="0.3">
      <c r="B15" s="47"/>
    </row>
    <row r="16" spans="1:3" ht="36" x14ac:dyDescent="0.3">
      <c r="B16" s="47" t="s">
        <v>128</v>
      </c>
    </row>
    <row r="17" spans="2:2" ht="18" x14ac:dyDescent="0.3">
      <c r="B17" s="47"/>
    </row>
    <row r="18" spans="2:2" ht="17.5" x14ac:dyDescent="0.3">
      <c r="B18" s="64" t="s">
        <v>129</v>
      </c>
    </row>
  </sheetData>
  <sheetProtection algorithmName="SHA-512" hashValue="gSh/EBps0tagE1MB8vNA3EZqDbWXJQQZpBg5Gb6768hUmZCNG1M9CUxeupv3QtmInScYoY+e1oXAwD8U67G5Tw==" saltValue="G89CNrDj36748hnC59/DBA==" spinCount="100000" sheet="1" objects="1" scenarios="1"/>
  <dataValidations count="8">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1" xr:uid="{6402D6F4-6EB5-4875-B893-91A3CCFAFF91}">
      <formula1>1</formula1>
      <formula2>10000000</formula2>
    </dataValidation>
    <dataValidation allowBlank="1" showInputMessage="1" showErrorMessage="1" promptTitle="Contact Email" prompt="Enter the conatct email of person identified above." sqref="B12" xr:uid="{88457959-4D99-48D5-BA3F-C4450F8C0C0B}"/>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0" xr:uid="{C317D73C-BD0B-4812-96BD-6376F8E5EBB0}">
      <formula1>AND(ISNUMBER(B10),LEN(B10)=10)</formula1>
    </dataValidation>
    <dataValidation allowBlank="1" showInputMessage="1" showErrorMessage="1" promptTitle="Position Title" prompt="Enter the position title of person identified above." sqref="B8" xr:uid="{81392512-4E01-4AE2-861D-0DCEB03DC96B}"/>
    <dataValidation type="date" allowBlank="1" showInputMessage="1" showErrorMessage="1" errorTitle="Incorrect Date" error="You have attempted to enter and incorrect date or date out of range.  Please check date and re-enter." promptTitle="Signed Date" prompt="Enter the Signed Date." sqref="B7" xr:uid="{D012AB9C-82D1-47D0-B98D-4B3ECA93F1D8}">
      <formula1>44197</formula1>
      <formula2>55153</formula2>
    </dataValidation>
    <dataValidation allowBlank="1" showInputMessage="1" showErrorMessage="1" promptTitle="Certifying Official" prompt="Enter name of Certifying Official completing, submitting, and emailing this reimbursement claim to Dairy Program." sqref="B6" xr:uid="{AD760444-376B-4F3F-A4B3-32A41BFAC692}"/>
    <dataValidation type="custom" allowBlank="1" showInputMessage="1" showErrorMessage="1" errorTitle="Protecetd Formula" error="Formulas Should NOT be Deleted or Changed!" promptTitle="Unique Audit ID" prompt="This is a unique identifier for this audit based upon the Certification Date.  Only one audit submission is allowed each day.  However, subsequent audits of this the original submission can be submitted later with a new date of the revised audit." sqref="B14" xr:uid="{5394313B-9D10-47C3-BD0D-3B6929F6604F}">
      <formula1>"Formulas Should NOT be Deleted or Changed!"</formula1>
    </dataValidation>
    <dataValidation allowBlank="1" showInputMessage="1" showErrorMessage="1" promptTitle="Market Administrator" prompt="This should be Market Administrator." sqref="B9" xr:uid="{922A0F8B-A864-4C2A-84CF-69168D4D78A9}"/>
  </dataValidations>
  <pageMargins left="0.7" right="0.7" top="0.75" bottom="0.75" header="0.3" footer="0.3"/>
  <pageSetup orientation="portrait" horizontalDpi="1200" verticalDpi="12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A4DDD-D7AA-47EB-B1C7-A5AE0E18B1F0}">
  <sheetPr codeName="Sheet6">
    <tabColor rgb="FFFFFF00"/>
  </sheetPr>
  <dimension ref="A1:J29"/>
  <sheetViews>
    <sheetView workbookViewId="0">
      <selection activeCell="A2" sqref="A2"/>
    </sheetView>
  </sheetViews>
  <sheetFormatPr defaultRowHeight="13" x14ac:dyDescent="0.3"/>
  <cols>
    <col min="1" max="1" width="16.5" bestFit="1" customWidth="1"/>
    <col min="2" max="2" width="17.5" bestFit="1" customWidth="1"/>
    <col min="3" max="3" width="28.59765625" bestFit="1" customWidth="1"/>
    <col min="4" max="4" width="25.8984375" bestFit="1" customWidth="1"/>
    <col min="5" max="5" width="32.19921875" bestFit="1" customWidth="1"/>
    <col min="6" max="6" width="22.5" bestFit="1" customWidth="1"/>
    <col min="7" max="8" width="24" bestFit="1" customWidth="1"/>
    <col min="9" max="9" width="15" bestFit="1" customWidth="1"/>
    <col min="10" max="10" width="20.69921875" bestFit="1" customWidth="1"/>
  </cols>
  <sheetData>
    <row r="1" spans="1:10" x14ac:dyDescent="0.3">
      <c r="A1" s="31" t="s">
        <v>85</v>
      </c>
      <c r="B1" s="31" t="s">
        <v>84</v>
      </c>
      <c r="C1" t="s">
        <v>44</v>
      </c>
      <c r="D1" t="s">
        <v>45</v>
      </c>
      <c r="E1" t="s">
        <v>41</v>
      </c>
      <c r="F1" t="s">
        <v>40</v>
      </c>
      <c r="G1" t="s">
        <v>42</v>
      </c>
      <c r="H1" t="s">
        <v>43</v>
      </c>
      <c r="I1" t="s">
        <v>56</v>
      </c>
      <c r="J1" s="1" t="s">
        <v>86</v>
      </c>
    </row>
    <row r="2" spans="1:10" x14ac:dyDescent="0.3">
      <c r="A2" s="42" t="s">
        <v>213</v>
      </c>
      <c r="B2" s="42" t="s">
        <v>214</v>
      </c>
      <c r="C2" s="38">
        <v>10.56</v>
      </c>
      <c r="D2" s="41">
        <v>1.9755</v>
      </c>
      <c r="E2" s="38">
        <v>9.0299999999999994</v>
      </c>
      <c r="F2" s="41">
        <v>1.9565999999999999</v>
      </c>
      <c r="G2" s="38">
        <v>11.24</v>
      </c>
      <c r="H2" s="38">
        <v>8.91</v>
      </c>
      <c r="I2" s="41">
        <v>1.9496</v>
      </c>
      <c r="J2" s="41">
        <v>3.13</v>
      </c>
    </row>
    <row r="3" spans="1:10" x14ac:dyDescent="0.3">
      <c r="A3" s="40" t="s">
        <v>213</v>
      </c>
      <c r="B3" t="s">
        <v>215</v>
      </c>
      <c r="C3" s="38">
        <v>10</v>
      </c>
      <c r="D3" s="41">
        <v>1.6735</v>
      </c>
      <c r="E3" s="38">
        <v>9.36</v>
      </c>
      <c r="F3" s="41">
        <v>1.7245999999999999</v>
      </c>
      <c r="G3" s="38">
        <v>10.51</v>
      </c>
      <c r="H3" s="38">
        <v>8.4600000000000009</v>
      </c>
      <c r="I3" s="41">
        <v>1.7176</v>
      </c>
      <c r="J3" s="41">
        <v>3.1520000000000001</v>
      </c>
    </row>
    <row r="4" spans="1:10" x14ac:dyDescent="0.3">
      <c r="A4" s="40" t="s">
        <v>213</v>
      </c>
      <c r="B4" t="s">
        <v>216</v>
      </c>
      <c r="C4" s="38">
        <v>10.62</v>
      </c>
      <c r="D4" s="41">
        <v>1.4135</v>
      </c>
      <c r="E4" s="38">
        <v>9.27</v>
      </c>
      <c r="F4" s="41">
        <v>1.4446000000000001</v>
      </c>
      <c r="G4" s="38">
        <v>11.11</v>
      </c>
      <c r="H4" s="38">
        <v>8.4499999999999993</v>
      </c>
      <c r="I4" s="41">
        <v>1.4376</v>
      </c>
      <c r="J4" s="41">
        <v>2.847</v>
      </c>
    </row>
    <row r="5" spans="1:10" x14ac:dyDescent="0.3">
      <c r="A5" s="40" t="s">
        <v>213</v>
      </c>
      <c r="B5" t="s">
        <v>217</v>
      </c>
      <c r="C5" s="38">
        <v>10.37</v>
      </c>
      <c r="D5" s="41">
        <v>1.5804</v>
      </c>
      <c r="E5" s="38">
        <v>9.0299999999999994</v>
      </c>
      <c r="F5" s="41">
        <v>1.5610999999999999</v>
      </c>
      <c r="G5" s="38">
        <v>10.99</v>
      </c>
      <c r="H5" s="38">
        <v>8.61</v>
      </c>
      <c r="I5" s="41">
        <v>1.5541</v>
      </c>
      <c r="J5" s="41">
        <v>2.681</v>
      </c>
    </row>
    <row r="6" spans="1:10" x14ac:dyDescent="0.3">
      <c r="A6" s="40" t="s">
        <v>213</v>
      </c>
      <c r="B6" t="s">
        <v>218</v>
      </c>
      <c r="C6" s="38">
        <v>10.029999999999999</v>
      </c>
      <c r="D6" s="41">
        <v>1.5609</v>
      </c>
      <c r="E6" s="38">
        <v>8.91</v>
      </c>
      <c r="F6" s="41">
        <v>1.5468999999999999</v>
      </c>
      <c r="G6" s="38">
        <v>10.71</v>
      </c>
      <c r="H6" s="38">
        <v>8.26</v>
      </c>
      <c r="I6" s="41">
        <v>1.5399</v>
      </c>
      <c r="J6" s="41">
        <v>2.585</v>
      </c>
    </row>
    <row r="7" spans="1:10" x14ac:dyDescent="0.3">
      <c r="A7" s="40" t="s">
        <v>213</v>
      </c>
      <c r="B7" t="s">
        <v>218</v>
      </c>
      <c r="C7" s="38">
        <v>10.029999999999999</v>
      </c>
      <c r="D7" s="41">
        <v>1.5609</v>
      </c>
      <c r="E7" s="38">
        <v>8.91</v>
      </c>
      <c r="F7" s="41">
        <v>1.5468999999999999</v>
      </c>
      <c r="G7" s="38">
        <v>10.71</v>
      </c>
      <c r="H7" s="38">
        <v>8.26</v>
      </c>
      <c r="I7" s="41">
        <v>1.5399</v>
      </c>
      <c r="J7" s="41">
        <v>2.585</v>
      </c>
    </row>
    <row r="8" spans="1:10" x14ac:dyDescent="0.3">
      <c r="A8" s="40" t="s">
        <v>213</v>
      </c>
      <c r="B8" t="s">
        <v>219</v>
      </c>
      <c r="C8" s="38">
        <v>14.88</v>
      </c>
      <c r="D8" s="41">
        <v>1.5755999999999999</v>
      </c>
      <c r="E8" s="38">
        <v>8.6999999999999993</v>
      </c>
      <c r="F8" s="41">
        <v>1.5623</v>
      </c>
      <c r="G8" s="38">
        <v>18.55</v>
      </c>
      <c r="H8" s="38">
        <v>8.14</v>
      </c>
      <c r="I8" s="41">
        <v>1.5552999999999999</v>
      </c>
      <c r="J8" s="41">
        <v>2.4319999999999999</v>
      </c>
    </row>
    <row r="9" spans="1:10" x14ac:dyDescent="0.3">
      <c r="A9" s="40" t="s">
        <v>213</v>
      </c>
      <c r="B9" t="s">
        <v>219</v>
      </c>
      <c r="C9" s="38">
        <v>14.88</v>
      </c>
      <c r="D9" s="41">
        <v>1.5755999999999999</v>
      </c>
      <c r="E9" s="38">
        <v>8.6999999999999993</v>
      </c>
      <c r="F9" s="41">
        <v>1.5623</v>
      </c>
      <c r="G9" s="38">
        <v>18.55</v>
      </c>
      <c r="H9" s="38">
        <v>8.14</v>
      </c>
      <c r="I9" s="41">
        <v>1.5552999999999999</v>
      </c>
      <c r="J9" s="41">
        <v>2.4319999999999999</v>
      </c>
    </row>
    <row r="10" spans="1:10" x14ac:dyDescent="0.3">
      <c r="A10" s="40" t="s">
        <v>213</v>
      </c>
      <c r="B10" t="s">
        <v>220</v>
      </c>
      <c r="C10" s="38">
        <v>12.78</v>
      </c>
      <c r="D10" s="41">
        <v>1.6315999999999999</v>
      </c>
      <c r="E10" s="38">
        <v>8.15</v>
      </c>
      <c r="F10" s="41">
        <v>1.6457999999999999</v>
      </c>
      <c r="G10" s="38">
        <v>16.45</v>
      </c>
      <c r="H10" s="38">
        <v>8.01</v>
      </c>
      <c r="I10" s="41">
        <v>1.6388</v>
      </c>
      <c r="J10" s="41">
        <v>2.3889999999999998</v>
      </c>
    </row>
    <row r="11" spans="1:10" x14ac:dyDescent="0.3">
      <c r="A11" s="40" t="s">
        <v>213</v>
      </c>
      <c r="B11" t="s">
        <v>220</v>
      </c>
      <c r="C11" s="38">
        <v>12.78</v>
      </c>
      <c r="D11" s="41">
        <v>1.6315999999999999</v>
      </c>
      <c r="E11" s="38">
        <v>8.15</v>
      </c>
      <c r="F11" s="41">
        <v>1.6457999999999999</v>
      </c>
      <c r="G11" s="38">
        <v>16.45</v>
      </c>
      <c r="H11" s="38">
        <v>8.01</v>
      </c>
      <c r="I11" s="41">
        <v>1.6388</v>
      </c>
      <c r="J11" s="41">
        <v>2.3889999999999998</v>
      </c>
    </row>
    <row r="12" spans="1:10" x14ac:dyDescent="0.3">
      <c r="A12" s="40" t="s">
        <v>213</v>
      </c>
      <c r="B12" t="s">
        <v>221</v>
      </c>
      <c r="C12" s="38">
        <v>9.9700000000000006</v>
      </c>
      <c r="D12" s="41">
        <v>1.5932999999999999</v>
      </c>
      <c r="E12" s="38">
        <v>7.83</v>
      </c>
      <c r="F12" s="41">
        <v>1.6002000000000001</v>
      </c>
      <c r="G12" s="38">
        <v>11.25</v>
      </c>
      <c r="H12" s="38">
        <v>7.43</v>
      </c>
      <c r="I12" s="41">
        <v>1.5931999999999999</v>
      </c>
      <c r="J12" s="41">
        <v>2.4140000000000001</v>
      </c>
    </row>
    <row r="13" spans="1:10" x14ac:dyDescent="0.3">
      <c r="A13" s="40" t="s">
        <v>213</v>
      </c>
      <c r="B13" t="s">
        <v>221</v>
      </c>
      <c r="C13" s="38">
        <v>9.9700000000000006</v>
      </c>
      <c r="D13" s="41">
        <v>1.5932999999999999</v>
      </c>
      <c r="E13" s="38">
        <v>7.83</v>
      </c>
      <c r="F13" s="41">
        <v>1.6002000000000001</v>
      </c>
      <c r="G13" s="38">
        <v>11.25</v>
      </c>
      <c r="H13" s="38">
        <v>7.43</v>
      </c>
      <c r="I13" s="41">
        <v>1.5931999999999999</v>
      </c>
      <c r="J13" s="41">
        <v>2.4140000000000001</v>
      </c>
    </row>
    <row r="14" spans="1:10" x14ac:dyDescent="0.3">
      <c r="A14" s="40" t="s">
        <v>213</v>
      </c>
      <c r="B14" t="s">
        <v>222</v>
      </c>
      <c r="C14" s="38">
        <v>13.02</v>
      </c>
      <c r="D14" s="41">
        <v>1.6775</v>
      </c>
      <c r="E14" s="38">
        <v>7.82</v>
      </c>
      <c r="F14" s="41">
        <v>1.6345000000000001</v>
      </c>
      <c r="G14" s="38">
        <v>14.58</v>
      </c>
      <c r="H14" s="38">
        <v>7.08</v>
      </c>
      <c r="I14" s="41">
        <v>1.6274999999999999</v>
      </c>
      <c r="J14" s="41">
        <v>2.4289999999999998</v>
      </c>
    </row>
    <row r="15" spans="1:10" x14ac:dyDescent="0.3">
      <c r="A15" s="40" t="s">
        <v>213</v>
      </c>
      <c r="B15" t="s">
        <v>222</v>
      </c>
      <c r="C15" s="38">
        <v>13.02</v>
      </c>
      <c r="D15" s="41">
        <v>1.6775</v>
      </c>
      <c r="E15" s="38">
        <v>7.82</v>
      </c>
      <c r="F15" s="41">
        <v>1.6345000000000001</v>
      </c>
      <c r="G15" s="38">
        <v>14.58</v>
      </c>
      <c r="H15" s="38">
        <v>7.08</v>
      </c>
      <c r="I15" s="41">
        <v>1.6274999999999999</v>
      </c>
      <c r="J15" s="41">
        <v>2.4289999999999998</v>
      </c>
    </row>
    <row r="16" spans="1:10" x14ac:dyDescent="0.3">
      <c r="A16" s="40" t="s">
        <v>213</v>
      </c>
      <c r="B16" t="s">
        <v>223</v>
      </c>
      <c r="C16" s="38">
        <v>13.34</v>
      </c>
      <c r="D16" s="41">
        <v>1.9742999999999999</v>
      </c>
      <c r="E16" s="38">
        <v>7.16</v>
      </c>
      <c r="F16" s="41">
        <v>1.9653</v>
      </c>
      <c r="G16" s="38">
        <v>18.329999999999998</v>
      </c>
      <c r="H16" s="38">
        <v>7.16</v>
      </c>
      <c r="I16" s="41">
        <v>1.9582999999999999</v>
      </c>
      <c r="J16" s="41">
        <v>2.4340000000000002</v>
      </c>
    </row>
    <row r="17" spans="1:10" x14ac:dyDescent="0.3">
      <c r="A17" s="40" t="s">
        <v>213</v>
      </c>
      <c r="B17" t="s">
        <v>223</v>
      </c>
      <c r="C17" s="38">
        <v>13.34</v>
      </c>
      <c r="D17" s="41">
        <v>1.9742999999999999</v>
      </c>
      <c r="E17" s="38">
        <v>7.16</v>
      </c>
      <c r="F17" s="41">
        <v>1.9653</v>
      </c>
      <c r="G17" s="38">
        <v>18.329999999999998</v>
      </c>
      <c r="H17" s="38">
        <v>7.16</v>
      </c>
      <c r="I17" s="41">
        <v>1.9582999999999999</v>
      </c>
      <c r="J17" s="41">
        <v>2.4340000000000002</v>
      </c>
    </row>
    <row r="18" spans="1:10" x14ac:dyDescent="0.3">
      <c r="A18" s="40" t="s">
        <v>213</v>
      </c>
      <c r="B18" t="s">
        <v>224</v>
      </c>
      <c r="C18" s="38">
        <v>10.62</v>
      </c>
      <c r="D18" s="41">
        <v>1.8023</v>
      </c>
      <c r="E18" s="38">
        <v>6.69</v>
      </c>
      <c r="F18" s="41">
        <v>1.8661000000000001</v>
      </c>
      <c r="G18" s="38">
        <v>15.06</v>
      </c>
      <c r="H18" s="38">
        <v>6.62</v>
      </c>
      <c r="I18" s="41">
        <v>1.8591</v>
      </c>
      <c r="J18" s="41">
        <v>2.4079999999999999</v>
      </c>
    </row>
    <row r="19" spans="1:10" x14ac:dyDescent="0.3">
      <c r="A19" s="40" t="s">
        <v>213</v>
      </c>
      <c r="B19" t="s">
        <v>224</v>
      </c>
      <c r="C19" s="38">
        <v>10.62</v>
      </c>
      <c r="D19" s="41">
        <v>1.8023</v>
      </c>
      <c r="E19" s="38">
        <v>6.69</v>
      </c>
      <c r="F19" s="41">
        <v>1.8661000000000001</v>
      </c>
      <c r="G19" s="38">
        <v>15.06</v>
      </c>
      <c r="H19" s="38">
        <v>6.62</v>
      </c>
      <c r="I19" s="41">
        <v>1.8591</v>
      </c>
      <c r="J19" s="41">
        <v>2.4079999999999999</v>
      </c>
    </row>
    <row r="20" spans="1:10" x14ac:dyDescent="0.3">
      <c r="A20" s="40" t="s">
        <v>213</v>
      </c>
      <c r="B20" t="s">
        <v>225</v>
      </c>
      <c r="C20" s="38">
        <v>7.08</v>
      </c>
      <c r="D20" s="41">
        <v>1.3107</v>
      </c>
      <c r="E20" s="38">
        <v>7.73</v>
      </c>
      <c r="F20" s="41">
        <v>1.3826000000000001</v>
      </c>
      <c r="G20" s="38">
        <v>7.59</v>
      </c>
      <c r="H20" s="38">
        <v>6.07</v>
      </c>
      <c r="I20" s="41">
        <v>1.3755999999999999</v>
      </c>
      <c r="J20" s="41">
        <v>2.3919999999999999</v>
      </c>
    </row>
    <row r="21" spans="1:10" x14ac:dyDescent="0.3">
      <c r="A21" s="40" t="s">
        <v>213</v>
      </c>
      <c r="B21" t="s">
        <v>225</v>
      </c>
      <c r="C21" s="38">
        <v>7.08</v>
      </c>
      <c r="D21" s="41">
        <v>1.3107</v>
      </c>
      <c r="E21" s="38">
        <v>7.73</v>
      </c>
      <c r="F21" s="41">
        <v>1.3826000000000001</v>
      </c>
      <c r="G21" s="38">
        <v>7.59</v>
      </c>
      <c r="H21" s="38">
        <v>6.07</v>
      </c>
      <c r="I21" s="41">
        <v>1.3755999999999999</v>
      </c>
      <c r="J21" s="41">
        <v>2.3919999999999999</v>
      </c>
    </row>
    <row r="22" spans="1:10" x14ac:dyDescent="0.3">
      <c r="A22" s="40" t="s">
        <v>213</v>
      </c>
      <c r="B22" t="s">
        <v>226</v>
      </c>
      <c r="C22" s="38">
        <v>8.7200000000000006</v>
      </c>
      <c r="D22" s="41">
        <v>1.2948</v>
      </c>
      <c r="E22" s="38">
        <v>9.5500000000000007</v>
      </c>
      <c r="F22" s="41">
        <v>1.3288</v>
      </c>
      <c r="G22" s="38">
        <v>8.75</v>
      </c>
      <c r="H22" s="38">
        <v>7.02</v>
      </c>
      <c r="I22" s="41">
        <v>1.3218000000000001</v>
      </c>
      <c r="J22" s="41">
        <v>2.4929999999999999</v>
      </c>
    </row>
    <row r="23" spans="1:10" x14ac:dyDescent="0.3">
      <c r="A23" s="40" t="s">
        <v>213</v>
      </c>
      <c r="B23" t="s">
        <v>226</v>
      </c>
      <c r="C23" s="38">
        <v>8.7200000000000006</v>
      </c>
      <c r="D23" s="41">
        <v>1.2948</v>
      </c>
      <c r="E23" s="38">
        <v>9.5500000000000007</v>
      </c>
      <c r="F23" s="41">
        <v>1.3288</v>
      </c>
      <c r="G23" s="38">
        <v>8.75</v>
      </c>
      <c r="H23" s="38">
        <v>7.02</v>
      </c>
      <c r="I23" s="41">
        <v>1.3218000000000001</v>
      </c>
      <c r="J23" s="41">
        <v>2.4929999999999999</v>
      </c>
    </row>
    <row r="24" spans="1:10" x14ac:dyDescent="0.3">
      <c r="A24" s="40" t="s">
        <v>213</v>
      </c>
      <c r="B24" t="s">
        <v>227</v>
      </c>
      <c r="C24" s="38">
        <v>10.19</v>
      </c>
      <c r="D24" s="41">
        <v>1.9439</v>
      </c>
      <c r="E24" s="38">
        <v>10.38</v>
      </c>
      <c r="F24" s="41">
        <v>1.9247000000000001</v>
      </c>
      <c r="G24" s="38">
        <v>9.8800000000000008</v>
      </c>
      <c r="H24" s="38">
        <v>8.4499999999999993</v>
      </c>
      <c r="I24" s="41">
        <v>1.9177</v>
      </c>
      <c r="J24" s="41">
        <v>2.7290000000000001</v>
      </c>
    </row>
    <row r="25" spans="1:10" x14ac:dyDescent="0.3">
      <c r="A25" s="40" t="s">
        <v>213</v>
      </c>
      <c r="B25" t="s">
        <v>227</v>
      </c>
      <c r="C25" s="38">
        <v>10.19</v>
      </c>
      <c r="D25" s="41">
        <v>1.9439</v>
      </c>
      <c r="E25" s="38">
        <v>10.38</v>
      </c>
      <c r="F25" s="41">
        <v>1.9247000000000001</v>
      </c>
      <c r="G25" s="38">
        <v>9.8800000000000008</v>
      </c>
      <c r="H25" s="38">
        <v>8.4499999999999993</v>
      </c>
      <c r="I25" s="41">
        <v>1.9177</v>
      </c>
      <c r="J25" s="41">
        <v>2.7290000000000001</v>
      </c>
    </row>
    <row r="26" spans="1:10" x14ac:dyDescent="0.3">
      <c r="A26" s="40" t="s">
        <v>213</v>
      </c>
      <c r="B26" t="s">
        <v>228</v>
      </c>
      <c r="C26" s="38">
        <v>10.82</v>
      </c>
      <c r="D26" s="41">
        <v>2.0057</v>
      </c>
      <c r="E26" s="38">
        <v>10.24</v>
      </c>
      <c r="F26" s="41">
        <v>1.9883</v>
      </c>
      <c r="G26" s="38">
        <v>10.43</v>
      </c>
      <c r="H26" s="38">
        <v>9.6</v>
      </c>
      <c r="I26" s="41">
        <v>1.9813000000000001</v>
      </c>
      <c r="J26" s="41">
        <v>2.91</v>
      </c>
    </row>
    <row r="27" spans="1:10" x14ac:dyDescent="0.3">
      <c r="A27" s="40" t="s">
        <v>213</v>
      </c>
      <c r="B27" t="s">
        <v>228</v>
      </c>
      <c r="C27" s="38">
        <v>10.82</v>
      </c>
      <c r="D27" s="41">
        <v>2.0057</v>
      </c>
      <c r="E27" s="38">
        <v>10.24</v>
      </c>
      <c r="F27" s="41">
        <v>1.9883</v>
      </c>
      <c r="G27" s="38">
        <v>10.43</v>
      </c>
      <c r="H27" s="38">
        <v>9.6</v>
      </c>
      <c r="I27" s="41">
        <v>1.9813000000000001</v>
      </c>
      <c r="J27" s="41">
        <v>2.91</v>
      </c>
    </row>
    <row r="28" spans="1:10" x14ac:dyDescent="0.3">
      <c r="A28" s="40" t="s">
        <v>213</v>
      </c>
      <c r="B28" t="s">
        <v>229</v>
      </c>
      <c r="C28" s="38">
        <v>10.46</v>
      </c>
      <c r="D28" s="41">
        <v>2.1309</v>
      </c>
      <c r="E28" s="38">
        <v>9.98</v>
      </c>
      <c r="F28" s="41">
        <v>2.1187</v>
      </c>
      <c r="G28" s="38">
        <v>10.01</v>
      </c>
      <c r="H28" s="38">
        <v>9.6</v>
      </c>
      <c r="I28" s="41">
        <v>2.1116999999999999</v>
      </c>
      <c r="J28" s="41">
        <v>3.048</v>
      </c>
    </row>
    <row r="29" spans="1:10" x14ac:dyDescent="0.3">
      <c r="A29" s="40" t="s">
        <v>213</v>
      </c>
      <c r="B29" t="s">
        <v>229</v>
      </c>
      <c r="C29" s="38">
        <v>10.46</v>
      </c>
      <c r="D29" s="41">
        <v>2.1309</v>
      </c>
      <c r="E29" s="38">
        <v>9.98</v>
      </c>
      <c r="F29" s="41">
        <v>2.1187</v>
      </c>
      <c r="G29" s="38">
        <v>10.01</v>
      </c>
      <c r="H29" s="38">
        <v>9.6</v>
      </c>
      <c r="I29" s="41">
        <v>2.1116999999999999</v>
      </c>
      <c r="J29" s="41">
        <v>3.048</v>
      </c>
    </row>
  </sheetData>
  <pageMargins left="0.7" right="0.7" top="0.75" bottom="0.75" header="0.3" footer="0.3"/>
  <pageSetup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A8FF7-5E80-4FFC-80AC-5222A68D30C5}">
  <sheetPr codeName="Sheet5">
    <tabColor rgb="FFFFFF00"/>
  </sheetPr>
  <dimension ref="A1:AA19"/>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defaultColWidth="8.796875" defaultRowHeight="14.5" x14ac:dyDescent="0.35"/>
  <cols>
    <col min="1" max="1" width="13.8984375" style="27" customWidth="1"/>
    <col min="2" max="2" width="93.796875" style="12" customWidth="1"/>
    <col min="3" max="3" width="16.296875" style="12" customWidth="1"/>
    <col min="4" max="4" width="19.296875" style="12" customWidth="1"/>
    <col min="5" max="5" width="17.796875" style="12" customWidth="1"/>
    <col min="6" max="6" width="14.796875" style="12" customWidth="1"/>
    <col min="7" max="7" width="59.3984375" style="12" customWidth="1"/>
    <col min="8" max="8" width="19.296875" style="12" customWidth="1"/>
    <col min="9" max="9" width="52" style="12" customWidth="1"/>
    <col min="10" max="10" width="29.69921875" style="12" customWidth="1"/>
    <col min="11" max="11" width="7.5" style="12" customWidth="1"/>
    <col min="12" max="12" width="17.796875" style="27" customWidth="1"/>
    <col min="13" max="13" width="14.796875" style="37" customWidth="1"/>
    <col min="14" max="14" width="16.296875" style="35" customWidth="1"/>
    <col min="15" max="15" width="17.796875" style="12" customWidth="1"/>
    <col min="16" max="16" width="59.3984375" style="12" customWidth="1"/>
    <col min="17" max="17" width="16.296875" style="12" customWidth="1"/>
    <col min="18" max="18" width="17.3984375" style="12" bestFit="1" customWidth="1"/>
    <col min="19" max="19" width="30.69921875" style="12" customWidth="1"/>
    <col min="20" max="26" width="8.796875" style="12"/>
    <col min="27" max="27" width="76" style="54" bestFit="1" customWidth="1"/>
    <col min="28" max="29" width="8.796875" style="12"/>
    <col min="30" max="30" width="8.796875" style="12" customWidth="1"/>
    <col min="31" max="16384" width="8.796875" style="12"/>
  </cols>
  <sheetData>
    <row r="1" spans="1:27" x14ac:dyDescent="0.35">
      <c r="A1" s="26" t="s">
        <v>24</v>
      </c>
      <c r="B1" s="14" t="s">
        <v>101</v>
      </c>
      <c r="C1" s="14" t="s">
        <v>23</v>
      </c>
      <c r="D1" s="14" t="s">
        <v>22</v>
      </c>
      <c r="E1" s="14" t="s">
        <v>21</v>
      </c>
      <c r="F1" s="14" t="s">
        <v>20</v>
      </c>
      <c r="G1" s="14" t="s">
        <v>19</v>
      </c>
      <c r="H1" s="14" t="s">
        <v>18</v>
      </c>
      <c r="I1" s="14" t="s">
        <v>17</v>
      </c>
      <c r="J1" s="14" t="s">
        <v>16</v>
      </c>
      <c r="K1" s="14" t="s">
        <v>15</v>
      </c>
      <c r="L1" s="28" t="s">
        <v>14</v>
      </c>
      <c r="M1" s="36" t="s">
        <v>13</v>
      </c>
      <c r="N1" s="34" t="s">
        <v>12</v>
      </c>
      <c r="O1" s="14" t="s">
        <v>11</v>
      </c>
      <c r="P1" s="14" t="s">
        <v>10</v>
      </c>
      <c r="Q1" s="14" t="s">
        <v>9</v>
      </c>
      <c r="R1" s="14" t="s">
        <v>176</v>
      </c>
      <c r="S1" s="14" t="s">
        <v>97</v>
      </c>
      <c r="AA1" s="55" t="s">
        <v>100</v>
      </c>
    </row>
    <row r="2" spans="1:27" x14ac:dyDescent="0.35">
      <c r="A2" s="27" t="s">
        <v>230</v>
      </c>
      <c r="B2" s="56" t="s">
        <v>231</v>
      </c>
      <c r="C2" s="13" t="s">
        <v>232</v>
      </c>
      <c r="D2" s="13" t="s">
        <v>232</v>
      </c>
      <c r="E2" s="12" t="s">
        <v>233</v>
      </c>
      <c r="F2" s="12" t="s">
        <v>234</v>
      </c>
      <c r="G2" s="12" t="s">
        <v>235</v>
      </c>
      <c r="H2" s="12" t="s">
        <v>236</v>
      </c>
      <c r="I2" s="12" t="s">
        <v>237</v>
      </c>
      <c r="J2" s="12" t="s">
        <v>238</v>
      </c>
      <c r="K2" s="12" t="s">
        <v>239</v>
      </c>
      <c r="L2" s="27" t="s">
        <v>240</v>
      </c>
      <c r="M2" s="37" t="s">
        <v>241</v>
      </c>
      <c r="N2" s="35" t="s">
        <v>242</v>
      </c>
      <c r="O2" s="12" t="s">
        <v>243</v>
      </c>
      <c r="P2" s="12" t="s">
        <v>244</v>
      </c>
      <c r="Q2" s="12" t="s">
        <v>245</v>
      </c>
      <c r="R2" s="12" t="s">
        <v>240</v>
      </c>
      <c r="S2" s="12" t="s">
        <v>246</v>
      </c>
      <c r="U2" s="148"/>
      <c r="AA2" s="54" t="str" cm="1">
        <f t="array" ref="AA2">IF(rngPassword="","",_xlfn._xlws.FILTER(B:B,S:S=rngPassword))</f>
        <v/>
      </c>
    </row>
    <row r="3" spans="1:27" x14ac:dyDescent="0.35">
      <c r="A3" s="27" t="s">
        <v>230</v>
      </c>
      <c r="B3" s="56" t="s">
        <v>231</v>
      </c>
      <c r="C3" s="13" t="s">
        <v>232</v>
      </c>
      <c r="D3" s="13" t="s">
        <v>232</v>
      </c>
      <c r="E3" s="12" t="s">
        <v>233</v>
      </c>
      <c r="F3" s="12" t="s">
        <v>234</v>
      </c>
      <c r="G3" s="12" t="s">
        <v>235</v>
      </c>
      <c r="H3" s="12" t="s">
        <v>236</v>
      </c>
      <c r="I3" s="12" t="s">
        <v>237</v>
      </c>
      <c r="J3" s="12" t="s">
        <v>238</v>
      </c>
      <c r="K3" s="12" t="s">
        <v>239</v>
      </c>
      <c r="L3" s="27" t="s">
        <v>240</v>
      </c>
      <c r="M3" s="37" t="s">
        <v>241</v>
      </c>
      <c r="N3" s="35" t="s">
        <v>242</v>
      </c>
      <c r="O3" s="12" t="s">
        <v>243</v>
      </c>
      <c r="P3" s="12" t="s">
        <v>244</v>
      </c>
      <c r="Q3" s="12" t="s">
        <v>245</v>
      </c>
      <c r="R3" s="12" t="s">
        <v>247</v>
      </c>
      <c r="S3" s="12" t="s">
        <v>248</v>
      </c>
    </row>
    <row r="4" spans="1:27" x14ac:dyDescent="0.35">
      <c r="A4" s="27" t="s">
        <v>230</v>
      </c>
      <c r="B4" s="56" t="s">
        <v>231</v>
      </c>
      <c r="C4" s="13" t="s">
        <v>232</v>
      </c>
      <c r="D4" s="13" t="s">
        <v>232</v>
      </c>
      <c r="E4" s="12" t="s">
        <v>233</v>
      </c>
      <c r="F4" s="12" t="s">
        <v>234</v>
      </c>
      <c r="G4" s="12" t="s">
        <v>235</v>
      </c>
      <c r="H4" s="12" t="s">
        <v>236</v>
      </c>
      <c r="I4" s="12" t="s">
        <v>237</v>
      </c>
      <c r="J4" s="12" t="s">
        <v>238</v>
      </c>
      <c r="K4" s="12" t="s">
        <v>239</v>
      </c>
      <c r="L4" s="27" t="s">
        <v>240</v>
      </c>
      <c r="M4" s="37" t="s">
        <v>241</v>
      </c>
      <c r="N4" s="35" t="s">
        <v>242</v>
      </c>
      <c r="O4" s="12" t="s">
        <v>243</v>
      </c>
      <c r="P4" s="12" t="s">
        <v>244</v>
      </c>
      <c r="Q4" s="12" t="s">
        <v>245</v>
      </c>
      <c r="R4" s="12" t="s">
        <v>240</v>
      </c>
      <c r="S4" s="12" t="s">
        <v>249</v>
      </c>
    </row>
    <row r="5" spans="1:27" x14ac:dyDescent="0.35">
      <c r="A5" s="27" t="s">
        <v>230</v>
      </c>
      <c r="B5" s="56" t="s">
        <v>231</v>
      </c>
      <c r="C5" s="13" t="s">
        <v>232</v>
      </c>
      <c r="D5" s="13" t="s">
        <v>232</v>
      </c>
      <c r="E5" s="12" t="s">
        <v>233</v>
      </c>
      <c r="F5" s="12" t="s">
        <v>234</v>
      </c>
      <c r="G5" s="12" t="s">
        <v>235</v>
      </c>
      <c r="H5" s="12" t="s">
        <v>236</v>
      </c>
      <c r="I5" s="12" t="s">
        <v>237</v>
      </c>
      <c r="J5" s="12" t="s">
        <v>238</v>
      </c>
      <c r="K5" s="12" t="s">
        <v>239</v>
      </c>
      <c r="L5" s="27" t="s">
        <v>240</v>
      </c>
      <c r="M5" s="37" t="s">
        <v>241</v>
      </c>
      <c r="N5" s="35" t="s">
        <v>242</v>
      </c>
      <c r="O5" s="12" t="s">
        <v>243</v>
      </c>
      <c r="P5" s="12" t="s">
        <v>244</v>
      </c>
      <c r="Q5" s="12" t="s">
        <v>245</v>
      </c>
      <c r="R5" s="12" t="s">
        <v>247</v>
      </c>
      <c r="S5" s="12" t="s">
        <v>250</v>
      </c>
    </row>
    <row r="6" spans="1:27" x14ac:dyDescent="0.35">
      <c r="A6" s="27" t="s">
        <v>251</v>
      </c>
      <c r="B6" s="56" t="s">
        <v>252</v>
      </c>
      <c r="C6" s="13" t="s">
        <v>232</v>
      </c>
      <c r="D6" s="13" t="s">
        <v>232</v>
      </c>
      <c r="E6" s="12" t="s">
        <v>233</v>
      </c>
      <c r="F6" s="12" t="s">
        <v>253</v>
      </c>
      <c r="G6" s="12" t="s">
        <v>254</v>
      </c>
      <c r="H6" s="12" t="s">
        <v>236</v>
      </c>
      <c r="I6" s="12" t="s">
        <v>255</v>
      </c>
      <c r="J6" s="12" t="s">
        <v>238</v>
      </c>
      <c r="K6" s="12" t="s">
        <v>239</v>
      </c>
      <c r="L6" s="27" t="s">
        <v>240</v>
      </c>
      <c r="M6" s="37" t="s">
        <v>241</v>
      </c>
      <c r="N6" s="35" t="s">
        <v>242</v>
      </c>
      <c r="O6" s="12" t="s">
        <v>243</v>
      </c>
      <c r="P6" s="12" t="s">
        <v>244</v>
      </c>
      <c r="Q6" s="12" t="s">
        <v>245</v>
      </c>
      <c r="R6" s="12" t="s">
        <v>247</v>
      </c>
      <c r="S6" s="12" t="s">
        <v>248</v>
      </c>
    </row>
    <row r="7" spans="1:27" x14ac:dyDescent="0.35">
      <c r="A7" s="27" t="s">
        <v>251</v>
      </c>
      <c r="B7" s="56" t="s">
        <v>252</v>
      </c>
      <c r="C7" s="13" t="s">
        <v>232</v>
      </c>
      <c r="D7" s="13" t="s">
        <v>232</v>
      </c>
      <c r="E7" s="12" t="s">
        <v>233</v>
      </c>
      <c r="F7" s="12" t="s">
        <v>253</v>
      </c>
      <c r="G7" s="12" t="s">
        <v>254</v>
      </c>
      <c r="H7" s="12" t="s">
        <v>236</v>
      </c>
      <c r="I7" s="12" t="s">
        <v>255</v>
      </c>
      <c r="J7" s="12" t="s">
        <v>238</v>
      </c>
      <c r="K7" s="12" t="s">
        <v>239</v>
      </c>
      <c r="L7" s="27" t="s">
        <v>240</v>
      </c>
      <c r="M7" s="37" t="s">
        <v>241</v>
      </c>
      <c r="N7" s="35" t="s">
        <v>242</v>
      </c>
      <c r="O7" s="12" t="s">
        <v>243</v>
      </c>
      <c r="P7" s="12" t="s">
        <v>244</v>
      </c>
      <c r="Q7" s="12" t="s">
        <v>245</v>
      </c>
      <c r="R7" s="12" t="s">
        <v>247</v>
      </c>
      <c r="S7" s="12" t="s">
        <v>250</v>
      </c>
    </row>
    <row r="8" spans="1:27" x14ac:dyDescent="0.35">
      <c r="A8" s="27" t="s">
        <v>256</v>
      </c>
      <c r="B8" s="56" t="s">
        <v>257</v>
      </c>
      <c r="C8" s="13" t="s">
        <v>258</v>
      </c>
      <c r="D8" s="13" t="s">
        <v>258</v>
      </c>
      <c r="E8" s="12" t="s">
        <v>259</v>
      </c>
      <c r="F8" s="12" t="s">
        <v>260</v>
      </c>
      <c r="G8" s="12" t="s">
        <v>261</v>
      </c>
      <c r="H8" s="12" t="s">
        <v>236</v>
      </c>
      <c r="I8" s="12" t="s">
        <v>262</v>
      </c>
      <c r="J8" s="12" t="s">
        <v>263</v>
      </c>
      <c r="K8" s="12" t="s">
        <v>264</v>
      </c>
      <c r="L8" s="27" t="s">
        <v>265</v>
      </c>
      <c r="M8" s="37" t="s">
        <v>266</v>
      </c>
      <c r="N8" s="35" t="s">
        <v>267</v>
      </c>
      <c r="O8" s="12" t="s">
        <v>243</v>
      </c>
      <c r="Q8" s="12" t="s">
        <v>268</v>
      </c>
      <c r="R8" s="12" t="s">
        <v>269</v>
      </c>
      <c r="S8" s="12" t="s">
        <v>270</v>
      </c>
    </row>
    <row r="9" spans="1:27" x14ac:dyDescent="0.35">
      <c r="A9" s="27" t="s">
        <v>271</v>
      </c>
      <c r="B9" s="56" t="s">
        <v>272</v>
      </c>
      <c r="C9" s="13" t="s">
        <v>258</v>
      </c>
      <c r="D9" s="13" t="s">
        <v>258</v>
      </c>
      <c r="E9" s="12" t="s">
        <v>273</v>
      </c>
      <c r="F9" s="12" t="s">
        <v>274</v>
      </c>
      <c r="G9" s="12" t="s">
        <v>261</v>
      </c>
      <c r="H9" s="12" t="s">
        <v>236</v>
      </c>
      <c r="I9" s="12" t="s">
        <v>275</v>
      </c>
      <c r="J9" s="12" t="s">
        <v>276</v>
      </c>
      <c r="K9" s="12" t="s">
        <v>277</v>
      </c>
      <c r="L9" s="27" t="s">
        <v>265</v>
      </c>
      <c r="M9" s="37" t="s">
        <v>278</v>
      </c>
      <c r="N9" s="35" t="s">
        <v>279</v>
      </c>
      <c r="O9" s="12" t="s">
        <v>243</v>
      </c>
      <c r="Q9" s="12" t="s">
        <v>268</v>
      </c>
      <c r="R9" s="12" t="s">
        <v>269</v>
      </c>
      <c r="S9" s="12" t="s">
        <v>270</v>
      </c>
    </row>
    <row r="10" spans="1:27" x14ac:dyDescent="0.35">
      <c r="A10" s="27" t="s">
        <v>280</v>
      </c>
      <c r="B10" s="56" t="s">
        <v>281</v>
      </c>
      <c r="C10" s="13" t="s">
        <v>282</v>
      </c>
      <c r="D10" s="13" t="s">
        <v>282</v>
      </c>
      <c r="E10" s="12" t="s">
        <v>259</v>
      </c>
      <c r="F10" s="12" t="s">
        <v>283</v>
      </c>
      <c r="G10" s="12" t="s">
        <v>284</v>
      </c>
      <c r="H10" s="12" t="s">
        <v>236</v>
      </c>
      <c r="I10" s="12" t="s">
        <v>285</v>
      </c>
      <c r="J10" s="12" t="s">
        <v>286</v>
      </c>
      <c r="K10" s="12" t="s">
        <v>287</v>
      </c>
      <c r="L10" s="27" t="s">
        <v>265</v>
      </c>
      <c r="M10" s="37" t="s">
        <v>288</v>
      </c>
      <c r="N10" s="35" t="s">
        <v>289</v>
      </c>
      <c r="O10" s="12" t="s">
        <v>243</v>
      </c>
      <c r="Q10" s="12" t="s">
        <v>268</v>
      </c>
      <c r="R10" s="12" t="s">
        <v>269</v>
      </c>
      <c r="S10" s="12" t="s">
        <v>270</v>
      </c>
    </row>
    <row r="11" spans="1:27" x14ac:dyDescent="0.35">
      <c r="A11" s="27" t="s">
        <v>290</v>
      </c>
      <c r="B11" s="56" t="s">
        <v>291</v>
      </c>
      <c r="C11" s="13" t="s">
        <v>292</v>
      </c>
      <c r="D11" s="13" t="s">
        <v>292</v>
      </c>
      <c r="E11" s="12" t="s">
        <v>233</v>
      </c>
      <c r="F11" s="12" t="s">
        <v>293</v>
      </c>
      <c r="G11" s="12" t="s">
        <v>294</v>
      </c>
      <c r="H11" s="12" t="s">
        <v>295</v>
      </c>
      <c r="I11" s="12" t="s">
        <v>296</v>
      </c>
      <c r="J11" s="12" t="s">
        <v>297</v>
      </c>
      <c r="K11" s="12" t="s">
        <v>298</v>
      </c>
      <c r="L11" s="27" t="s">
        <v>299</v>
      </c>
      <c r="M11" s="37" t="s">
        <v>300</v>
      </c>
      <c r="N11" s="35" t="s">
        <v>301</v>
      </c>
      <c r="O11" s="12" t="s">
        <v>243</v>
      </c>
      <c r="P11" s="12" t="s">
        <v>302</v>
      </c>
      <c r="Q11" s="12" t="s">
        <v>303</v>
      </c>
      <c r="R11" s="12" t="s">
        <v>240</v>
      </c>
      <c r="S11" s="12" t="s">
        <v>249</v>
      </c>
    </row>
    <row r="12" spans="1:27" x14ac:dyDescent="0.35">
      <c r="A12" s="27" t="s">
        <v>290</v>
      </c>
      <c r="B12" s="56" t="s">
        <v>291</v>
      </c>
      <c r="C12" s="13" t="s">
        <v>292</v>
      </c>
      <c r="D12" s="13" t="s">
        <v>292</v>
      </c>
      <c r="E12" s="12" t="s">
        <v>233</v>
      </c>
      <c r="F12" s="12" t="s">
        <v>293</v>
      </c>
      <c r="G12" s="12" t="s">
        <v>294</v>
      </c>
      <c r="H12" s="12" t="s">
        <v>295</v>
      </c>
      <c r="I12" s="12" t="s">
        <v>296</v>
      </c>
      <c r="J12" s="12" t="s">
        <v>297</v>
      </c>
      <c r="K12" s="12" t="s">
        <v>298</v>
      </c>
      <c r="L12" s="27" t="s">
        <v>299</v>
      </c>
      <c r="M12" s="37" t="s">
        <v>300</v>
      </c>
      <c r="N12" s="35" t="s">
        <v>301</v>
      </c>
      <c r="O12" s="12" t="s">
        <v>243</v>
      </c>
      <c r="P12" s="12" t="s">
        <v>302</v>
      </c>
      <c r="Q12" s="12" t="s">
        <v>303</v>
      </c>
      <c r="R12" s="12" t="s">
        <v>240</v>
      </c>
      <c r="S12" s="12" t="s">
        <v>246</v>
      </c>
    </row>
    <row r="13" spans="1:27" x14ac:dyDescent="0.35">
      <c r="A13" s="27" t="s">
        <v>304</v>
      </c>
      <c r="B13" s="56" t="s">
        <v>305</v>
      </c>
      <c r="C13" s="13" t="s">
        <v>292</v>
      </c>
      <c r="D13" s="13" t="s">
        <v>292</v>
      </c>
      <c r="E13" s="12" t="s">
        <v>233</v>
      </c>
      <c r="F13" s="12" t="s">
        <v>293</v>
      </c>
      <c r="G13" s="12" t="s">
        <v>294</v>
      </c>
      <c r="H13" s="12" t="s">
        <v>295</v>
      </c>
      <c r="I13" s="12" t="s">
        <v>296</v>
      </c>
      <c r="J13" s="12" t="s">
        <v>297</v>
      </c>
      <c r="K13" s="12" t="s">
        <v>298</v>
      </c>
      <c r="L13" s="27" t="s">
        <v>299</v>
      </c>
      <c r="M13" s="37" t="s">
        <v>300</v>
      </c>
      <c r="N13" s="35" t="s">
        <v>301</v>
      </c>
      <c r="O13" s="12" t="s">
        <v>243</v>
      </c>
      <c r="P13" s="12" t="s">
        <v>302</v>
      </c>
      <c r="Q13" s="12" t="s">
        <v>303</v>
      </c>
      <c r="R13" s="12" t="s">
        <v>304</v>
      </c>
      <c r="S13" s="12" t="s">
        <v>306</v>
      </c>
    </row>
    <row r="14" spans="1:27" x14ac:dyDescent="0.35">
      <c r="A14" s="27" t="s">
        <v>240</v>
      </c>
      <c r="B14" s="56" t="s">
        <v>307</v>
      </c>
      <c r="C14" s="13" t="s">
        <v>258</v>
      </c>
      <c r="D14" s="13" t="s">
        <v>258</v>
      </c>
      <c r="E14" s="12" t="s">
        <v>308</v>
      </c>
      <c r="F14" s="12" t="s">
        <v>309</v>
      </c>
      <c r="G14" s="12" t="s">
        <v>310</v>
      </c>
      <c r="H14" s="12" t="s">
        <v>236</v>
      </c>
      <c r="I14" s="12" t="s">
        <v>311</v>
      </c>
      <c r="J14" s="12" t="s">
        <v>312</v>
      </c>
      <c r="K14" s="12" t="s">
        <v>313</v>
      </c>
      <c r="L14" s="27" t="s">
        <v>240</v>
      </c>
      <c r="M14" s="37" t="s">
        <v>314</v>
      </c>
      <c r="N14" s="35" t="s">
        <v>315</v>
      </c>
      <c r="O14" s="12" t="s">
        <v>243</v>
      </c>
      <c r="Q14" s="12" t="s">
        <v>316</v>
      </c>
      <c r="R14" s="12" t="s">
        <v>240</v>
      </c>
      <c r="S14" s="12" t="s">
        <v>249</v>
      </c>
    </row>
    <row r="15" spans="1:27" x14ac:dyDescent="0.35">
      <c r="A15" s="27" t="s">
        <v>240</v>
      </c>
      <c r="B15" s="56" t="s">
        <v>307</v>
      </c>
      <c r="C15" s="13" t="s">
        <v>258</v>
      </c>
      <c r="D15" s="13" t="s">
        <v>258</v>
      </c>
      <c r="E15" s="12" t="s">
        <v>308</v>
      </c>
      <c r="F15" s="12" t="s">
        <v>309</v>
      </c>
      <c r="G15" s="12" t="s">
        <v>310</v>
      </c>
      <c r="H15" s="12" t="s">
        <v>236</v>
      </c>
      <c r="I15" s="12" t="s">
        <v>311</v>
      </c>
      <c r="J15" s="12" t="s">
        <v>312</v>
      </c>
      <c r="K15" s="12" t="s">
        <v>313</v>
      </c>
      <c r="L15" s="27" t="s">
        <v>240</v>
      </c>
      <c r="M15" s="37" t="s">
        <v>314</v>
      </c>
      <c r="N15" s="35" t="s">
        <v>315</v>
      </c>
      <c r="O15" s="12" t="s">
        <v>243</v>
      </c>
      <c r="Q15" s="12" t="s">
        <v>316</v>
      </c>
      <c r="R15" s="12" t="s">
        <v>240</v>
      </c>
      <c r="S15" s="12" t="s">
        <v>246</v>
      </c>
    </row>
    <row r="16" spans="1:27" x14ac:dyDescent="0.35">
      <c r="A16" s="27" t="s">
        <v>317</v>
      </c>
      <c r="B16" s="56" t="s">
        <v>318</v>
      </c>
      <c r="C16" s="13" t="s">
        <v>319</v>
      </c>
      <c r="D16" s="13" t="s">
        <v>319</v>
      </c>
      <c r="E16" s="12" t="s">
        <v>259</v>
      </c>
      <c r="F16" s="12" t="s">
        <v>320</v>
      </c>
      <c r="G16" s="12" t="s">
        <v>321</v>
      </c>
      <c r="H16" s="12" t="s">
        <v>236</v>
      </c>
      <c r="I16" s="12" t="s">
        <v>322</v>
      </c>
      <c r="J16" s="12" t="s">
        <v>323</v>
      </c>
      <c r="K16" s="12" t="s">
        <v>313</v>
      </c>
      <c r="L16" s="27" t="s">
        <v>240</v>
      </c>
      <c r="M16" s="37" t="s">
        <v>314</v>
      </c>
      <c r="N16" s="35" t="s">
        <v>324</v>
      </c>
      <c r="O16" s="12" t="s">
        <v>243</v>
      </c>
      <c r="Q16" s="12" t="s">
        <v>268</v>
      </c>
      <c r="R16" s="12" t="s">
        <v>240</v>
      </c>
      <c r="S16" s="12" t="s">
        <v>246</v>
      </c>
    </row>
    <row r="17" spans="1:19" x14ac:dyDescent="0.35">
      <c r="A17" s="27" t="s">
        <v>317</v>
      </c>
      <c r="B17" s="56" t="s">
        <v>318</v>
      </c>
      <c r="C17" s="13" t="s">
        <v>319</v>
      </c>
      <c r="D17" s="13" t="s">
        <v>319</v>
      </c>
      <c r="E17" s="12" t="s">
        <v>259</v>
      </c>
      <c r="F17" s="12" t="s">
        <v>320</v>
      </c>
      <c r="G17" s="12" t="s">
        <v>321</v>
      </c>
      <c r="H17" s="12" t="s">
        <v>236</v>
      </c>
      <c r="I17" s="12" t="s">
        <v>322</v>
      </c>
      <c r="J17" s="12" t="s">
        <v>323</v>
      </c>
      <c r="K17" s="12" t="s">
        <v>313</v>
      </c>
      <c r="L17" s="27" t="s">
        <v>240</v>
      </c>
      <c r="M17" s="37" t="s">
        <v>314</v>
      </c>
      <c r="N17" s="35" t="s">
        <v>324</v>
      </c>
      <c r="O17" s="12" t="s">
        <v>243</v>
      </c>
      <c r="Q17" s="12" t="s">
        <v>268</v>
      </c>
      <c r="R17" s="12" t="s">
        <v>240</v>
      </c>
      <c r="S17" s="12" t="s">
        <v>249</v>
      </c>
    </row>
    <row r="18" spans="1:19" x14ac:dyDescent="0.35">
      <c r="A18" s="27" t="s">
        <v>247</v>
      </c>
      <c r="B18" s="56" t="s">
        <v>325</v>
      </c>
      <c r="C18" s="13" t="s">
        <v>232</v>
      </c>
      <c r="D18" s="13" t="s">
        <v>232</v>
      </c>
      <c r="E18" s="12" t="s">
        <v>308</v>
      </c>
      <c r="F18" s="12" t="s">
        <v>326</v>
      </c>
      <c r="G18" s="12" t="s">
        <v>327</v>
      </c>
      <c r="H18" s="12" t="s">
        <v>236</v>
      </c>
      <c r="I18" s="12" t="s">
        <v>328</v>
      </c>
      <c r="J18" s="12" t="s">
        <v>329</v>
      </c>
      <c r="K18" s="12" t="s">
        <v>239</v>
      </c>
      <c r="L18" s="27" t="s">
        <v>240</v>
      </c>
      <c r="M18" s="37" t="s">
        <v>241</v>
      </c>
      <c r="N18" s="35" t="s">
        <v>330</v>
      </c>
      <c r="O18" s="12" t="s">
        <v>243</v>
      </c>
      <c r="P18" s="12" t="s">
        <v>331</v>
      </c>
      <c r="Q18" s="12" t="s">
        <v>245</v>
      </c>
      <c r="R18" s="12" t="s">
        <v>247</v>
      </c>
      <c r="S18" s="12" t="s">
        <v>248</v>
      </c>
    </row>
    <row r="19" spans="1:19" x14ac:dyDescent="0.35">
      <c r="A19" s="27" t="s">
        <v>247</v>
      </c>
      <c r="B19" s="56" t="s">
        <v>325</v>
      </c>
      <c r="C19" s="13" t="s">
        <v>232</v>
      </c>
      <c r="D19" s="13" t="s">
        <v>232</v>
      </c>
      <c r="E19" s="12" t="s">
        <v>308</v>
      </c>
      <c r="F19" s="12" t="s">
        <v>326</v>
      </c>
      <c r="G19" s="12" t="s">
        <v>327</v>
      </c>
      <c r="H19" s="12" t="s">
        <v>236</v>
      </c>
      <c r="I19" s="12" t="s">
        <v>328</v>
      </c>
      <c r="J19" s="12" t="s">
        <v>329</v>
      </c>
      <c r="K19" s="12" t="s">
        <v>239</v>
      </c>
      <c r="L19" s="27" t="s">
        <v>240</v>
      </c>
      <c r="M19" s="37" t="s">
        <v>241</v>
      </c>
      <c r="N19" s="35" t="s">
        <v>330</v>
      </c>
      <c r="O19" s="12" t="s">
        <v>243</v>
      </c>
      <c r="P19" s="12" t="s">
        <v>331</v>
      </c>
      <c r="Q19" s="12" t="s">
        <v>245</v>
      </c>
      <c r="R19" s="12" t="s">
        <v>247</v>
      </c>
      <c r="S19" s="12" t="s">
        <v>250</v>
      </c>
    </row>
  </sheetData>
  <pageMargins left="0.7" right="0.7" top="0.75" bottom="0.75" header="0.3" footer="0.3"/>
  <pageSetup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D8BE6-7EC3-4A0C-89BD-F1D1EC8BC2D6}">
  <sheetPr codeName="Sheet14">
    <tabColor rgb="FFFFFF00"/>
  </sheetPr>
  <dimension ref="A1:AA9"/>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defaultColWidth="8.796875" defaultRowHeight="14.5" x14ac:dyDescent="0.35"/>
  <cols>
    <col min="1" max="1" width="13.8984375" style="27" customWidth="1"/>
    <col min="2" max="2" width="93.796875" style="12" customWidth="1"/>
    <col min="3" max="3" width="16.296875" style="12" customWidth="1"/>
    <col min="4" max="4" width="19.296875" style="12" customWidth="1"/>
    <col min="5" max="5" width="17.796875" style="12" customWidth="1"/>
    <col min="6" max="6" width="14.796875" style="12" customWidth="1"/>
    <col min="7" max="7" width="59.3984375" style="12" customWidth="1"/>
    <col min="8" max="8" width="19.296875" style="12" customWidth="1"/>
    <col min="9" max="9" width="52" style="12" customWidth="1"/>
    <col min="10" max="10" width="29.69921875" style="12" customWidth="1"/>
    <col min="11" max="11" width="7.5" style="12" customWidth="1"/>
    <col min="12" max="12" width="17.796875" style="27" customWidth="1"/>
    <col min="13" max="13" width="14.796875" style="37" customWidth="1"/>
    <col min="14" max="14" width="16.296875" style="35" customWidth="1"/>
    <col min="15" max="15" width="17.796875" style="12" customWidth="1"/>
    <col min="16" max="16" width="59.3984375" style="12" customWidth="1"/>
    <col min="17" max="17" width="16.296875" style="12" customWidth="1"/>
    <col min="18" max="18" width="17.3984375" style="12" bestFit="1" customWidth="1"/>
    <col min="19" max="19" width="30.69921875" style="12" customWidth="1"/>
    <col min="20" max="26" width="8.796875" style="12"/>
    <col min="27" max="27" width="76" style="54" bestFit="1" customWidth="1"/>
    <col min="28" max="16384" width="8.796875" style="12"/>
  </cols>
  <sheetData>
    <row r="1" spans="1:27" x14ac:dyDescent="0.35">
      <c r="A1" s="26" t="s">
        <v>67</v>
      </c>
      <c r="B1" s="14" t="s">
        <v>102</v>
      </c>
      <c r="C1" s="14" t="s">
        <v>23</v>
      </c>
      <c r="D1" s="14" t="s">
        <v>22</v>
      </c>
      <c r="E1" s="14" t="s">
        <v>21</v>
      </c>
      <c r="F1" s="14" t="s">
        <v>20</v>
      </c>
      <c r="G1" s="14" t="s">
        <v>19</v>
      </c>
      <c r="H1" s="14" t="s">
        <v>18</v>
      </c>
      <c r="I1" s="14" t="s">
        <v>17</v>
      </c>
      <c r="J1" s="14" t="s">
        <v>16</v>
      </c>
      <c r="K1" s="14" t="s">
        <v>15</v>
      </c>
      <c r="L1" s="28" t="s">
        <v>14</v>
      </c>
      <c r="M1" s="36" t="s">
        <v>13</v>
      </c>
      <c r="N1" s="34" t="s">
        <v>12</v>
      </c>
      <c r="O1" s="14" t="s">
        <v>11</v>
      </c>
      <c r="P1" s="14" t="s">
        <v>10</v>
      </c>
      <c r="Q1" s="14" t="s">
        <v>9</v>
      </c>
      <c r="R1" s="14" t="s">
        <v>176</v>
      </c>
      <c r="S1" s="14" t="s">
        <v>97</v>
      </c>
      <c r="AA1" s="55" t="s">
        <v>100</v>
      </c>
    </row>
    <row r="2" spans="1:27" x14ac:dyDescent="0.35">
      <c r="A2" s="27" t="s">
        <v>332</v>
      </c>
      <c r="B2" s="12" t="s">
        <v>333</v>
      </c>
      <c r="C2" s="13" t="s">
        <v>334</v>
      </c>
      <c r="D2" s="13" t="s">
        <v>335</v>
      </c>
      <c r="E2" s="12" t="s">
        <v>336</v>
      </c>
      <c r="F2" s="13" t="s">
        <v>332</v>
      </c>
      <c r="G2" s="12" t="s">
        <v>337</v>
      </c>
      <c r="H2" s="12" t="s">
        <v>236</v>
      </c>
      <c r="I2" s="12" t="s">
        <v>338</v>
      </c>
      <c r="L2" s="27" t="s">
        <v>332</v>
      </c>
      <c r="R2" s="12" t="s">
        <v>269</v>
      </c>
      <c r="S2" s="12" t="s">
        <v>270</v>
      </c>
      <c r="AA2" s="54" t="str" cm="1">
        <f t="array" ref="AA2">IF(rngPassword="","",_xlfn._xlws.FILTER(B:B,S:S=rngPassword))</f>
        <v/>
      </c>
    </row>
    <row r="3" spans="1:27" x14ac:dyDescent="0.35">
      <c r="A3" s="27" t="s">
        <v>332</v>
      </c>
      <c r="B3" s="56" t="s">
        <v>333</v>
      </c>
      <c r="C3" s="13" t="s">
        <v>334</v>
      </c>
      <c r="D3" s="13" t="s">
        <v>335</v>
      </c>
      <c r="E3" s="12" t="s">
        <v>336</v>
      </c>
      <c r="F3" s="12" t="s">
        <v>332</v>
      </c>
      <c r="G3" s="12" t="s">
        <v>337</v>
      </c>
      <c r="H3" s="12" t="s">
        <v>236</v>
      </c>
      <c r="I3" s="12" t="s">
        <v>338</v>
      </c>
      <c r="L3" s="27" t="s">
        <v>332</v>
      </c>
      <c r="R3" s="12" t="s">
        <v>247</v>
      </c>
      <c r="S3" s="12" t="s">
        <v>248</v>
      </c>
    </row>
    <row r="4" spans="1:27" x14ac:dyDescent="0.35">
      <c r="A4" s="27" t="s">
        <v>332</v>
      </c>
      <c r="B4" s="56" t="s">
        <v>333</v>
      </c>
      <c r="C4" s="13" t="s">
        <v>334</v>
      </c>
      <c r="D4" s="13" t="s">
        <v>335</v>
      </c>
      <c r="E4" s="12" t="s">
        <v>336</v>
      </c>
      <c r="F4" s="12" t="s">
        <v>332</v>
      </c>
      <c r="G4" s="12" t="s">
        <v>337</v>
      </c>
      <c r="H4" s="12" t="s">
        <v>236</v>
      </c>
      <c r="I4" s="12" t="s">
        <v>338</v>
      </c>
      <c r="L4" s="27" t="s">
        <v>332</v>
      </c>
      <c r="R4" s="12" t="s">
        <v>247</v>
      </c>
      <c r="S4" s="12" t="s">
        <v>250</v>
      </c>
    </row>
    <row r="5" spans="1:27" x14ac:dyDescent="0.35">
      <c r="A5" s="27" t="s">
        <v>332</v>
      </c>
      <c r="B5" s="56" t="s">
        <v>333</v>
      </c>
      <c r="C5" s="13" t="s">
        <v>334</v>
      </c>
      <c r="D5" s="13" t="s">
        <v>335</v>
      </c>
      <c r="E5" s="12" t="s">
        <v>336</v>
      </c>
      <c r="F5" s="12" t="s">
        <v>332</v>
      </c>
      <c r="G5" s="12" t="s">
        <v>337</v>
      </c>
      <c r="H5" s="12" t="s">
        <v>236</v>
      </c>
      <c r="I5" s="12" t="s">
        <v>338</v>
      </c>
      <c r="L5" s="27" t="s">
        <v>332</v>
      </c>
      <c r="R5" s="12" t="s">
        <v>240</v>
      </c>
      <c r="S5" s="12" t="s">
        <v>246</v>
      </c>
    </row>
    <row r="6" spans="1:27" x14ac:dyDescent="0.35">
      <c r="A6" s="27" t="s">
        <v>332</v>
      </c>
      <c r="B6" s="56" t="s">
        <v>333</v>
      </c>
      <c r="C6" s="13" t="s">
        <v>334</v>
      </c>
      <c r="D6" s="13" t="s">
        <v>335</v>
      </c>
      <c r="E6" s="12" t="s">
        <v>336</v>
      </c>
      <c r="F6" s="12" t="s">
        <v>332</v>
      </c>
      <c r="G6" s="12" t="s">
        <v>337</v>
      </c>
      <c r="H6" s="12" t="s">
        <v>236</v>
      </c>
      <c r="I6" s="12" t="s">
        <v>338</v>
      </c>
      <c r="L6" s="27" t="s">
        <v>332</v>
      </c>
      <c r="R6" s="12" t="s">
        <v>240</v>
      </c>
      <c r="S6" s="12" t="s">
        <v>249</v>
      </c>
    </row>
    <row r="7" spans="1:27" x14ac:dyDescent="0.35">
      <c r="A7" s="27" t="s">
        <v>339</v>
      </c>
      <c r="B7" s="56" t="s">
        <v>340</v>
      </c>
      <c r="C7" s="13" t="s">
        <v>334</v>
      </c>
      <c r="D7" s="13" t="s">
        <v>335</v>
      </c>
      <c r="E7" s="12" t="s">
        <v>336</v>
      </c>
      <c r="F7" s="12" t="s">
        <v>339</v>
      </c>
      <c r="G7" s="12" t="s">
        <v>341</v>
      </c>
      <c r="H7" s="12" t="s">
        <v>236</v>
      </c>
      <c r="I7" s="12" t="s">
        <v>342</v>
      </c>
      <c r="L7" s="27" t="s">
        <v>339</v>
      </c>
      <c r="R7" s="12" t="s">
        <v>269</v>
      </c>
      <c r="S7" s="12" t="s">
        <v>270</v>
      </c>
    </row>
    <row r="8" spans="1:27" x14ac:dyDescent="0.35">
      <c r="A8" s="27" t="s">
        <v>339</v>
      </c>
      <c r="B8" s="56" t="s">
        <v>340</v>
      </c>
      <c r="C8" s="13" t="s">
        <v>334</v>
      </c>
      <c r="D8" s="13" t="s">
        <v>335</v>
      </c>
      <c r="E8" s="12" t="s">
        <v>336</v>
      </c>
      <c r="F8" s="12" t="s">
        <v>339</v>
      </c>
      <c r="G8" s="12" t="s">
        <v>341</v>
      </c>
      <c r="H8" s="12" t="s">
        <v>236</v>
      </c>
      <c r="I8" s="12" t="s">
        <v>342</v>
      </c>
      <c r="L8" s="27" t="s">
        <v>339</v>
      </c>
      <c r="R8" s="12" t="s">
        <v>240</v>
      </c>
      <c r="S8" s="12" t="s">
        <v>246</v>
      </c>
    </row>
    <row r="9" spans="1:27" x14ac:dyDescent="0.35">
      <c r="A9" s="27" t="s">
        <v>339</v>
      </c>
      <c r="B9" s="56" t="s">
        <v>340</v>
      </c>
      <c r="C9" s="13" t="s">
        <v>334</v>
      </c>
      <c r="D9" s="13" t="s">
        <v>335</v>
      </c>
      <c r="E9" s="12" t="s">
        <v>336</v>
      </c>
      <c r="F9" s="12" t="s">
        <v>339</v>
      </c>
      <c r="G9" s="12" t="s">
        <v>341</v>
      </c>
      <c r="H9" s="12" t="s">
        <v>236</v>
      </c>
      <c r="I9" s="12" t="s">
        <v>342</v>
      </c>
      <c r="L9" s="27" t="s">
        <v>339</v>
      </c>
      <c r="R9" s="12" t="s">
        <v>240</v>
      </c>
      <c r="S9" s="12" t="s">
        <v>249</v>
      </c>
    </row>
  </sheetData>
  <dataValidations count="1">
    <dataValidation type="list" allowBlank="1" showInputMessage="1" showErrorMessage="1" sqref="B2:B9" xr:uid="{602590D0-9556-439B-94E0-512F191BF84F}">
      <formula1>_xlfn.ANCHORARRAY(rngFilteredDPL)</formula1>
    </dataValidation>
  </dataValidations>
  <pageMargins left="0.7" right="0.7" top="0.75" bottom="0.75" header="0.3" footer="0.3"/>
  <pageSetup orientation="portrait" horizontalDpi="1200" verticalDpi="120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ED845-365A-404A-BF18-6296A9544021}">
  <sheetPr codeName="Sheet8">
    <tabColor rgb="FFFFFF00"/>
  </sheetPr>
  <dimension ref="A1:M3116"/>
  <sheetViews>
    <sheetView workbookViewId="0">
      <pane ySplit="1" topLeftCell="A2" activePane="bottomLeft" state="frozen"/>
      <selection activeCell="A2" sqref="A2"/>
      <selection pane="bottomLeft" activeCell="A2" sqref="A2"/>
    </sheetView>
  </sheetViews>
  <sheetFormatPr defaultRowHeight="13" x14ac:dyDescent="0.3"/>
  <cols>
    <col min="1" max="1" width="8.5" bestFit="1" customWidth="1"/>
    <col min="2" max="2" width="23.5" bestFit="1" customWidth="1"/>
    <col min="3" max="3" width="26.09765625" style="21" bestFit="1" customWidth="1"/>
    <col min="4" max="4" width="14.296875" style="19" bestFit="1" customWidth="1"/>
    <col min="5" max="5" width="6.8984375" style="40" bestFit="1" customWidth="1"/>
    <col min="6" max="6" width="23.3984375" bestFit="1" customWidth="1"/>
    <col min="7" max="7" width="8.19921875" style="19" bestFit="1" customWidth="1"/>
    <col min="8" max="8" width="23.69921875" bestFit="1" customWidth="1"/>
    <col min="9" max="9" width="8.19921875" bestFit="1" customWidth="1"/>
    <col min="13" max="13" width="11.3984375" style="24" bestFit="1" customWidth="1"/>
  </cols>
  <sheetData>
    <row r="1" spans="1:13" ht="14.5" x14ac:dyDescent="0.35">
      <c r="A1" s="15" t="s">
        <v>27</v>
      </c>
      <c r="B1" s="15" t="s">
        <v>28</v>
      </c>
      <c r="C1" s="23" t="s">
        <v>36</v>
      </c>
      <c r="D1" s="18" t="s">
        <v>34</v>
      </c>
      <c r="E1" s="39" t="s">
        <v>29</v>
      </c>
      <c r="F1" s="16" t="s">
        <v>30</v>
      </c>
      <c r="G1" s="20" t="s">
        <v>31</v>
      </c>
      <c r="H1" s="17" t="s">
        <v>32</v>
      </c>
      <c r="I1" s="15" t="s">
        <v>33</v>
      </c>
      <c r="M1" s="25" t="s">
        <v>38</v>
      </c>
    </row>
    <row r="2" spans="1:13" ht="14.5" x14ac:dyDescent="0.35">
      <c r="A2" s="99" t="s">
        <v>343</v>
      </c>
      <c r="B2" s="99" t="s">
        <v>344</v>
      </c>
      <c r="C2" s="22" t="s">
        <v>345</v>
      </c>
      <c r="D2" s="101">
        <v>2.9</v>
      </c>
      <c r="E2" s="99" t="s">
        <v>346</v>
      </c>
      <c r="F2" s="100">
        <v>40544</v>
      </c>
      <c r="G2" s="101">
        <v>2.9</v>
      </c>
      <c r="H2" s="102">
        <v>39569</v>
      </c>
      <c r="I2" s="101">
        <v>0</v>
      </c>
      <c r="M2" s="25" t="str" cm="1">
        <f t="array" ref="M2:M52">_xlfn.UNIQUE(tblLocAdj[STATE])</f>
        <v>AR</v>
      </c>
    </row>
    <row r="3" spans="1:13" ht="14.5" x14ac:dyDescent="0.35">
      <c r="A3" s="99" t="s">
        <v>343</v>
      </c>
      <c r="B3" s="99" t="s">
        <v>347</v>
      </c>
      <c r="C3" s="189" t="s">
        <v>348</v>
      </c>
      <c r="D3" s="190">
        <v>2.7</v>
      </c>
      <c r="E3" s="99" t="s">
        <v>349</v>
      </c>
      <c r="F3" s="100">
        <v>40544</v>
      </c>
      <c r="G3" s="101">
        <v>2.6</v>
      </c>
      <c r="H3">
        <v>39569</v>
      </c>
      <c r="I3" s="101">
        <v>0.1</v>
      </c>
      <c r="M3" s="24" t="str">
        <v>AZ</v>
      </c>
    </row>
    <row r="4" spans="1:13" ht="14.5" x14ac:dyDescent="0.35">
      <c r="A4" s="99" t="s">
        <v>343</v>
      </c>
      <c r="B4" s="99" t="s">
        <v>350</v>
      </c>
      <c r="C4" s="189" t="s">
        <v>351</v>
      </c>
      <c r="D4" s="190">
        <v>2.7</v>
      </c>
      <c r="E4" s="99" t="s">
        <v>352</v>
      </c>
      <c r="F4" s="100">
        <v>40544</v>
      </c>
      <c r="G4" s="101">
        <v>2.6</v>
      </c>
      <c r="H4">
        <v>39569</v>
      </c>
      <c r="I4" s="101">
        <v>0.1</v>
      </c>
      <c r="M4" s="24" t="str">
        <v>CA</v>
      </c>
    </row>
    <row r="5" spans="1:13" ht="14.5" x14ac:dyDescent="0.35">
      <c r="A5" s="99" t="s">
        <v>343</v>
      </c>
      <c r="B5" s="99" t="s">
        <v>353</v>
      </c>
      <c r="C5" s="189" t="s">
        <v>354</v>
      </c>
      <c r="D5" s="190">
        <v>2.7</v>
      </c>
      <c r="E5" s="99" t="s">
        <v>355</v>
      </c>
      <c r="F5" s="100">
        <v>40544</v>
      </c>
      <c r="G5" s="101">
        <v>2.6</v>
      </c>
      <c r="H5">
        <v>39569</v>
      </c>
      <c r="I5" s="101">
        <v>0.1</v>
      </c>
      <c r="M5" s="24" t="str">
        <v>CO</v>
      </c>
    </row>
    <row r="6" spans="1:13" ht="14.5" x14ac:dyDescent="0.35">
      <c r="A6" s="99" t="s">
        <v>343</v>
      </c>
      <c r="B6" s="99" t="s">
        <v>356</v>
      </c>
      <c r="C6" s="189" t="s">
        <v>357</v>
      </c>
      <c r="D6" s="190">
        <v>2.9</v>
      </c>
      <c r="E6" s="99" t="s">
        <v>358</v>
      </c>
      <c r="F6" s="100">
        <v>40544</v>
      </c>
      <c r="G6" s="101">
        <v>2.9</v>
      </c>
      <c r="H6">
        <v>39569</v>
      </c>
      <c r="I6" s="101">
        <v>0</v>
      </c>
      <c r="M6" s="24" t="str">
        <v>CT</v>
      </c>
    </row>
    <row r="7" spans="1:13" ht="14.5" x14ac:dyDescent="0.35">
      <c r="A7" s="99" t="s">
        <v>343</v>
      </c>
      <c r="B7" s="99" t="s">
        <v>359</v>
      </c>
      <c r="C7" s="189" t="s">
        <v>360</v>
      </c>
      <c r="D7" s="190">
        <v>2.9</v>
      </c>
      <c r="E7" s="99" t="s">
        <v>361</v>
      </c>
      <c r="F7" s="100">
        <v>40544</v>
      </c>
      <c r="G7" s="101">
        <v>2.8</v>
      </c>
      <c r="H7">
        <v>39569</v>
      </c>
      <c r="I7" s="101">
        <v>0.1</v>
      </c>
      <c r="M7" s="24" t="str">
        <v>DC</v>
      </c>
    </row>
    <row r="8" spans="1:13" ht="14.5" x14ac:dyDescent="0.35">
      <c r="A8" s="99" t="s">
        <v>343</v>
      </c>
      <c r="B8" s="99" t="s">
        <v>362</v>
      </c>
      <c r="C8" s="189" t="s">
        <v>363</v>
      </c>
      <c r="D8" s="190">
        <v>3.2</v>
      </c>
      <c r="E8" s="99" t="s">
        <v>364</v>
      </c>
      <c r="F8" s="100">
        <v>40544</v>
      </c>
      <c r="G8" s="101">
        <v>3.1</v>
      </c>
      <c r="H8">
        <v>39569</v>
      </c>
      <c r="I8" s="101">
        <v>0.1</v>
      </c>
      <c r="M8" s="24" t="str">
        <v>DE</v>
      </c>
    </row>
    <row r="9" spans="1:13" ht="14.5" x14ac:dyDescent="0.35">
      <c r="A9" s="99" t="s">
        <v>343</v>
      </c>
      <c r="B9" s="99" t="s">
        <v>365</v>
      </c>
      <c r="C9" s="189" t="s">
        <v>366</v>
      </c>
      <c r="D9" s="190">
        <v>2.7</v>
      </c>
      <c r="E9" s="99" t="s">
        <v>367</v>
      </c>
      <c r="F9" s="100">
        <v>40544</v>
      </c>
      <c r="G9" s="101">
        <v>2.6</v>
      </c>
      <c r="H9">
        <v>39569</v>
      </c>
      <c r="I9" s="101">
        <v>0.1</v>
      </c>
      <c r="M9" s="24" t="str">
        <v>FL</v>
      </c>
    </row>
    <row r="10" spans="1:13" ht="14.5" x14ac:dyDescent="0.35">
      <c r="A10" s="99" t="s">
        <v>343</v>
      </c>
      <c r="B10" s="99" t="s">
        <v>368</v>
      </c>
      <c r="C10" s="189" t="s">
        <v>369</v>
      </c>
      <c r="D10" s="190">
        <v>2.9</v>
      </c>
      <c r="E10" s="99" t="s">
        <v>370</v>
      </c>
      <c r="F10" s="100">
        <v>40544</v>
      </c>
      <c r="G10" s="101">
        <v>2.8</v>
      </c>
      <c r="H10">
        <v>39569</v>
      </c>
      <c r="I10" s="101">
        <v>0.1</v>
      </c>
      <c r="M10" s="24" t="str">
        <v>GA</v>
      </c>
    </row>
    <row r="11" spans="1:13" ht="14.5" x14ac:dyDescent="0.35">
      <c r="A11" s="99" t="s">
        <v>343</v>
      </c>
      <c r="B11" s="99" t="s">
        <v>371</v>
      </c>
      <c r="C11" s="189" t="s">
        <v>372</v>
      </c>
      <c r="D11" s="190">
        <v>3.2</v>
      </c>
      <c r="E11" s="99" t="s">
        <v>373</v>
      </c>
      <c r="F11" s="100">
        <v>40544</v>
      </c>
      <c r="G11" s="101">
        <v>2.9</v>
      </c>
      <c r="H11">
        <v>39569</v>
      </c>
      <c r="I11" s="101">
        <v>0.3</v>
      </c>
      <c r="M11" s="24" t="str">
        <v>AL</v>
      </c>
    </row>
    <row r="12" spans="1:13" ht="14.5" x14ac:dyDescent="0.35">
      <c r="A12" s="99" t="s">
        <v>343</v>
      </c>
      <c r="B12" s="99" t="s">
        <v>374</v>
      </c>
      <c r="C12" s="189" t="s">
        <v>375</v>
      </c>
      <c r="D12" s="190">
        <v>3.2</v>
      </c>
      <c r="E12" s="99" t="s">
        <v>376</v>
      </c>
      <c r="F12" s="100">
        <v>40544</v>
      </c>
      <c r="G12" s="101">
        <v>2.9</v>
      </c>
      <c r="H12">
        <v>39569</v>
      </c>
      <c r="I12" s="101">
        <v>0.3</v>
      </c>
      <c r="M12" s="24" t="str">
        <v>IA</v>
      </c>
    </row>
    <row r="13" spans="1:13" ht="14.5" x14ac:dyDescent="0.35">
      <c r="A13" s="99" t="s">
        <v>343</v>
      </c>
      <c r="B13" s="99" t="s">
        <v>377</v>
      </c>
      <c r="C13" s="189" t="s">
        <v>378</v>
      </c>
      <c r="D13" s="190">
        <v>2.9</v>
      </c>
      <c r="E13" s="99" t="s">
        <v>379</v>
      </c>
      <c r="F13" s="100">
        <v>40544</v>
      </c>
      <c r="G13" s="101">
        <v>2.8</v>
      </c>
      <c r="H13">
        <v>39569</v>
      </c>
      <c r="I13" s="101">
        <v>0.1</v>
      </c>
      <c r="M13" s="24" t="str">
        <v>ID</v>
      </c>
    </row>
    <row r="14" spans="1:13" ht="14.5" x14ac:dyDescent="0.35">
      <c r="A14" s="99" t="s">
        <v>343</v>
      </c>
      <c r="B14" s="99" t="s">
        <v>380</v>
      </c>
      <c r="C14" s="189" t="s">
        <v>381</v>
      </c>
      <c r="D14" s="190">
        <v>2.9</v>
      </c>
      <c r="E14" s="99" t="s">
        <v>382</v>
      </c>
      <c r="F14" s="100">
        <v>40544</v>
      </c>
      <c r="G14" s="101">
        <v>2.8</v>
      </c>
      <c r="H14">
        <v>39569</v>
      </c>
      <c r="I14" s="101">
        <v>0.1</v>
      </c>
      <c r="M14" s="24" t="str">
        <v>IL</v>
      </c>
    </row>
    <row r="15" spans="1:13" ht="14.5" x14ac:dyDescent="0.35">
      <c r="A15" s="99" t="s">
        <v>343</v>
      </c>
      <c r="B15" s="99" t="s">
        <v>383</v>
      </c>
      <c r="C15" s="189" t="s">
        <v>384</v>
      </c>
      <c r="D15" s="190">
        <v>2.7</v>
      </c>
      <c r="E15" s="99" t="s">
        <v>385</v>
      </c>
      <c r="F15" s="100">
        <v>40544</v>
      </c>
      <c r="G15" s="101">
        <v>2.6</v>
      </c>
      <c r="H15">
        <v>39569</v>
      </c>
      <c r="I15" s="101">
        <v>0.1</v>
      </c>
      <c r="M15" s="24" t="str">
        <v>IN</v>
      </c>
    </row>
    <row r="16" spans="1:13" ht="14.5" x14ac:dyDescent="0.35">
      <c r="A16" s="99" t="s">
        <v>343</v>
      </c>
      <c r="B16" s="99" t="s">
        <v>386</v>
      </c>
      <c r="C16" s="189" t="s">
        <v>387</v>
      </c>
      <c r="D16" s="190">
        <v>2.7</v>
      </c>
      <c r="E16" s="99" t="s">
        <v>388</v>
      </c>
      <c r="F16" s="100">
        <v>40544</v>
      </c>
      <c r="G16" s="101">
        <v>2.6</v>
      </c>
      <c r="H16">
        <v>39569</v>
      </c>
      <c r="I16" s="101">
        <v>0.1</v>
      </c>
      <c r="M16" s="24" t="str">
        <v>KS</v>
      </c>
    </row>
    <row r="17" spans="1:13" ht="14.5" x14ac:dyDescent="0.35">
      <c r="A17" s="99" t="s">
        <v>343</v>
      </c>
      <c r="B17" s="99" t="s">
        <v>389</v>
      </c>
      <c r="C17" s="189" t="s">
        <v>390</v>
      </c>
      <c r="D17" s="190">
        <v>3.2</v>
      </c>
      <c r="E17" s="99" t="s">
        <v>391</v>
      </c>
      <c r="F17" s="100">
        <v>40544</v>
      </c>
      <c r="G17" s="101">
        <v>3.1</v>
      </c>
      <c r="H17">
        <v>39569</v>
      </c>
      <c r="I17" s="101">
        <v>0.1</v>
      </c>
      <c r="M17" s="24" t="str">
        <v>KY</v>
      </c>
    </row>
    <row r="18" spans="1:13" ht="14.5" x14ac:dyDescent="0.35">
      <c r="A18" s="99" t="s">
        <v>343</v>
      </c>
      <c r="B18" s="99" t="s">
        <v>392</v>
      </c>
      <c r="C18" s="189" t="s">
        <v>393</v>
      </c>
      <c r="D18" s="190">
        <v>2.9</v>
      </c>
      <c r="E18" s="99" t="s">
        <v>394</v>
      </c>
      <c r="F18" s="100">
        <v>40544</v>
      </c>
      <c r="G18" s="101">
        <v>2.6</v>
      </c>
      <c r="H18">
        <v>39569</v>
      </c>
      <c r="I18" s="101">
        <v>0.3</v>
      </c>
      <c r="M18" s="24" t="str">
        <v>LA</v>
      </c>
    </row>
    <row r="19" spans="1:13" ht="14.5" x14ac:dyDescent="0.35">
      <c r="A19" s="99" t="s">
        <v>343</v>
      </c>
      <c r="B19" s="99" t="s">
        <v>395</v>
      </c>
      <c r="C19" s="189" t="s">
        <v>396</v>
      </c>
      <c r="D19" s="190">
        <v>2.9</v>
      </c>
      <c r="E19" s="99" t="s">
        <v>397</v>
      </c>
      <c r="F19" s="100">
        <v>40544</v>
      </c>
      <c r="G19" s="101">
        <v>2.8</v>
      </c>
      <c r="H19">
        <v>39569</v>
      </c>
      <c r="I19" s="101">
        <v>0.1</v>
      </c>
      <c r="M19" s="24" t="str">
        <v>MA</v>
      </c>
    </row>
    <row r="20" spans="1:13" ht="14.5" x14ac:dyDescent="0.35">
      <c r="A20" s="99" t="s">
        <v>343</v>
      </c>
      <c r="B20" s="99" t="s">
        <v>398</v>
      </c>
      <c r="C20" s="189" t="s">
        <v>399</v>
      </c>
      <c r="D20" s="190">
        <v>2.9</v>
      </c>
      <c r="E20" s="99" t="s">
        <v>400</v>
      </c>
      <c r="F20" s="100">
        <v>40544</v>
      </c>
      <c r="G20" s="101">
        <v>2.8</v>
      </c>
      <c r="H20">
        <v>39569</v>
      </c>
      <c r="I20" s="101">
        <v>0.1</v>
      </c>
      <c r="M20" s="24" t="str">
        <v>MD</v>
      </c>
    </row>
    <row r="21" spans="1:13" ht="14.5" x14ac:dyDescent="0.35">
      <c r="A21" s="99" t="s">
        <v>343</v>
      </c>
      <c r="B21" s="99" t="s">
        <v>401</v>
      </c>
      <c r="C21" s="189" t="s">
        <v>402</v>
      </c>
      <c r="D21" s="190">
        <v>3.2</v>
      </c>
      <c r="E21" s="99" t="s">
        <v>403</v>
      </c>
      <c r="F21" s="100">
        <v>40544</v>
      </c>
      <c r="G21" s="101">
        <v>2.9</v>
      </c>
      <c r="H21">
        <v>39569</v>
      </c>
      <c r="I21" s="101">
        <v>0.3</v>
      </c>
      <c r="M21" s="24" t="str">
        <v>ME</v>
      </c>
    </row>
    <row r="22" spans="1:13" ht="14.5" x14ac:dyDescent="0.35">
      <c r="A22" s="99" t="s">
        <v>343</v>
      </c>
      <c r="B22" s="99" t="s">
        <v>404</v>
      </c>
      <c r="C22" s="189" t="s">
        <v>405</v>
      </c>
      <c r="D22" s="190">
        <v>2.7</v>
      </c>
      <c r="E22" s="99" t="s">
        <v>406</v>
      </c>
      <c r="F22" s="100">
        <v>40544</v>
      </c>
      <c r="G22" s="101">
        <v>2.6</v>
      </c>
      <c r="H22">
        <v>39569</v>
      </c>
      <c r="I22" s="101">
        <v>0.1</v>
      </c>
      <c r="M22" s="24" t="str">
        <v>MI</v>
      </c>
    </row>
    <row r="23" spans="1:13" ht="14.5" x14ac:dyDescent="0.35">
      <c r="A23" s="99" t="s">
        <v>343</v>
      </c>
      <c r="B23" s="99" t="s">
        <v>407</v>
      </c>
      <c r="C23" s="189" t="s">
        <v>408</v>
      </c>
      <c r="D23" s="190">
        <v>3.2</v>
      </c>
      <c r="E23" s="99" t="s">
        <v>409</v>
      </c>
      <c r="F23" s="100">
        <v>40544</v>
      </c>
      <c r="G23" s="101">
        <v>2.9</v>
      </c>
      <c r="H23">
        <v>39569</v>
      </c>
      <c r="I23" s="101">
        <v>0.3</v>
      </c>
      <c r="M23" s="24" t="str">
        <v>MN</v>
      </c>
    </row>
    <row r="24" spans="1:13" ht="14.5" x14ac:dyDescent="0.35">
      <c r="A24" s="99" t="s">
        <v>343</v>
      </c>
      <c r="B24" s="99" t="s">
        <v>410</v>
      </c>
      <c r="C24" s="189" t="s">
        <v>411</v>
      </c>
      <c r="D24" s="190">
        <v>2.9</v>
      </c>
      <c r="E24" s="99" t="s">
        <v>412</v>
      </c>
      <c r="F24" s="100">
        <v>40544</v>
      </c>
      <c r="G24" s="101">
        <v>2.8</v>
      </c>
      <c r="H24">
        <v>39569</v>
      </c>
      <c r="I24" s="101">
        <v>0.1</v>
      </c>
      <c r="M24" s="24" t="str">
        <v>MO</v>
      </c>
    </row>
    <row r="25" spans="1:13" ht="14.5" x14ac:dyDescent="0.35">
      <c r="A25" s="99" t="s">
        <v>343</v>
      </c>
      <c r="B25" s="99" t="s">
        <v>413</v>
      </c>
      <c r="C25" s="189" t="s">
        <v>414</v>
      </c>
      <c r="D25" s="190">
        <v>2.9</v>
      </c>
      <c r="E25" s="99" t="s">
        <v>415</v>
      </c>
      <c r="F25" s="100">
        <v>40544</v>
      </c>
      <c r="G25" s="101">
        <v>2.9</v>
      </c>
      <c r="H25">
        <v>39569</v>
      </c>
      <c r="I25" s="101">
        <v>0</v>
      </c>
      <c r="M25" s="24" t="str">
        <v>MS</v>
      </c>
    </row>
    <row r="26" spans="1:13" ht="14.5" x14ac:dyDescent="0.35">
      <c r="A26" s="99" t="s">
        <v>343</v>
      </c>
      <c r="B26" s="99" t="s">
        <v>416</v>
      </c>
      <c r="C26" s="189" t="s">
        <v>417</v>
      </c>
      <c r="D26" s="190">
        <v>2.9</v>
      </c>
      <c r="E26" s="99" t="s">
        <v>418</v>
      </c>
      <c r="F26" s="100">
        <v>40544</v>
      </c>
      <c r="G26" s="101">
        <v>2.9</v>
      </c>
      <c r="H26">
        <v>39569</v>
      </c>
      <c r="I26" s="101">
        <v>0</v>
      </c>
      <c r="M26" s="24" t="str">
        <v>MT</v>
      </c>
    </row>
    <row r="27" spans="1:13" ht="14.5" x14ac:dyDescent="0.35">
      <c r="A27" s="99" t="s">
        <v>343</v>
      </c>
      <c r="B27" s="99" t="s">
        <v>419</v>
      </c>
      <c r="C27" s="189" t="s">
        <v>420</v>
      </c>
      <c r="D27" s="190">
        <v>2.9</v>
      </c>
      <c r="E27" s="99" t="s">
        <v>421</v>
      </c>
      <c r="F27" s="100">
        <v>40544</v>
      </c>
      <c r="G27" s="101">
        <v>2.6</v>
      </c>
      <c r="H27">
        <v>39569</v>
      </c>
      <c r="I27" s="101">
        <v>0.3</v>
      </c>
      <c r="M27" s="24" t="str">
        <v>NC</v>
      </c>
    </row>
    <row r="28" spans="1:13" ht="14.5" x14ac:dyDescent="0.35">
      <c r="A28" s="99" t="s">
        <v>343</v>
      </c>
      <c r="B28" s="99" t="s">
        <v>422</v>
      </c>
      <c r="C28" s="189" t="s">
        <v>423</v>
      </c>
      <c r="D28" s="190">
        <v>2.9</v>
      </c>
      <c r="E28" s="99" t="s">
        <v>424</v>
      </c>
      <c r="F28" s="100">
        <v>40544</v>
      </c>
      <c r="G28" s="101">
        <v>2.8</v>
      </c>
      <c r="H28">
        <v>39569</v>
      </c>
      <c r="I28" s="101">
        <v>0.1</v>
      </c>
      <c r="M28" s="24" t="str">
        <v>ND</v>
      </c>
    </row>
    <row r="29" spans="1:13" ht="14.5" x14ac:dyDescent="0.35">
      <c r="A29" s="99" t="s">
        <v>343</v>
      </c>
      <c r="B29" s="99" t="s">
        <v>425</v>
      </c>
      <c r="C29" s="189" t="s">
        <v>426</v>
      </c>
      <c r="D29" s="190">
        <v>2.9</v>
      </c>
      <c r="E29" s="99" t="s">
        <v>427</v>
      </c>
      <c r="F29" s="100">
        <v>40544</v>
      </c>
      <c r="G29" s="101">
        <v>2.8</v>
      </c>
      <c r="H29">
        <v>39569</v>
      </c>
      <c r="I29" s="101">
        <v>0.1</v>
      </c>
      <c r="M29" s="24" t="str">
        <v>NE</v>
      </c>
    </row>
    <row r="30" spans="1:13" ht="14.5" x14ac:dyDescent="0.35">
      <c r="A30" s="99" t="s">
        <v>343</v>
      </c>
      <c r="B30" s="99" t="s">
        <v>428</v>
      </c>
      <c r="C30" s="189" t="s">
        <v>429</v>
      </c>
      <c r="D30" s="190">
        <v>2.9</v>
      </c>
      <c r="E30" s="99" t="s">
        <v>430</v>
      </c>
      <c r="F30" s="100">
        <v>40544</v>
      </c>
      <c r="G30" s="101">
        <v>2.8</v>
      </c>
      <c r="H30">
        <v>39569</v>
      </c>
      <c r="I30" s="101">
        <v>0.1</v>
      </c>
      <c r="M30" s="24" t="str">
        <v>NH</v>
      </c>
    </row>
    <row r="31" spans="1:13" ht="14.5" x14ac:dyDescent="0.35">
      <c r="A31" s="99" t="s">
        <v>343</v>
      </c>
      <c r="B31" s="99" t="s">
        <v>431</v>
      </c>
      <c r="C31" s="189" t="s">
        <v>432</v>
      </c>
      <c r="D31" s="190">
        <v>2.9</v>
      </c>
      <c r="E31" s="99" t="s">
        <v>433</v>
      </c>
      <c r="F31" s="100">
        <v>40544</v>
      </c>
      <c r="G31" s="101">
        <v>2.8</v>
      </c>
      <c r="H31">
        <v>39569</v>
      </c>
      <c r="I31" s="101">
        <v>0.1</v>
      </c>
      <c r="M31" s="24" t="str">
        <v>NJ</v>
      </c>
    </row>
    <row r="32" spans="1:13" ht="14.5" x14ac:dyDescent="0.35">
      <c r="A32" s="99" t="s">
        <v>343</v>
      </c>
      <c r="B32" s="99" t="s">
        <v>434</v>
      </c>
      <c r="C32" s="189" t="s">
        <v>435</v>
      </c>
      <c r="D32" s="190">
        <v>2.7</v>
      </c>
      <c r="E32" s="99" t="s">
        <v>436</v>
      </c>
      <c r="F32" s="100">
        <v>40544</v>
      </c>
      <c r="G32" s="101">
        <v>2.6</v>
      </c>
      <c r="H32">
        <v>39569</v>
      </c>
      <c r="I32" s="101">
        <v>0.1</v>
      </c>
      <c r="M32" s="24" t="str">
        <v>NM</v>
      </c>
    </row>
    <row r="33" spans="1:13" ht="14.5" x14ac:dyDescent="0.35">
      <c r="A33" s="99" t="s">
        <v>343</v>
      </c>
      <c r="B33" s="99" t="s">
        <v>437</v>
      </c>
      <c r="C33" s="189" t="s">
        <v>438</v>
      </c>
      <c r="D33" s="190">
        <v>2.9</v>
      </c>
      <c r="E33" s="99" t="s">
        <v>439</v>
      </c>
      <c r="F33" s="100">
        <v>40544</v>
      </c>
      <c r="G33" s="101">
        <v>2.8</v>
      </c>
      <c r="H33">
        <v>39569</v>
      </c>
      <c r="I33" s="101">
        <v>0.1</v>
      </c>
      <c r="M33" s="24" t="str">
        <v>NV</v>
      </c>
    </row>
    <row r="34" spans="1:13" ht="14.5" x14ac:dyDescent="0.35">
      <c r="A34" s="99" t="s">
        <v>343</v>
      </c>
      <c r="B34" s="99" t="s">
        <v>440</v>
      </c>
      <c r="C34" s="189" t="s">
        <v>441</v>
      </c>
      <c r="D34" s="190">
        <v>2.9</v>
      </c>
      <c r="E34" s="99" t="s">
        <v>442</v>
      </c>
      <c r="F34" s="100">
        <v>40544</v>
      </c>
      <c r="G34" s="101">
        <v>2.8</v>
      </c>
      <c r="H34">
        <v>39569</v>
      </c>
      <c r="I34" s="101">
        <v>0.1</v>
      </c>
      <c r="M34" s="24" t="str">
        <v>NY</v>
      </c>
    </row>
    <row r="35" spans="1:13" ht="14.5" x14ac:dyDescent="0.35">
      <c r="A35" s="99" t="s">
        <v>343</v>
      </c>
      <c r="B35" s="99" t="s">
        <v>443</v>
      </c>
      <c r="C35" s="189" t="s">
        <v>444</v>
      </c>
      <c r="D35" s="190">
        <v>2.7</v>
      </c>
      <c r="E35" s="99" t="s">
        <v>445</v>
      </c>
      <c r="F35" s="100">
        <v>40544</v>
      </c>
      <c r="G35" s="101">
        <v>2.6</v>
      </c>
      <c r="H35">
        <v>39569</v>
      </c>
      <c r="I35" s="101">
        <v>0.1</v>
      </c>
      <c r="M35" s="24" t="str">
        <v>OH</v>
      </c>
    </row>
    <row r="36" spans="1:13" ht="14.5" x14ac:dyDescent="0.35">
      <c r="A36" s="99" t="s">
        <v>343</v>
      </c>
      <c r="B36" s="99" t="s">
        <v>446</v>
      </c>
      <c r="C36" s="189" t="s">
        <v>447</v>
      </c>
      <c r="D36" s="190">
        <v>2.9</v>
      </c>
      <c r="E36" s="99" t="s">
        <v>448</v>
      </c>
      <c r="F36" s="100">
        <v>40544</v>
      </c>
      <c r="G36" s="101">
        <v>2.8</v>
      </c>
      <c r="H36">
        <v>39569</v>
      </c>
      <c r="I36" s="101">
        <v>0.1</v>
      </c>
      <c r="M36" s="24" t="str">
        <v>OK</v>
      </c>
    </row>
    <row r="37" spans="1:13" ht="14.5" x14ac:dyDescent="0.35">
      <c r="A37" s="99" t="s">
        <v>343</v>
      </c>
      <c r="B37" s="99" t="s">
        <v>449</v>
      </c>
      <c r="C37" s="189" t="s">
        <v>450</v>
      </c>
      <c r="D37" s="190">
        <v>2.9</v>
      </c>
      <c r="E37" s="99" t="s">
        <v>451</v>
      </c>
      <c r="F37" s="100">
        <v>40544</v>
      </c>
      <c r="G37" s="101">
        <v>2.9</v>
      </c>
      <c r="H37">
        <v>39569</v>
      </c>
      <c r="I37" s="101">
        <v>0</v>
      </c>
      <c r="M37" s="24" t="str">
        <v>OR</v>
      </c>
    </row>
    <row r="38" spans="1:13" ht="14.5" x14ac:dyDescent="0.35">
      <c r="A38" s="99" t="s">
        <v>343</v>
      </c>
      <c r="B38" s="99" t="s">
        <v>452</v>
      </c>
      <c r="C38" s="189" t="s">
        <v>453</v>
      </c>
      <c r="D38" s="190">
        <v>2.7</v>
      </c>
      <c r="E38" s="99" t="s">
        <v>454</v>
      </c>
      <c r="F38" s="100">
        <v>40544</v>
      </c>
      <c r="G38" s="101">
        <v>2.6</v>
      </c>
      <c r="H38">
        <v>39569</v>
      </c>
      <c r="I38" s="101">
        <v>0.1</v>
      </c>
      <c r="M38" s="24" t="str">
        <v>PA</v>
      </c>
    </row>
    <row r="39" spans="1:13" ht="14.5" x14ac:dyDescent="0.35">
      <c r="A39" s="99" t="s">
        <v>343</v>
      </c>
      <c r="B39" s="99" t="s">
        <v>455</v>
      </c>
      <c r="C39" s="189" t="s">
        <v>456</v>
      </c>
      <c r="D39" s="190">
        <v>2.8</v>
      </c>
      <c r="E39" s="99" t="s">
        <v>457</v>
      </c>
      <c r="F39" s="100">
        <v>40544</v>
      </c>
      <c r="G39" s="101">
        <v>2.8</v>
      </c>
      <c r="I39" s="101">
        <v>0</v>
      </c>
      <c r="M39" s="24" t="str">
        <v>RI</v>
      </c>
    </row>
    <row r="40" spans="1:13" ht="14.5" x14ac:dyDescent="0.35">
      <c r="A40" s="99" t="s">
        <v>343</v>
      </c>
      <c r="B40" s="99" t="s">
        <v>458</v>
      </c>
      <c r="C40" s="189" t="s">
        <v>459</v>
      </c>
      <c r="D40" s="190">
        <v>2.7</v>
      </c>
      <c r="E40" s="99" t="s">
        <v>460</v>
      </c>
      <c r="F40" s="100">
        <v>40544</v>
      </c>
      <c r="G40" s="101">
        <v>2.6</v>
      </c>
      <c r="H40">
        <v>39569</v>
      </c>
      <c r="I40" s="101">
        <v>0.1</v>
      </c>
      <c r="M40" s="24" t="str">
        <v>SC</v>
      </c>
    </row>
    <row r="41" spans="1:13" ht="14.5" x14ac:dyDescent="0.35">
      <c r="A41" s="99" t="s">
        <v>343</v>
      </c>
      <c r="B41" s="99" t="s">
        <v>461</v>
      </c>
      <c r="C41" s="189" t="s">
        <v>462</v>
      </c>
      <c r="D41" s="190">
        <v>3.2</v>
      </c>
      <c r="E41" s="99" t="s">
        <v>463</v>
      </c>
      <c r="F41" s="100">
        <v>40544</v>
      </c>
      <c r="G41" s="101">
        <v>3.1</v>
      </c>
      <c r="H41">
        <v>39569</v>
      </c>
      <c r="I41" s="101">
        <v>0.1</v>
      </c>
      <c r="M41" s="24" t="str">
        <v>SD</v>
      </c>
    </row>
    <row r="42" spans="1:13" ht="14.5" x14ac:dyDescent="0.35">
      <c r="A42" s="99" t="s">
        <v>343</v>
      </c>
      <c r="B42" s="99" t="s">
        <v>464</v>
      </c>
      <c r="C42" s="189" t="s">
        <v>465</v>
      </c>
      <c r="D42" s="190">
        <v>2.9</v>
      </c>
      <c r="E42" s="99" t="s">
        <v>466</v>
      </c>
      <c r="F42" s="100">
        <v>40544</v>
      </c>
      <c r="G42" s="101">
        <v>2.8</v>
      </c>
      <c r="H42">
        <v>39569</v>
      </c>
      <c r="I42" s="101">
        <v>0.1</v>
      </c>
      <c r="M42" s="24" t="str">
        <v>TN</v>
      </c>
    </row>
    <row r="43" spans="1:13" ht="14.5" x14ac:dyDescent="0.35">
      <c r="A43" s="99" t="s">
        <v>343</v>
      </c>
      <c r="B43" s="99" t="s">
        <v>467</v>
      </c>
      <c r="C43" s="189" t="s">
        <v>468</v>
      </c>
      <c r="D43" s="190">
        <v>2.7</v>
      </c>
      <c r="E43" s="99" t="s">
        <v>469</v>
      </c>
      <c r="F43" s="100">
        <v>40544</v>
      </c>
      <c r="G43" s="101">
        <v>2.6</v>
      </c>
      <c r="H43">
        <v>39569</v>
      </c>
      <c r="I43" s="101">
        <v>0.1</v>
      </c>
      <c r="M43" s="24" t="str">
        <v>TX</v>
      </c>
    </row>
    <row r="44" spans="1:13" ht="14.5" x14ac:dyDescent="0.35">
      <c r="A44" s="99" t="s">
        <v>343</v>
      </c>
      <c r="B44" s="99" t="s">
        <v>470</v>
      </c>
      <c r="C44" s="189" t="s">
        <v>471</v>
      </c>
      <c r="D44" s="190">
        <v>2.9</v>
      </c>
      <c r="E44" s="99" t="s">
        <v>472</v>
      </c>
      <c r="F44" s="100">
        <v>40544</v>
      </c>
      <c r="G44" s="101">
        <v>2.8</v>
      </c>
      <c r="H44">
        <v>39569</v>
      </c>
      <c r="I44" s="101">
        <v>0.1</v>
      </c>
      <c r="M44" s="24" t="str">
        <v>UT</v>
      </c>
    </row>
    <row r="45" spans="1:13" ht="14.5" x14ac:dyDescent="0.35">
      <c r="A45" s="99" t="s">
        <v>343</v>
      </c>
      <c r="B45" s="99" t="s">
        <v>473</v>
      </c>
      <c r="C45" s="189" t="s">
        <v>474</v>
      </c>
      <c r="D45" s="190">
        <v>2.9</v>
      </c>
      <c r="E45" s="99" t="s">
        <v>475</v>
      </c>
      <c r="F45" s="100">
        <v>40544</v>
      </c>
      <c r="G45" s="101">
        <v>2.8</v>
      </c>
      <c r="H45">
        <v>39569</v>
      </c>
      <c r="I45" s="101">
        <v>0.1</v>
      </c>
      <c r="M45" s="24" t="str">
        <v>VA</v>
      </c>
    </row>
    <row r="46" spans="1:13" ht="14.5" x14ac:dyDescent="0.35">
      <c r="A46" s="99" t="s">
        <v>343</v>
      </c>
      <c r="B46" s="99" t="s">
        <v>476</v>
      </c>
      <c r="C46" s="189" t="s">
        <v>477</v>
      </c>
      <c r="D46" s="190">
        <v>2.9</v>
      </c>
      <c r="E46" s="99" t="s">
        <v>478</v>
      </c>
      <c r="F46" s="100">
        <v>40544</v>
      </c>
      <c r="G46" s="101">
        <v>2.8</v>
      </c>
      <c r="H46">
        <v>39569</v>
      </c>
      <c r="I46" s="101">
        <v>0.1</v>
      </c>
      <c r="M46" s="24" t="str">
        <v>VT</v>
      </c>
    </row>
    <row r="47" spans="1:13" ht="14.5" x14ac:dyDescent="0.35">
      <c r="A47" s="99" t="s">
        <v>479</v>
      </c>
      <c r="B47" s="99" t="s">
        <v>480</v>
      </c>
      <c r="C47" s="189" t="s">
        <v>481</v>
      </c>
      <c r="D47" s="190">
        <v>1.9</v>
      </c>
      <c r="E47" s="99" t="s">
        <v>482</v>
      </c>
      <c r="F47" s="100">
        <v>40544</v>
      </c>
      <c r="G47" s="101">
        <v>1.9</v>
      </c>
      <c r="I47" s="101">
        <v>0</v>
      </c>
      <c r="M47" s="24" t="str">
        <v>WA</v>
      </c>
    </row>
    <row r="48" spans="1:13" ht="14.5" x14ac:dyDescent="0.35">
      <c r="A48" s="99" t="s">
        <v>479</v>
      </c>
      <c r="B48" s="99" t="s">
        <v>483</v>
      </c>
      <c r="C48" s="189" t="s">
        <v>484</v>
      </c>
      <c r="D48" s="190">
        <v>2.1</v>
      </c>
      <c r="E48" s="99" t="s">
        <v>485</v>
      </c>
      <c r="F48" s="100">
        <v>40544</v>
      </c>
      <c r="G48" s="101">
        <v>2.1</v>
      </c>
      <c r="I48" s="101">
        <v>0</v>
      </c>
      <c r="M48" s="24" t="str">
        <v>WI</v>
      </c>
    </row>
    <row r="49" spans="1:13" ht="14.5" x14ac:dyDescent="0.35">
      <c r="A49" s="99" t="s">
        <v>479</v>
      </c>
      <c r="B49" s="99" t="s">
        <v>486</v>
      </c>
      <c r="C49" s="189" t="s">
        <v>487</v>
      </c>
      <c r="D49" s="190">
        <v>1.9</v>
      </c>
      <c r="E49" s="99" t="s">
        <v>488</v>
      </c>
      <c r="F49" s="100">
        <v>40544</v>
      </c>
      <c r="G49" s="101">
        <v>1.9</v>
      </c>
      <c r="I49" s="101">
        <v>0</v>
      </c>
      <c r="M49" s="24" t="str">
        <v>WV</v>
      </c>
    </row>
    <row r="50" spans="1:13" ht="14.5" x14ac:dyDescent="0.35">
      <c r="A50" s="99" t="s">
        <v>479</v>
      </c>
      <c r="B50" s="99" t="s">
        <v>489</v>
      </c>
      <c r="C50" s="189" t="s">
        <v>490</v>
      </c>
      <c r="D50" s="190">
        <v>2.1</v>
      </c>
      <c r="E50" s="99" t="s">
        <v>491</v>
      </c>
      <c r="F50" s="100">
        <v>40544</v>
      </c>
      <c r="G50" s="101">
        <v>2.1</v>
      </c>
      <c r="I50" s="101">
        <v>0</v>
      </c>
      <c r="M50" s="24" t="str">
        <v>WY</v>
      </c>
    </row>
    <row r="51" spans="1:13" ht="14.5" x14ac:dyDescent="0.35">
      <c r="A51" s="99" t="s">
        <v>479</v>
      </c>
      <c r="B51" s="99" t="s">
        <v>492</v>
      </c>
      <c r="C51" s="189" t="s">
        <v>493</v>
      </c>
      <c r="D51" s="190">
        <v>2.1</v>
      </c>
      <c r="E51" s="99" t="s">
        <v>494</v>
      </c>
      <c r="F51" s="100">
        <v>40544</v>
      </c>
      <c r="G51" s="101">
        <v>2.1</v>
      </c>
      <c r="I51" s="101">
        <v>0</v>
      </c>
      <c r="M51" s="24" t="str">
        <v>AK</v>
      </c>
    </row>
    <row r="52" spans="1:13" ht="14.5" x14ac:dyDescent="0.35">
      <c r="A52" s="99" t="s">
        <v>479</v>
      </c>
      <c r="B52" s="99" t="s">
        <v>495</v>
      </c>
      <c r="C52" s="189" t="s">
        <v>496</v>
      </c>
      <c r="D52" s="190">
        <v>2.1</v>
      </c>
      <c r="E52" s="99" t="s">
        <v>497</v>
      </c>
      <c r="F52" s="100">
        <v>40544</v>
      </c>
      <c r="G52" s="101">
        <v>2.1</v>
      </c>
      <c r="I52" s="101">
        <v>0</v>
      </c>
      <c r="M52" s="24" t="str">
        <v>HI</v>
      </c>
    </row>
    <row r="53" spans="1:13" ht="14.5" x14ac:dyDescent="0.35">
      <c r="A53" s="99" t="s">
        <v>479</v>
      </c>
      <c r="B53" s="99" t="s">
        <v>498</v>
      </c>
      <c r="C53" s="189" t="s">
        <v>499</v>
      </c>
      <c r="D53" s="190">
        <v>2.1</v>
      </c>
      <c r="E53" s="99" t="s">
        <v>500</v>
      </c>
      <c r="F53" s="100">
        <v>40544</v>
      </c>
      <c r="G53" s="101">
        <v>2.1</v>
      </c>
      <c r="I53" s="101">
        <v>0</v>
      </c>
    </row>
    <row r="54" spans="1:13" ht="14.5" x14ac:dyDescent="0.35">
      <c r="A54" s="99" t="s">
        <v>479</v>
      </c>
      <c r="B54" s="99" t="s">
        <v>501</v>
      </c>
      <c r="C54" s="189" t="s">
        <v>502</v>
      </c>
      <c r="D54" s="190">
        <v>2.35</v>
      </c>
      <c r="E54" s="99" t="s">
        <v>503</v>
      </c>
      <c r="F54" s="100">
        <v>40544</v>
      </c>
      <c r="G54" s="101">
        <v>2.35</v>
      </c>
      <c r="I54" s="101">
        <v>0</v>
      </c>
    </row>
    <row r="55" spans="1:13" ht="14.5" x14ac:dyDescent="0.35">
      <c r="A55" s="99" t="s">
        <v>479</v>
      </c>
      <c r="B55" s="99" t="s">
        <v>504</v>
      </c>
      <c r="C55" s="189" t="s">
        <v>505</v>
      </c>
      <c r="D55" s="190">
        <v>1.9</v>
      </c>
      <c r="E55" s="99" t="s">
        <v>506</v>
      </c>
      <c r="F55" s="100">
        <v>40544</v>
      </c>
      <c r="G55" s="101">
        <v>1.9</v>
      </c>
      <c r="I55" s="101">
        <v>0</v>
      </c>
    </row>
    <row r="56" spans="1:13" ht="14.5" x14ac:dyDescent="0.35">
      <c r="A56" s="99" t="s">
        <v>479</v>
      </c>
      <c r="B56" s="99" t="s">
        <v>507</v>
      </c>
      <c r="C56" s="189" t="s">
        <v>508</v>
      </c>
      <c r="D56" s="190">
        <v>1.9</v>
      </c>
      <c r="E56" s="99" t="s">
        <v>509</v>
      </c>
      <c r="F56" s="100">
        <v>40544</v>
      </c>
      <c r="G56" s="101">
        <v>1.9</v>
      </c>
      <c r="I56" s="101">
        <v>0</v>
      </c>
    </row>
    <row r="57" spans="1:13" ht="14.5" x14ac:dyDescent="0.35">
      <c r="A57" s="99" t="s">
        <v>479</v>
      </c>
      <c r="B57" s="99" t="s">
        <v>510</v>
      </c>
      <c r="C57" s="189" t="s">
        <v>511</v>
      </c>
      <c r="D57" s="190">
        <v>2.35</v>
      </c>
      <c r="E57" s="99" t="s">
        <v>512</v>
      </c>
      <c r="F57" s="100">
        <v>40544</v>
      </c>
      <c r="G57" s="101">
        <v>2.35</v>
      </c>
      <c r="I57" s="101">
        <v>0</v>
      </c>
    </row>
    <row r="58" spans="1:13" ht="14.5" x14ac:dyDescent="0.35">
      <c r="A58" s="99" t="s">
        <v>479</v>
      </c>
      <c r="B58" s="99" t="s">
        <v>513</v>
      </c>
      <c r="C58" s="189" t="s">
        <v>514</v>
      </c>
      <c r="D58" s="190">
        <v>2.35</v>
      </c>
      <c r="E58" s="99" t="s">
        <v>515</v>
      </c>
      <c r="F58" s="100">
        <v>40544</v>
      </c>
      <c r="G58" s="101">
        <v>2.35</v>
      </c>
      <c r="I58" s="101">
        <v>0</v>
      </c>
    </row>
    <row r="59" spans="1:13" ht="14.5" x14ac:dyDescent="0.35">
      <c r="A59" s="99" t="s">
        <v>479</v>
      </c>
      <c r="B59" s="99" t="s">
        <v>516</v>
      </c>
      <c r="C59" s="189" t="s">
        <v>517</v>
      </c>
      <c r="D59" s="190">
        <v>2.1</v>
      </c>
      <c r="E59" s="99" t="s">
        <v>518</v>
      </c>
      <c r="F59" s="100">
        <v>40544</v>
      </c>
      <c r="G59" s="101">
        <v>2.1</v>
      </c>
      <c r="I59" s="101">
        <v>0</v>
      </c>
    </row>
    <row r="60" spans="1:13" ht="14.5" x14ac:dyDescent="0.35">
      <c r="A60" s="99" t="s">
        <v>479</v>
      </c>
      <c r="B60" s="99" t="s">
        <v>519</v>
      </c>
      <c r="C60" s="189" t="s">
        <v>520</v>
      </c>
      <c r="D60" s="190">
        <v>1.9</v>
      </c>
      <c r="E60" s="99" t="s">
        <v>521</v>
      </c>
      <c r="F60" s="100">
        <v>40544</v>
      </c>
      <c r="G60" s="101">
        <v>1.9</v>
      </c>
      <c r="I60" s="101">
        <v>0</v>
      </c>
    </row>
    <row r="61" spans="1:13" ht="14.5" x14ac:dyDescent="0.35">
      <c r="A61" s="99" t="s">
        <v>479</v>
      </c>
      <c r="B61" s="99" t="s">
        <v>522</v>
      </c>
      <c r="C61" s="189" t="s">
        <v>523</v>
      </c>
      <c r="D61" s="190">
        <v>2.1</v>
      </c>
      <c r="E61" s="99" t="s">
        <v>524</v>
      </c>
      <c r="F61" s="100">
        <v>40544</v>
      </c>
      <c r="G61" s="101">
        <v>2.1</v>
      </c>
      <c r="I61" s="101">
        <v>0</v>
      </c>
    </row>
    <row r="62" spans="1:13" ht="14.5" x14ac:dyDescent="0.35">
      <c r="A62" s="99" t="s">
        <v>239</v>
      </c>
      <c r="B62" s="99" t="s">
        <v>525</v>
      </c>
      <c r="C62" s="189" t="s">
        <v>526</v>
      </c>
      <c r="D62" s="190">
        <v>1.8</v>
      </c>
      <c r="E62" s="99" t="s">
        <v>527</v>
      </c>
      <c r="F62" s="100">
        <v>40544</v>
      </c>
      <c r="G62" s="101">
        <v>1.8</v>
      </c>
      <c r="I62" s="101">
        <v>0</v>
      </c>
    </row>
    <row r="63" spans="1:13" ht="14.5" x14ac:dyDescent="0.35">
      <c r="A63" s="99" t="s">
        <v>239</v>
      </c>
      <c r="B63" s="99" t="s">
        <v>528</v>
      </c>
      <c r="C63" s="189" t="s">
        <v>529</v>
      </c>
      <c r="D63" s="190">
        <v>1.7</v>
      </c>
      <c r="E63" s="99" t="s">
        <v>530</v>
      </c>
      <c r="F63" s="100">
        <v>40544</v>
      </c>
      <c r="G63" s="101">
        <v>1.7</v>
      </c>
      <c r="I63" s="101">
        <v>0</v>
      </c>
    </row>
    <row r="64" spans="1:13" ht="14.5" x14ac:dyDescent="0.35">
      <c r="A64" s="99" t="s">
        <v>239</v>
      </c>
      <c r="B64" s="99" t="s">
        <v>531</v>
      </c>
      <c r="C64" s="189" t="s">
        <v>532</v>
      </c>
      <c r="D64" s="190">
        <v>1.7</v>
      </c>
      <c r="E64" s="99" t="s">
        <v>533</v>
      </c>
      <c r="F64" s="100">
        <v>40544</v>
      </c>
      <c r="G64" s="101">
        <v>1.7</v>
      </c>
      <c r="I64" s="101">
        <v>0</v>
      </c>
    </row>
    <row r="65" spans="1:9" ht="14.5" x14ac:dyDescent="0.35">
      <c r="A65" s="99" t="s">
        <v>239</v>
      </c>
      <c r="B65" s="99" t="s">
        <v>534</v>
      </c>
      <c r="C65" s="189" t="s">
        <v>535</v>
      </c>
      <c r="D65" s="190">
        <v>1.7</v>
      </c>
      <c r="E65" s="99" t="s">
        <v>536</v>
      </c>
      <c r="F65" s="100">
        <v>40544</v>
      </c>
      <c r="G65" s="101">
        <v>1.7</v>
      </c>
      <c r="I65" s="101">
        <v>0</v>
      </c>
    </row>
    <row r="66" spans="1:9" ht="14.5" x14ac:dyDescent="0.35">
      <c r="A66" s="99" t="s">
        <v>239</v>
      </c>
      <c r="B66" s="99" t="s">
        <v>537</v>
      </c>
      <c r="C66" s="189" t="s">
        <v>538</v>
      </c>
      <c r="D66" s="190">
        <v>1.7</v>
      </c>
      <c r="E66" s="99" t="s">
        <v>539</v>
      </c>
      <c r="F66" s="100">
        <v>40544</v>
      </c>
      <c r="G66" s="101">
        <v>1.7</v>
      </c>
      <c r="I66" s="101">
        <v>0</v>
      </c>
    </row>
    <row r="67" spans="1:9" ht="14.5" x14ac:dyDescent="0.35">
      <c r="A67" s="99" t="s">
        <v>239</v>
      </c>
      <c r="B67" s="99" t="s">
        <v>540</v>
      </c>
      <c r="C67" s="189" t="s">
        <v>541</v>
      </c>
      <c r="D67" s="190">
        <v>1.7</v>
      </c>
      <c r="E67" s="99" t="s">
        <v>542</v>
      </c>
      <c r="F67" s="100">
        <v>40544</v>
      </c>
      <c r="G67" s="101">
        <v>1.7</v>
      </c>
      <c r="I67" s="101">
        <v>0</v>
      </c>
    </row>
    <row r="68" spans="1:9" ht="14.5" x14ac:dyDescent="0.35">
      <c r="A68" s="99" t="s">
        <v>239</v>
      </c>
      <c r="B68" s="99" t="s">
        <v>543</v>
      </c>
      <c r="C68" s="189" t="s">
        <v>544</v>
      </c>
      <c r="D68" s="190">
        <v>1.8</v>
      </c>
      <c r="E68" s="99" t="s">
        <v>545</v>
      </c>
      <c r="F68" s="100">
        <v>40544</v>
      </c>
      <c r="G68" s="101">
        <v>1.8</v>
      </c>
      <c r="I68" s="101">
        <v>0</v>
      </c>
    </row>
    <row r="69" spans="1:9" ht="14.5" x14ac:dyDescent="0.35">
      <c r="A69" s="99" t="s">
        <v>239</v>
      </c>
      <c r="B69" s="99" t="s">
        <v>546</v>
      </c>
      <c r="C69" s="189" t="s">
        <v>547</v>
      </c>
      <c r="D69" s="190">
        <v>1.8</v>
      </c>
      <c r="E69" s="99" t="s">
        <v>548</v>
      </c>
      <c r="F69" s="100">
        <v>40544</v>
      </c>
      <c r="G69" s="101">
        <v>1.8</v>
      </c>
      <c r="I69" s="101">
        <v>0</v>
      </c>
    </row>
    <row r="70" spans="1:9" ht="14.5" x14ac:dyDescent="0.35">
      <c r="A70" s="99" t="s">
        <v>239</v>
      </c>
      <c r="B70" s="99" t="s">
        <v>549</v>
      </c>
      <c r="C70" s="189" t="s">
        <v>550</v>
      </c>
      <c r="D70" s="190">
        <v>1.7</v>
      </c>
      <c r="E70" s="99" t="s">
        <v>551</v>
      </c>
      <c r="F70" s="100">
        <v>40544</v>
      </c>
      <c r="G70" s="101">
        <v>1.7</v>
      </c>
      <c r="I70" s="101">
        <v>0</v>
      </c>
    </row>
    <row r="71" spans="1:9" ht="14.5" x14ac:dyDescent="0.35">
      <c r="A71" s="99" t="s">
        <v>239</v>
      </c>
      <c r="B71" s="99" t="s">
        <v>552</v>
      </c>
      <c r="C71" s="189" t="s">
        <v>553</v>
      </c>
      <c r="D71" s="190">
        <v>1.6</v>
      </c>
      <c r="E71" s="99" t="s">
        <v>554</v>
      </c>
      <c r="F71" s="100">
        <v>40544</v>
      </c>
      <c r="G71" s="101">
        <v>1.6</v>
      </c>
      <c r="I71" s="101">
        <v>0</v>
      </c>
    </row>
    <row r="72" spans="1:9" ht="14.5" x14ac:dyDescent="0.35">
      <c r="A72" s="99" t="s">
        <v>239</v>
      </c>
      <c r="B72" s="99" t="s">
        <v>555</v>
      </c>
      <c r="C72" s="189" t="s">
        <v>556</v>
      </c>
      <c r="D72" s="190">
        <v>1.7</v>
      </c>
      <c r="E72" s="99" t="s">
        <v>557</v>
      </c>
      <c r="F72" s="100">
        <v>40544</v>
      </c>
      <c r="G72" s="101">
        <v>1.7</v>
      </c>
      <c r="I72" s="101">
        <v>0</v>
      </c>
    </row>
    <row r="73" spans="1:9" ht="14.5" x14ac:dyDescent="0.35">
      <c r="A73" s="99" t="s">
        <v>239</v>
      </c>
      <c r="B73" s="99" t="s">
        <v>558</v>
      </c>
      <c r="C73" s="189" t="s">
        <v>559</v>
      </c>
      <c r="D73" s="190">
        <v>1.8</v>
      </c>
      <c r="E73" s="99" t="s">
        <v>560</v>
      </c>
      <c r="F73" s="100">
        <v>40544</v>
      </c>
      <c r="G73" s="101">
        <v>1.8</v>
      </c>
      <c r="I73" s="101">
        <v>0</v>
      </c>
    </row>
    <row r="74" spans="1:9" ht="14.5" x14ac:dyDescent="0.35">
      <c r="A74" s="99" t="s">
        <v>239</v>
      </c>
      <c r="B74" s="99" t="s">
        <v>561</v>
      </c>
      <c r="C74" s="189" t="s">
        <v>562</v>
      </c>
      <c r="D74" s="190">
        <v>2</v>
      </c>
      <c r="E74" s="99" t="s">
        <v>563</v>
      </c>
      <c r="F74" s="100">
        <v>40544</v>
      </c>
      <c r="G74" s="101">
        <v>2</v>
      </c>
      <c r="I74" s="101">
        <v>0</v>
      </c>
    </row>
    <row r="75" spans="1:9" ht="14.5" x14ac:dyDescent="0.35">
      <c r="A75" s="99" t="s">
        <v>239</v>
      </c>
      <c r="B75" s="99" t="s">
        <v>564</v>
      </c>
      <c r="C75" s="189" t="s">
        <v>565</v>
      </c>
      <c r="D75" s="190">
        <v>1.6</v>
      </c>
      <c r="E75" s="99" t="s">
        <v>566</v>
      </c>
      <c r="F75" s="100">
        <v>40544</v>
      </c>
      <c r="G75" s="101">
        <v>1.6</v>
      </c>
      <c r="I75" s="101">
        <v>0</v>
      </c>
    </row>
    <row r="76" spans="1:9" ht="14.5" x14ac:dyDescent="0.35">
      <c r="A76" s="99" t="s">
        <v>239</v>
      </c>
      <c r="B76" s="99" t="s">
        <v>567</v>
      </c>
      <c r="C76" s="189" t="s">
        <v>568</v>
      </c>
      <c r="D76" s="190">
        <v>1.8</v>
      </c>
      <c r="E76" s="99" t="s">
        <v>569</v>
      </c>
      <c r="F76" s="100">
        <v>40544</v>
      </c>
      <c r="G76" s="101">
        <v>1.8</v>
      </c>
      <c r="I76" s="101">
        <v>0</v>
      </c>
    </row>
    <row r="77" spans="1:9" ht="14.5" x14ac:dyDescent="0.35">
      <c r="A77" s="99" t="s">
        <v>239</v>
      </c>
      <c r="B77" s="99" t="s">
        <v>570</v>
      </c>
      <c r="C77" s="189" t="s">
        <v>571</v>
      </c>
      <c r="D77" s="190">
        <v>1.6</v>
      </c>
      <c r="E77" s="99" t="s">
        <v>572</v>
      </c>
      <c r="F77" s="100">
        <v>40544</v>
      </c>
      <c r="G77" s="101">
        <v>1.6</v>
      </c>
      <c r="I77" s="101">
        <v>0</v>
      </c>
    </row>
    <row r="78" spans="1:9" ht="14.5" x14ac:dyDescent="0.35">
      <c r="A78" s="99" t="s">
        <v>239</v>
      </c>
      <c r="B78" s="99" t="s">
        <v>573</v>
      </c>
      <c r="C78" s="189" t="s">
        <v>574</v>
      </c>
      <c r="D78" s="190">
        <v>1.8</v>
      </c>
      <c r="E78" s="99" t="s">
        <v>575</v>
      </c>
      <c r="F78" s="100">
        <v>40544</v>
      </c>
      <c r="G78" s="101">
        <v>1.8</v>
      </c>
      <c r="I78" s="101">
        <v>0</v>
      </c>
    </row>
    <row r="79" spans="1:9" ht="14.5" x14ac:dyDescent="0.35">
      <c r="A79" s="99" t="s">
        <v>239</v>
      </c>
      <c r="B79" s="99" t="s">
        <v>576</v>
      </c>
      <c r="C79" s="189" t="s">
        <v>577</v>
      </c>
      <c r="D79" s="190">
        <v>1.7</v>
      </c>
      <c r="E79" s="99" t="s">
        <v>578</v>
      </c>
      <c r="F79" s="100">
        <v>40544</v>
      </c>
      <c r="G79" s="101">
        <v>1.7</v>
      </c>
      <c r="I79" s="101">
        <v>0</v>
      </c>
    </row>
    <row r="80" spans="1:9" ht="14.5" x14ac:dyDescent="0.35">
      <c r="A80" s="99" t="s">
        <v>239</v>
      </c>
      <c r="B80" s="99" t="s">
        <v>579</v>
      </c>
      <c r="C80" s="189" t="s">
        <v>580</v>
      </c>
      <c r="D80" s="190">
        <v>2.1</v>
      </c>
      <c r="E80" s="99" t="s">
        <v>581</v>
      </c>
      <c r="F80" s="100">
        <v>40544</v>
      </c>
      <c r="G80" s="101">
        <v>2.1</v>
      </c>
      <c r="I80" s="101">
        <v>0</v>
      </c>
    </row>
    <row r="81" spans="1:9" ht="14.5" x14ac:dyDescent="0.35">
      <c r="A81" s="99" t="s">
        <v>239</v>
      </c>
      <c r="B81" s="99" t="s">
        <v>582</v>
      </c>
      <c r="C81" s="189" t="s">
        <v>583</v>
      </c>
      <c r="D81" s="190">
        <v>1.6</v>
      </c>
      <c r="E81" s="99" t="s">
        <v>584</v>
      </c>
      <c r="F81" s="100">
        <v>40544</v>
      </c>
      <c r="G81" s="101">
        <v>1.6</v>
      </c>
      <c r="I81" s="101">
        <v>0</v>
      </c>
    </row>
    <row r="82" spans="1:9" ht="14.5" x14ac:dyDescent="0.35">
      <c r="A82" s="99" t="s">
        <v>239</v>
      </c>
      <c r="B82" s="99" t="s">
        <v>585</v>
      </c>
      <c r="C82" s="189" t="s">
        <v>586</v>
      </c>
      <c r="D82" s="190">
        <v>1.8</v>
      </c>
      <c r="E82" s="99" t="s">
        <v>587</v>
      </c>
      <c r="F82" s="100">
        <v>40544</v>
      </c>
      <c r="G82" s="101">
        <v>1.8</v>
      </c>
      <c r="I82" s="101">
        <v>0</v>
      </c>
    </row>
    <row r="83" spans="1:9" ht="14.5" x14ac:dyDescent="0.35">
      <c r="A83" s="99" t="s">
        <v>239</v>
      </c>
      <c r="B83" s="99" t="s">
        <v>588</v>
      </c>
      <c r="C83" s="189" t="s">
        <v>589</v>
      </c>
      <c r="D83" s="190">
        <v>1.7</v>
      </c>
      <c r="E83" s="99" t="s">
        <v>590</v>
      </c>
      <c r="F83" s="100">
        <v>40544</v>
      </c>
      <c r="G83" s="101">
        <v>1.7</v>
      </c>
      <c r="I83" s="101">
        <v>0</v>
      </c>
    </row>
    <row r="84" spans="1:9" ht="14.5" x14ac:dyDescent="0.35">
      <c r="A84" s="99" t="s">
        <v>239</v>
      </c>
      <c r="B84" s="99" t="s">
        <v>591</v>
      </c>
      <c r="C84" s="189" t="s">
        <v>592</v>
      </c>
      <c r="D84" s="190">
        <v>1.8</v>
      </c>
      <c r="E84" s="99" t="s">
        <v>593</v>
      </c>
      <c r="F84" s="100">
        <v>40544</v>
      </c>
      <c r="G84" s="101">
        <v>1.8</v>
      </c>
      <c r="I84" s="101">
        <v>0</v>
      </c>
    </row>
    <row r="85" spans="1:9" ht="14.5" x14ac:dyDescent="0.35">
      <c r="A85" s="99" t="s">
        <v>239</v>
      </c>
      <c r="B85" s="99" t="s">
        <v>594</v>
      </c>
      <c r="C85" s="189" t="s">
        <v>595</v>
      </c>
      <c r="D85" s="190">
        <v>1.7</v>
      </c>
      <c r="E85" s="99" t="s">
        <v>596</v>
      </c>
      <c r="F85" s="100">
        <v>40544</v>
      </c>
      <c r="G85" s="101">
        <v>1.7</v>
      </c>
      <c r="I85" s="101">
        <v>0</v>
      </c>
    </row>
    <row r="86" spans="1:9" ht="14.5" x14ac:dyDescent="0.35">
      <c r="A86" s="99" t="s">
        <v>239</v>
      </c>
      <c r="B86" s="99" t="s">
        <v>597</v>
      </c>
      <c r="C86" s="189" t="s">
        <v>598</v>
      </c>
      <c r="D86" s="190">
        <v>1.7</v>
      </c>
      <c r="E86" s="99" t="s">
        <v>599</v>
      </c>
      <c r="F86" s="100">
        <v>40544</v>
      </c>
      <c r="G86" s="101">
        <v>1.7</v>
      </c>
      <c r="I86" s="101">
        <v>0</v>
      </c>
    </row>
    <row r="87" spans="1:9" ht="14.5" x14ac:dyDescent="0.35">
      <c r="A87" s="99" t="s">
        <v>239</v>
      </c>
      <c r="B87" s="99" t="s">
        <v>600</v>
      </c>
      <c r="C87" s="189" t="s">
        <v>601</v>
      </c>
      <c r="D87" s="190">
        <v>1.6</v>
      </c>
      <c r="E87" s="99" t="s">
        <v>602</v>
      </c>
      <c r="F87" s="100">
        <v>40544</v>
      </c>
      <c r="G87" s="101">
        <v>1.6</v>
      </c>
      <c r="I87" s="101">
        <v>0</v>
      </c>
    </row>
    <row r="88" spans="1:9" ht="14.5" x14ac:dyDescent="0.35">
      <c r="A88" s="99" t="s">
        <v>239</v>
      </c>
      <c r="B88" s="99" t="s">
        <v>603</v>
      </c>
      <c r="C88" s="189" t="s">
        <v>604</v>
      </c>
      <c r="D88" s="190">
        <v>1.8</v>
      </c>
      <c r="E88" s="99" t="s">
        <v>605</v>
      </c>
      <c r="F88" s="100">
        <v>40544</v>
      </c>
      <c r="G88" s="101">
        <v>1.8</v>
      </c>
      <c r="I88" s="101">
        <v>0</v>
      </c>
    </row>
    <row r="89" spans="1:9" ht="14.5" x14ac:dyDescent="0.35">
      <c r="A89" s="99" t="s">
        <v>239</v>
      </c>
      <c r="B89" s="99" t="s">
        <v>606</v>
      </c>
      <c r="C89" s="189" t="s">
        <v>607</v>
      </c>
      <c r="D89" s="190">
        <v>1.8</v>
      </c>
      <c r="E89" s="99" t="s">
        <v>608</v>
      </c>
      <c r="F89" s="100">
        <v>40544</v>
      </c>
      <c r="G89" s="101">
        <v>1.8</v>
      </c>
      <c r="I89" s="101">
        <v>0</v>
      </c>
    </row>
    <row r="90" spans="1:9" ht="14.5" x14ac:dyDescent="0.35">
      <c r="A90" s="99" t="s">
        <v>239</v>
      </c>
      <c r="B90" s="99" t="s">
        <v>401</v>
      </c>
      <c r="C90" s="189" t="s">
        <v>609</v>
      </c>
      <c r="D90" s="190">
        <v>1.7</v>
      </c>
      <c r="E90" s="99" t="s">
        <v>610</v>
      </c>
      <c r="F90" s="100">
        <v>40544</v>
      </c>
      <c r="G90" s="101">
        <v>1.7</v>
      </c>
      <c r="I90" s="101">
        <v>0</v>
      </c>
    </row>
    <row r="91" spans="1:9" ht="14.5" x14ac:dyDescent="0.35">
      <c r="A91" s="99" t="s">
        <v>239</v>
      </c>
      <c r="B91" s="99" t="s">
        <v>611</v>
      </c>
      <c r="C91" s="189" t="s">
        <v>612</v>
      </c>
      <c r="D91" s="190">
        <v>2.1</v>
      </c>
      <c r="E91" s="99" t="s">
        <v>613</v>
      </c>
      <c r="F91" s="100">
        <v>40544</v>
      </c>
      <c r="G91" s="101">
        <v>2.1</v>
      </c>
      <c r="I91" s="101">
        <v>0</v>
      </c>
    </row>
    <row r="92" spans="1:9" ht="14.5" x14ac:dyDescent="0.35">
      <c r="A92" s="99" t="s">
        <v>239</v>
      </c>
      <c r="B92" s="99" t="s">
        <v>614</v>
      </c>
      <c r="C92" s="189" t="s">
        <v>615</v>
      </c>
      <c r="D92" s="190">
        <v>1.7</v>
      </c>
      <c r="E92" s="99" t="s">
        <v>616</v>
      </c>
      <c r="F92" s="100">
        <v>40544</v>
      </c>
      <c r="G92" s="101">
        <v>1.7</v>
      </c>
      <c r="I92" s="101">
        <v>0</v>
      </c>
    </row>
    <row r="93" spans="1:9" ht="14.5" x14ac:dyDescent="0.35">
      <c r="A93" s="99" t="s">
        <v>239</v>
      </c>
      <c r="B93" s="99" t="s">
        <v>617</v>
      </c>
      <c r="C93" s="189" t="s">
        <v>618</v>
      </c>
      <c r="D93" s="190">
        <v>1.7</v>
      </c>
      <c r="E93" s="99" t="s">
        <v>619</v>
      </c>
      <c r="F93" s="100">
        <v>40544</v>
      </c>
      <c r="G93" s="101">
        <v>1.7</v>
      </c>
      <c r="I93" s="101">
        <v>0</v>
      </c>
    </row>
    <row r="94" spans="1:9" ht="14.5" x14ac:dyDescent="0.35">
      <c r="A94" s="99" t="s">
        <v>239</v>
      </c>
      <c r="B94" s="99" t="s">
        <v>620</v>
      </c>
      <c r="C94" s="189" t="s">
        <v>621</v>
      </c>
      <c r="D94" s="190">
        <v>2</v>
      </c>
      <c r="E94" s="99" t="s">
        <v>622</v>
      </c>
      <c r="F94" s="100">
        <v>40544</v>
      </c>
      <c r="G94" s="101">
        <v>2</v>
      </c>
      <c r="I94" s="101">
        <v>0</v>
      </c>
    </row>
    <row r="95" spans="1:9" ht="14.5" x14ac:dyDescent="0.35">
      <c r="A95" s="99" t="s">
        <v>239</v>
      </c>
      <c r="B95" s="99" t="s">
        <v>623</v>
      </c>
      <c r="C95" s="189" t="s">
        <v>624</v>
      </c>
      <c r="D95" s="190">
        <v>1.7</v>
      </c>
      <c r="E95" s="99" t="s">
        <v>625</v>
      </c>
      <c r="F95" s="100">
        <v>40544</v>
      </c>
      <c r="G95" s="101">
        <v>1.7</v>
      </c>
      <c r="I95" s="101">
        <v>0</v>
      </c>
    </row>
    <row r="96" spans="1:9" ht="14.5" x14ac:dyDescent="0.35">
      <c r="A96" s="99" t="s">
        <v>239</v>
      </c>
      <c r="B96" s="99" t="s">
        <v>626</v>
      </c>
      <c r="C96" s="189" t="s">
        <v>627</v>
      </c>
      <c r="D96" s="190">
        <v>1.8</v>
      </c>
      <c r="E96" s="99" t="s">
        <v>628</v>
      </c>
      <c r="F96" s="100">
        <v>40544</v>
      </c>
      <c r="G96" s="101">
        <v>1.8</v>
      </c>
      <c r="I96" s="101">
        <v>0</v>
      </c>
    </row>
    <row r="97" spans="1:9" ht="14.5" x14ac:dyDescent="0.35">
      <c r="A97" s="99" t="s">
        <v>239</v>
      </c>
      <c r="B97" s="99" t="s">
        <v>629</v>
      </c>
      <c r="C97" s="189" t="s">
        <v>630</v>
      </c>
      <c r="D97" s="190">
        <v>1.8</v>
      </c>
      <c r="E97" s="99" t="s">
        <v>631</v>
      </c>
      <c r="F97" s="100">
        <v>40544</v>
      </c>
      <c r="G97" s="101">
        <v>1.8</v>
      </c>
      <c r="I97" s="101">
        <v>0</v>
      </c>
    </row>
    <row r="98" spans="1:9" ht="14.5" x14ac:dyDescent="0.35">
      <c r="A98" s="99" t="s">
        <v>239</v>
      </c>
      <c r="B98" s="99" t="s">
        <v>632</v>
      </c>
      <c r="C98" s="189" t="s">
        <v>633</v>
      </c>
      <c r="D98" s="190">
        <v>2.1</v>
      </c>
      <c r="E98" s="99" t="s">
        <v>634</v>
      </c>
      <c r="F98" s="100">
        <v>40544</v>
      </c>
      <c r="G98" s="101">
        <v>2.1</v>
      </c>
      <c r="I98" s="101">
        <v>0</v>
      </c>
    </row>
    <row r="99" spans="1:9" ht="14.5" x14ac:dyDescent="0.35">
      <c r="A99" s="99" t="s">
        <v>239</v>
      </c>
      <c r="B99" s="99" t="s">
        <v>635</v>
      </c>
      <c r="C99" s="189" t="s">
        <v>636</v>
      </c>
      <c r="D99" s="190">
        <v>1.8</v>
      </c>
      <c r="E99" s="99" t="s">
        <v>637</v>
      </c>
      <c r="F99" s="100">
        <v>40544</v>
      </c>
      <c r="G99" s="101">
        <v>1.8</v>
      </c>
      <c r="I99" s="101">
        <v>0</v>
      </c>
    </row>
    <row r="100" spans="1:9" ht="14.5" x14ac:dyDescent="0.35">
      <c r="A100" s="99" t="s">
        <v>239</v>
      </c>
      <c r="B100" s="99" t="s">
        <v>638</v>
      </c>
      <c r="C100" s="189" t="s">
        <v>639</v>
      </c>
      <c r="D100" s="190">
        <v>1.7</v>
      </c>
      <c r="E100" s="99" t="s">
        <v>640</v>
      </c>
      <c r="F100" s="100">
        <v>40544</v>
      </c>
      <c r="G100" s="101">
        <v>1.7</v>
      </c>
      <c r="I100" s="101">
        <v>0</v>
      </c>
    </row>
    <row r="101" spans="1:9" ht="14.5" x14ac:dyDescent="0.35">
      <c r="A101" s="99" t="s">
        <v>239</v>
      </c>
      <c r="B101" s="99" t="s">
        <v>641</v>
      </c>
      <c r="C101" s="189" t="s">
        <v>642</v>
      </c>
      <c r="D101" s="190">
        <v>1.8</v>
      </c>
      <c r="E101" s="99" t="s">
        <v>643</v>
      </c>
      <c r="F101" s="100">
        <v>40544</v>
      </c>
      <c r="G101" s="101">
        <v>1.8</v>
      </c>
      <c r="I101" s="101">
        <v>0</v>
      </c>
    </row>
    <row r="102" spans="1:9" ht="14.5" x14ac:dyDescent="0.35">
      <c r="A102" s="99" t="s">
        <v>239</v>
      </c>
      <c r="B102" s="99" t="s">
        <v>644</v>
      </c>
      <c r="C102" s="189" t="s">
        <v>645</v>
      </c>
      <c r="D102" s="190">
        <v>1.8</v>
      </c>
      <c r="E102" s="99" t="s">
        <v>646</v>
      </c>
      <c r="F102" s="100">
        <v>40544</v>
      </c>
      <c r="G102" s="101">
        <v>1.8</v>
      </c>
      <c r="I102" s="101">
        <v>0</v>
      </c>
    </row>
    <row r="103" spans="1:9" ht="14.5" x14ac:dyDescent="0.35">
      <c r="A103" s="99" t="s">
        <v>239</v>
      </c>
      <c r="B103" s="99" t="s">
        <v>647</v>
      </c>
      <c r="C103" s="189" t="s">
        <v>648</v>
      </c>
      <c r="D103" s="190">
        <v>1.8</v>
      </c>
      <c r="E103" s="99" t="s">
        <v>649</v>
      </c>
      <c r="F103" s="100">
        <v>40544</v>
      </c>
      <c r="G103" s="101">
        <v>1.8</v>
      </c>
      <c r="I103" s="101">
        <v>0</v>
      </c>
    </row>
    <row r="104" spans="1:9" ht="14.5" x14ac:dyDescent="0.35">
      <c r="A104" s="99" t="s">
        <v>239</v>
      </c>
      <c r="B104" s="99" t="s">
        <v>650</v>
      </c>
      <c r="C104" s="189" t="s">
        <v>651</v>
      </c>
      <c r="D104" s="190">
        <v>1.8</v>
      </c>
      <c r="E104" s="99" t="s">
        <v>652</v>
      </c>
      <c r="F104" s="100">
        <v>40544</v>
      </c>
      <c r="G104" s="101">
        <v>1.8</v>
      </c>
      <c r="I104" s="101">
        <v>0</v>
      </c>
    </row>
    <row r="105" spans="1:9" ht="14.5" x14ac:dyDescent="0.35">
      <c r="A105" s="99" t="s">
        <v>239</v>
      </c>
      <c r="B105" s="99" t="s">
        <v>516</v>
      </c>
      <c r="C105" s="189" t="s">
        <v>653</v>
      </c>
      <c r="D105" s="190">
        <v>1.8</v>
      </c>
      <c r="E105" s="99" t="s">
        <v>654</v>
      </c>
      <c r="F105" s="100">
        <v>40544</v>
      </c>
      <c r="G105" s="101">
        <v>1.8</v>
      </c>
      <c r="I105" s="101">
        <v>0</v>
      </c>
    </row>
    <row r="106" spans="1:9" ht="14.5" x14ac:dyDescent="0.35">
      <c r="A106" s="99" t="s">
        <v>239</v>
      </c>
      <c r="B106" s="99" t="s">
        <v>655</v>
      </c>
      <c r="C106" s="189" t="s">
        <v>656</v>
      </c>
      <c r="D106" s="190">
        <v>1.7</v>
      </c>
      <c r="E106" s="99" t="s">
        <v>657</v>
      </c>
      <c r="F106" s="100">
        <v>40544</v>
      </c>
      <c r="G106" s="101">
        <v>1.7</v>
      </c>
      <c r="I106" s="101">
        <v>0</v>
      </c>
    </row>
    <row r="107" spans="1:9" ht="14.5" x14ac:dyDescent="0.35">
      <c r="A107" s="99" t="s">
        <v>239</v>
      </c>
      <c r="B107" s="99" t="s">
        <v>658</v>
      </c>
      <c r="C107" s="189" t="s">
        <v>659</v>
      </c>
      <c r="D107" s="190">
        <v>1.7</v>
      </c>
      <c r="E107" s="99" t="s">
        <v>660</v>
      </c>
      <c r="F107" s="100">
        <v>40544</v>
      </c>
      <c r="G107" s="101">
        <v>1.7</v>
      </c>
      <c r="I107" s="101">
        <v>0</v>
      </c>
    </row>
    <row r="108" spans="1:9" ht="14.5" x14ac:dyDescent="0.35">
      <c r="A108" s="99" t="s">
        <v>239</v>
      </c>
      <c r="B108" s="99" t="s">
        <v>661</v>
      </c>
      <c r="C108" s="189" t="s">
        <v>662</v>
      </c>
      <c r="D108" s="190">
        <v>1.8</v>
      </c>
      <c r="E108" s="99" t="s">
        <v>663</v>
      </c>
      <c r="F108" s="100">
        <v>40544</v>
      </c>
      <c r="G108" s="101">
        <v>1.8</v>
      </c>
      <c r="I108" s="101">
        <v>0</v>
      </c>
    </row>
    <row r="109" spans="1:9" ht="14.5" x14ac:dyDescent="0.35">
      <c r="A109" s="99" t="s">
        <v>239</v>
      </c>
      <c r="B109" s="99" t="s">
        <v>664</v>
      </c>
      <c r="C109" s="189" t="s">
        <v>665</v>
      </c>
      <c r="D109" s="190">
        <v>1.8</v>
      </c>
      <c r="E109" s="99" t="s">
        <v>666</v>
      </c>
      <c r="F109" s="100">
        <v>40544</v>
      </c>
      <c r="G109" s="101">
        <v>1.8</v>
      </c>
      <c r="I109" s="101">
        <v>0</v>
      </c>
    </row>
    <row r="110" spans="1:9" ht="14.5" x14ac:dyDescent="0.35">
      <c r="A110" s="99" t="s">
        <v>239</v>
      </c>
      <c r="B110" s="99" t="s">
        <v>667</v>
      </c>
      <c r="C110" s="189" t="s">
        <v>668</v>
      </c>
      <c r="D110" s="190">
        <v>1.8</v>
      </c>
      <c r="E110" s="99" t="s">
        <v>669</v>
      </c>
      <c r="F110" s="100">
        <v>40544</v>
      </c>
      <c r="G110" s="101">
        <v>1.8</v>
      </c>
      <c r="I110" s="101">
        <v>0</v>
      </c>
    </row>
    <row r="111" spans="1:9" ht="14.5" x14ac:dyDescent="0.35">
      <c r="A111" s="99" t="s">
        <v>239</v>
      </c>
      <c r="B111" s="99" t="s">
        <v>670</v>
      </c>
      <c r="C111" s="189" t="s">
        <v>671</v>
      </c>
      <c r="D111" s="190">
        <v>1.7</v>
      </c>
      <c r="E111" s="99" t="s">
        <v>672</v>
      </c>
      <c r="F111" s="100">
        <v>40544</v>
      </c>
      <c r="G111" s="101">
        <v>1.7</v>
      </c>
      <c r="I111" s="101">
        <v>0</v>
      </c>
    </row>
    <row r="112" spans="1:9" ht="14.5" x14ac:dyDescent="0.35">
      <c r="A112" s="99" t="s">
        <v>239</v>
      </c>
      <c r="B112" s="99" t="s">
        <v>673</v>
      </c>
      <c r="C112" s="189" t="s">
        <v>674</v>
      </c>
      <c r="D112" s="190">
        <v>1.7</v>
      </c>
      <c r="E112" s="99" t="s">
        <v>675</v>
      </c>
      <c r="F112" s="100">
        <v>40544</v>
      </c>
      <c r="G112" s="101">
        <v>1.7</v>
      </c>
      <c r="I112" s="101">
        <v>0</v>
      </c>
    </row>
    <row r="113" spans="1:9" ht="14.5" x14ac:dyDescent="0.35">
      <c r="A113" s="99" t="s">
        <v>239</v>
      </c>
      <c r="B113" s="99" t="s">
        <v>676</v>
      </c>
      <c r="C113" s="189" t="s">
        <v>677</v>
      </c>
      <c r="D113" s="190">
        <v>1.7</v>
      </c>
      <c r="E113" s="99" t="s">
        <v>678</v>
      </c>
      <c r="F113" s="100">
        <v>40544</v>
      </c>
      <c r="G113" s="101">
        <v>1.7</v>
      </c>
      <c r="I113" s="101">
        <v>0</v>
      </c>
    </row>
    <row r="114" spans="1:9" ht="14.5" x14ac:dyDescent="0.35">
      <c r="A114" s="99" t="s">
        <v>239</v>
      </c>
      <c r="B114" s="99" t="s">
        <v>679</v>
      </c>
      <c r="C114" s="189" t="s">
        <v>680</v>
      </c>
      <c r="D114" s="190">
        <v>1.8</v>
      </c>
      <c r="E114" s="99" t="s">
        <v>681</v>
      </c>
      <c r="F114" s="100">
        <v>40544</v>
      </c>
      <c r="G114" s="101">
        <v>1.8</v>
      </c>
      <c r="I114" s="101">
        <v>0</v>
      </c>
    </row>
    <row r="115" spans="1:9" ht="14.5" x14ac:dyDescent="0.35">
      <c r="A115" s="99" t="s">
        <v>239</v>
      </c>
      <c r="B115" s="99" t="s">
        <v>682</v>
      </c>
      <c r="C115" s="189" t="s">
        <v>683</v>
      </c>
      <c r="D115" s="190">
        <v>1.6</v>
      </c>
      <c r="E115" s="99" t="s">
        <v>684</v>
      </c>
      <c r="F115" s="100">
        <v>40544</v>
      </c>
      <c r="G115" s="101">
        <v>1.6</v>
      </c>
      <c r="I115" s="101">
        <v>0</v>
      </c>
    </row>
    <row r="116" spans="1:9" ht="14.5" x14ac:dyDescent="0.35">
      <c r="A116" s="99" t="s">
        <v>239</v>
      </c>
      <c r="B116" s="99" t="s">
        <v>685</v>
      </c>
      <c r="C116" s="189" t="s">
        <v>686</v>
      </c>
      <c r="D116" s="190">
        <v>1.7</v>
      </c>
      <c r="E116" s="99" t="s">
        <v>687</v>
      </c>
      <c r="F116" s="100">
        <v>40544</v>
      </c>
      <c r="G116" s="101">
        <v>1.7</v>
      </c>
      <c r="I116" s="101">
        <v>0</v>
      </c>
    </row>
    <row r="117" spans="1:9" ht="14.5" x14ac:dyDescent="0.35">
      <c r="A117" s="99" t="s">
        <v>239</v>
      </c>
      <c r="B117" s="99" t="s">
        <v>688</v>
      </c>
      <c r="C117" s="189" t="s">
        <v>689</v>
      </c>
      <c r="D117" s="190">
        <v>1.8</v>
      </c>
      <c r="E117" s="99" t="s">
        <v>690</v>
      </c>
      <c r="F117" s="100">
        <v>40544</v>
      </c>
      <c r="G117" s="101">
        <v>1.8</v>
      </c>
      <c r="I117" s="101">
        <v>0</v>
      </c>
    </row>
    <row r="118" spans="1:9" ht="14.5" x14ac:dyDescent="0.35">
      <c r="A118" s="99" t="s">
        <v>239</v>
      </c>
      <c r="B118" s="99" t="s">
        <v>691</v>
      </c>
      <c r="C118" s="189" t="s">
        <v>692</v>
      </c>
      <c r="D118" s="190">
        <v>1.7</v>
      </c>
      <c r="E118" s="99" t="s">
        <v>693</v>
      </c>
      <c r="F118" s="100">
        <v>40544</v>
      </c>
      <c r="G118" s="101">
        <v>1.7</v>
      </c>
      <c r="I118" s="101">
        <v>0</v>
      </c>
    </row>
    <row r="119" spans="1:9" ht="14.5" x14ac:dyDescent="0.35">
      <c r="A119" s="99" t="s">
        <v>239</v>
      </c>
      <c r="B119" s="99" t="s">
        <v>694</v>
      </c>
      <c r="C119" s="189" t="s">
        <v>695</v>
      </c>
      <c r="D119" s="190">
        <v>1.7</v>
      </c>
      <c r="E119" s="99" t="s">
        <v>696</v>
      </c>
      <c r="F119" s="100">
        <v>40544</v>
      </c>
      <c r="G119" s="101">
        <v>1.7</v>
      </c>
      <c r="I119" s="101">
        <v>0</v>
      </c>
    </row>
    <row r="120" spans="1:9" ht="14.5" x14ac:dyDescent="0.35">
      <c r="A120" s="99" t="s">
        <v>697</v>
      </c>
      <c r="B120" s="99" t="s">
        <v>698</v>
      </c>
      <c r="C120" s="189" t="s">
        <v>699</v>
      </c>
      <c r="D120" s="190">
        <v>2.5499999999999998</v>
      </c>
      <c r="E120" s="99" t="s">
        <v>700</v>
      </c>
      <c r="F120" s="100">
        <v>40544</v>
      </c>
      <c r="G120" s="101">
        <v>2.5499999999999998</v>
      </c>
      <c r="I120" s="101">
        <v>0</v>
      </c>
    </row>
    <row r="121" spans="1:9" ht="14.5" x14ac:dyDescent="0.35">
      <c r="A121" s="99" t="s">
        <v>697</v>
      </c>
      <c r="B121" s="99" t="s">
        <v>701</v>
      </c>
      <c r="C121" s="189" t="s">
        <v>702</v>
      </c>
      <c r="D121" s="190">
        <v>1.9</v>
      </c>
      <c r="E121" s="99" t="s">
        <v>703</v>
      </c>
      <c r="F121" s="100">
        <v>40544</v>
      </c>
      <c r="G121" s="101">
        <v>1.9</v>
      </c>
      <c r="I121" s="101">
        <v>0</v>
      </c>
    </row>
    <row r="122" spans="1:9" ht="14.5" x14ac:dyDescent="0.35">
      <c r="A122" s="99" t="s">
        <v>697</v>
      </c>
      <c r="B122" s="99" t="s">
        <v>704</v>
      </c>
      <c r="C122" s="189" t="s">
        <v>705</v>
      </c>
      <c r="D122" s="190">
        <v>2.5499999999999998</v>
      </c>
      <c r="E122" s="99" t="s">
        <v>706</v>
      </c>
      <c r="F122" s="100">
        <v>40544</v>
      </c>
      <c r="G122" s="101">
        <v>2.5499999999999998</v>
      </c>
      <c r="I122" s="101">
        <v>0</v>
      </c>
    </row>
    <row r="123" spans="1:9" ht="14.5" x14ac:dyDescent="0.35">
      <c r="A123" s="99" t="s">
        <v>697</v>
      </c>
      <c r="B123" s="99" t="s">
        <v>707</v>
      </c>
      <c r="C123" s="189" t="s">
        <v>708</v>
      </c>
      <c r="D123" s="190">
        <v>1.9</v>
      </c>
      <c r="E123" s="99" t="s">
        <v>709</v>
      </c>
      <c r="F123" s="100">
        <v>40544</v>
      </c>
      <c r="G123" s="101">
        <v>1.9</v>
      </c>
      <c r="I123" s="101">
        <v>0</v>
      </c>
    </row>
    <row r="124" spans="1:9" ht="14.5" x14ac:dyDescent="0.35">
      <c r="A124" s="99" t="s">
        <v>697</v>
      </c>
      <c r="B124" s="99" t="s">
        <v>710</v>
      </c>
      <c r="C124" s="189" t="s">
        <v>711</v>
      </c>
      <c r="D124" s="190">
        <v>2.35</v>
      </c>
      <c r="E124" s="99" t="s">
        <v>712</v>
      </c>
      <c r="F124" s="100">
        <v>40544</v>
      </c>
      <c r="G124" s="101">
        <v>2.35</v>
      </c>
      <c r="I124" s="101">
        <v>0</v>
      </c>
    </row>
    <row r="125" spans="1:9" ht="14.5" x14ac:dyDescent="0.35">
      <c r="A125" s="99" t="s">
        <v>697</v>
      </c>
      <c r="B125" s="99" t="s">
        <v>713</v>
      </c>
      <c r="C125" s="189" t="s">
        <v>714</v>
      </c>
      <c r="D125" s="190">
        <v>2.35</v>
      </c>
      <c r="E125" s="99" t="s">
        <v>715</v>
      </c>
      <c r="F125" s="100">
        <v>40544</v>
      </c>
      <c r="G125" s="101">
        <v>2.35</v>
      </c>
      <c r="I125" s="101">
        <v>0</v>
      </c>
    </row>
    <row r="126" spans="1:9" ht="14.5" x14ac:dyDescent="0.35">
      <c r="A126" s="99" t="s">
        <v>697</v>
      </c>
      <c r="B126" s="99" t="s">
        <v>716</v>
      </c>
      <c r="C126" s="189" t="s">
        <v>717</v>
      </c>
      <c r="D126" s="190">
        <v>2.4500000000000002</v>
      </c>
      <c r="E126" s="99" t="s">
        <v>718</v>
      </c>
      <c r="F126" s="100">
        <v>40544</v>
      </c>
      <c r="G126" s="101">
        <v>2.4500000000000002</v>
      </c>
      <c r="I126" s="101">
        <v>0</v>
      </c>
    </row>
    <row r="127" spans="1:9" ht="14.5" x14ac:dyDescent="0.35">
      <c r="A127" s="99" t="s">
        <v>697</v>
      </c>
      <c r="B127" s="99" t="s">
        <v>719</v>
      </c>
      <c r="C127" s="189" t="s">
        <v>720</v>
      </c>
      <c r="D127" s="190">
        <v>1.9</v>
      </c>
      <c r="E127" s="99" t="s">
        <v>721</v>
      </c>
      <c r="F127" s="100">
        <v>40544</v>
      </c>
      <c r="G127" s="101">
        <v>1.9</v>
      </c>
      <c r="I127" s="101">
        <v>0</v>
      </c>
    </row>
    <row r="128" spans="1:9" ht="14.5" x14ac:dyDescent="0.35">
      <c r="A128" s="99" t="s">
        <v>697</v>
      </c>
      <c r="B128" s="99" t="s">
        <v>722</v>
      </c>
      <c r="C128" s="189" t="s">
        <v>723</v>
      </c>
      <c r="D128" s="190">
        <v>2.35</v>
      </c>
      <c r="E128" s="99" t="s">
        <v>724</v>
      </c>
      <c r="F128" s="100">
        <v>40544</v>
      </c>
      <c r="G128" s="101">
        <v>2.35</v>
      </c>
      <c r="I128" s="101">
        <v>0</v>
      </c>
    </row>
    <row r="129" spans="1:9" ht="14.5" x14ac:dyDescent="0.35">
      <c r="A129" s="99" t="s">
        <v>697</v>
      </c>
      <c r="B129" s="99" t="s">
        <v>725</v>
      </c>
      <c r="C129" s="189" t="s">
        <v>726</v>
      </c>
      <c r="D129" s="190">
        <v>2.4500000000000002</v>
      </c>
      <c r="E129" s="99" t="s">
        <v>727</v>
      </c>
      <c r="F129" s="100">
        <v>40544</v>
      </c>
      <c r="G129" s="101">
        <v>2.4500000000000002</v>
      </c>
      <c r="I129" s="101">
        <v>0</v>
      </c>
    </row>
    <row r="130" spans="1:9" ht="14.5" x14ac:dyDescent="0.35">
      <c r="A130" s="99" t="s">
        <v>697</v>
      </c>
      <c r="B130" s="99" t="s">
        <v>728</v>
      </c>
      <c r="C130" s="189" t="s">
        <v>729</v>
      </c>
      <c r="D130" s="190">
        <v>1.9</v>
      </c>
      <c r="E130" s="99" t="s">
        <v>730</v>
      </c>
      <c r="F130" s="100">
        <v>40544</v>
      </c>
      <c r="G130" s="101">
        <v>1.9</v>
      </c>
      <c r="I130" s="101">
        <v>0</v>
      </c>
    </row>
    <row r="131" spans="1:9" ht="14.5" x14ac:dyDescent="0.35">
      <c r="A131" s="99" t="s">
        <v>697</v>
      </c>
      <c r="B131" s="99" t="s">
        <v>731</v>
      </c>
      <c r="C131" s="189" t="s">
        <v>732</v>
      </c>
      <c r="D131" s="190">
        <v>1.9</v>
      </c>
      <c r="E131" s="99" t="s">
        <v>733</v>
      </c>
      <c r="F131" s="100">
        <v>40544</v>
      </c>
      <c r="G131" s="101">
        <v>1.9</v>
      </c>
      <c r="I131" s="101">
        <v>0</v>
      </c>
    </row>
    <row r="132" spans="1:9" ht="14.5" x14ac:dyDescent="0.35">
      <c r="A132" s="99" t="s">
        <v>697</v>
      </c>
      <c r="B132" s="99" t="s">
        <v>734</v>
      </c>
      <c r="C132" s="189" t="s">
        <v>735</v>
      </c>
      <c r="D132" s="190">
        <v>2.4500000000000002</v>
      </c>
      <c r="E132" s="99" t="s">
        <v>736</v>
      </c>
      <c r="F132" s="100">
        <v>40544</v>
      </c>
      <c r="G132" s="101">
        <v>2.4500000000000002</v>
      </c>
      <c r="I132" s="101">
        <v>0</v>
      </c>
    </row>
    <row r="133" spans="1:9" ht="14.5" x14ac:dyDescent="0.35">
      <c r="A133" s="99" t="s">
        <v>697</v>
      </c>
      <c r="B133" s="99" t="s">
        <v>737</v>
      </c>
      <c r="C133" s="189" t="s">
        <v>738</v>
      </c>
      <c r="D133" s="190">
        <v>2.4500000000000002</v>
      </c>
      <c r="E133" s="99" t="s">
        <v>739</v>
      </c>
      <c r="F133" s="100">
        <v>40544</v>
      </c>
      <c r="G133" s="101">
        <v>2.4500000000000002</v>
      </c>
      <c r="I133" s="101">
        <v>0</v>
      </c>
    </row>
    <row r="134" spans="1:9" ht="14.5" x14ac:dyDescent="0.35">
      <c r="A134" s="99" t="s">
        <v>697</v>
      </c>
      <c r="B134" s="99" t="s">
        <v>740</v>
      </c>
      <c r="C134" s="189" t="s">
        <v>741</v>
      </c>
      <c r="D134" s="190">
        <v>2</v>
      </c>
      <c r="E134" s="99" t="s">
        <v>742</v>
      </c>
      <c r="F134" s="100">
        <v>40544</v>
      </c>
      <c r="G134" s="101">
        <v>2</v>
      </c>
      <c r="I134" s="101">
        <v>0</v>
      </c>
    </row>
    <row r="135" spans="1:9" ht="14.5" x14ac:dyDescent="0.35">
      <c r="A135" s="99" t="s">
        <v>697</v>
      </c>
      <c r="B135" s="99" t="s">
        <v>743</v>
      </c>
      <c r="C135" s="189" t="s">
        <v>744</v>
      </c>
      <c r="D135" s="190">
        <v>2.5499999999999998</v>
      </c>
      <c r="E135" s="99" t="s">
        <v>745</v>
      </c>
      <c r="F135" s="100">
        <v>40544</v>
      </c>
      <c r="G135" s="101">
        <v>2.5499999999999998</v>
      </c>
      <c r="I135" s="101">
        <v>0</v>
      </c>
    </row>
    <row r="136" spans="1:9" ht="14.5" x14ac:dyDescent="0.35">
      <c r="A136" s="99" t="s">
        <v>697</v>
      </c>
      <c r="B136" s="99" t="s">
        <v>746</v>
      </c>
      <c r="C136" s="189" t="s">
        <v>747</v>
      </c>
      <c r="D136" s="190">
        <v>1.9</v>
      </c>
      <c r="E136" s="99" t="s">
        <v>748</v>
      </c>
      <c r="F136" s="100">
        <v>40544</v>
      </c>
      <c r="G136" s="101">
        <v>1.9</v>
      </c>
      <c r="I136" s="101">
        <v>0</v>
      </c>
    </row>
    <row r="137" spans="1:9" ht="14.5" x14ac:dyDescent="0.35">
      <c r="A137" s="99" t="s">
        <v>697</v>
      </c>
      <c r="B137" s="99" t="s">
        <v>749</v>
      </c>
      <c r="C137" s="189" t="s">
        <v>750</v>
      </c>
      <c r="D137" s="190">
        <v>2.5499999999999998</v>
      </c>
      <c r="E137" s="99" t="s">
        <v>751</v>
      </c>
      <c r="F137" s="100">
        <v>40544</v>
      </c>
      <c r="G137" s="101">
        <v>2.5499999999999998</v>
      </c>
      <c r="I137" s="101">
        <v>0</v>
      </c>
    </row>
    <row r="138" spans="1:9" ht="14.5" x14ac:dyDescent="0.35">
      <c r="A138" s="99" t="s">
        <v>697</v>
      </c>
      <c r="B138" s="99" t="s">
        <v>752</v>
      </c>
      <c r="C138" s="189" t="s">
        <v>753</v>
      </c>
      <c r="D138" s="190">
        <v>1.9</v>
      </c>
      <c r="E138" s="99" t="s">
        <v>754</v>
      </c>
      <c r="F138" s="100">
        <v>40544</v>
      </c>
      <c r="G138" s="101">
        <v>1.9</v>
      </c>
      <c r="I138" s="101">
        <v>0</v>
      </c>
    </row>
    <row r="139" spans="1:9" ht="14.5" x14ac:dyDescent="0.35">
      <c r="A139" s="99" t="s">
        <v>697</v>
      </c>
      <c r="B139" s="99" t="s">
        <v>755</v>
      </c>
      <c r="C139" s="189" t="s">
        <v>756</v>
      </c>
      <c r="D139" s="190">
        <v>2.5499999999999998</v>
      </c>
      <c r="E139" s="99" t="s">
        <v>757</v>
      </c>
      <c r="F139" s="100">
        <v>40544</v>
      </c>
      <c r="G139" s="101">
        <v>2.5499999999999998</v>
      </c>
      <c r="I139" s="101">
        <v>0</v>
      </c>
    </row>
    <row r="140" spans="1:9" ht="14.5" x14ac:dyDescent="0.35">
      <c r="A140" s="99" t="s">
        <v>697</v>
      </c>
      <c r="B140" s="99" t="s">
        <v>758</v>
      </c>
      <c r="C140" s="189" t="s">
        <v>759</v>
      </c>
      <c r="D140" s="190">
        <v>2.4500000000000002</v>
      </c>
      <c r="E140" s="99" t="s">
        <v>760</v>
      </c>
      <c r="F140" s="100">
        <v>40544</v>
      </c>
      <c r="G140" s="101">
        <v>2.4500000000000002</v>
      </c>
      <c r="I140" s="101">
        <v>0</v>
      </c>
    </row>
    <row r="141" spans="1:9" ht="14.5" x14ac:dyDescent="0.35">
      <c r="A141" s="99" t="s">
        <v>697</v>
      </c>
      <c r="B141" s="99" t="s">
        <v>761</v>
      </c>
      <c r="C141" s="189" t="s">
        <v>762</v>
      </c>
      <c r="D141" s="190">
        <v>2.4500000000000002</v>
      </c>
      <c r="E141" s="99" t="s">
        <v>763</v>
      </c>
      <c r="F141" s="100">
        <v>40544</v>
      </c>
      <c r="G141" s="101">
        <v>2.4500000000000002</v>
      </c>
      <c r="I141" s="101">
        <v>0</v>
      </c>
    </row>
    <row r="142" spans="1:9" ht="14.5" x14ac:dyDescent="0.35">
      <c r="A142" s="99" t="s">
        <v>697</v>
      </c>
      <c r="B142" s="99" t="s">
        <v>764</v>
      </c>
      <c r="C142" s="189" t="s">
        <v>765</v>
      </c>
      <c r="D142" s="190">
        <v>2</v>
      </c>
      <c r="E142" s="99" t="s">
        <v>766</v>
      </c>
      <c r="F142" s="100">
        <v>40544</v>
      </c>
      <c r="G142" s="101">
        <v>2</v>
      </c>
      <c r="I142" s="101">
        <v>0</v>
      </c>
    </row>
    <row r="143" spans="1:9" ht="14.5" x14ac:dyDescent="0.35">
      <c r="A143" s="99" t="s">
        <v>697</v>
      </c>
      <c r="B143" s="99" t="s">
        <v>767</v>
      </c>
      <c r="C143" s="189" t="s">
        <v>768</v>
      </c>
      <c r="D143" s="190">
        <v>2.4500000000000002</v>
      </c>
      <c r="E143" s="99" t="s">
        <v>769</v>
      </c>
      <c r="F143" s="100">
        <v>40544</v>
      </c>
      <c r="G143" s="101">
        <v>2.4500000000000002</v>
      </c>
      <c r="I143" s="101">
        <v>0</v>
      </c>
    </row>
    <row r="144" spans="1:9" ht="14.5" x14ac:dyDescent="0.35">
      <c r="A144" s="99" t="s">
        <v>697</v>
      </c>
      <c r="B144" s="99" t="s">
        <v>770</v>
      </c>
      <c r="C144" s="189" t="s">
        <v>771</v>
      </c>
      <c r="D144" s="190">
        <v>1.9</v>
      </c>
      <c r="E144" s="99" t="s">
        <v>772</v>
      </c>
      <c r="F144" s="100">
        <v>40544</v>
      </c>
      <c r="G144" s="101">
        <v>1.9</v>
      </c>
      <c r="I144" s="101">
        <v>0</v>
      </c>
    </row>
    <row r="145" spans="1:9" ht="14.5" x14ac:dyDescent="0.35">
      <c r="A145" s="99" t="s">
        <v>697</v>
      </c>
      <c r="B145" s="99" t="s">
        <v>773</v>
      </c>
      <c r="C145" s="189" t="s">
        <v>774</v>
      </c>
      <c r="D145" s="190">
        <v>1.9</v>
      </c>
      <c r="E145" s="99" t="s">
        <v>775</v>
      </c>
      <c r="F145" s="100">
        <v>40544</v>
      </c>
      <c r="G145" s="101">
        <v>1.9</v>
      </c>
      <c r="I145" s="101">
        <v>0</v>
      </c>
    </row>
    <row r="146" spans="1:9" ht="14.5" x14ac:dyDescent="0.35">
      <c r="A146" s="99" t="s">
        <v>697</v>
      </c>
      <c r="B146" s="99" t="s">
        <v>776</v>
      </c>
      <c r="C146" s="189" t="s">
        <v>777</v>
      </c>
      <c r="D146" s="190">
        <v>1.9</v>
      </c>
      <c r="E146" s="99" t="s">
        <v>778</v>
      </c>
      <c r="F146" s="100">
        <v>40544</v>
      </c>
      <c r="G146" s="101">
        <v>1.9</v>
      </c>
      <c r="I146" s="101">
        <v>0</v>
      </c>
    </row>
    <row r="147" spans="1:9" ht="14.5" x14ac:dyDescent="0.35">
      <c r="A147" s="99" t="s">
        <v>697</v>
      </c>
      <c r="B147" s="99" t="s">
        <v>779</v>
      </c>
      <c r="C147" s="189" t="s">
        <v>780</v>
      </c>
      <c r="D147" s="190">
        <v>2.4500000000000002</v>
      </c>
      <c r="E147" s="99" t="s">
        <v>781</v>
      </c>
      <c r="F147" s="100">
        <v>40544</v>
      </c>
      <c r="G147" s="101">
        <v>2.4500000000000002</v>
      </c>
      <c r="I147" s="101">
        <v>0</v>
      </c>
    </row>
    <row r="148" spans="1:9" ht="14.5" x14ac:dyDescent="0.35">
      <c r="A148" s="99" t="s">
        <v>697</v>
      </c>
      <c r="B148" s="99" t="s">
        <v>353</v>
      </c>
      <c r="C148" s="189" t="s">
        <v>782</v>
      </c>
      <c r="D148" s="190">
        <v>1.9</v>
      </c>
      <c r="E148" s="99" t="s">
        <v>783</v>
      </c>
      <c r="F148" s="100">
        <v>40544</v>
      </c>
      <c r="G148" s="101">
        <v>1.9</v>
      </c>
      <c r="I148" s="101">
        <v>0</v>
      </c>
    </row>
    <row r="149" spans="1:9" ht="14.5" x14ac:dyDescent="0.35">
      <c r="A149" s="99" t="s">
        <v>697</v>
      </c>
      <c r="B149" s="99" t="s">
        <v>356</v>
      </c>
      <c r="C149" s="189" t="s">
        <v>784</v>
      </c>
      <c r="D149" s="190">
        <v>2.5499999999999998</v>
      </c>
      <c r="E149" s="99" t="s">
        <v>785</v>
      </c>
      <c r="F149" s="100">
        <v>40544</v>
      </c>
      <c r="G149" s="101">
        <v>2.5499999999999998</v>
      </c>
      <c r="I149" s="101">
        <v>0</v>
      </c>
    </row>
    <row r="150" spans="1:9" ht="14.5" x14ac:dyDescent="0.35">
      <c r="A150" s="99" t="s">
        <v>697</v>
      </c>
      <c r="B150" s="99" t="s">
        <v>786</v>
      </c>
      <c r="C150" s="189" t="s">
        <v>787</v>
      </c>
      <c r="D150" s="190">
        <v>2.35</v>
      </c>
      <c r="E150" s="99" t="s">
        <v>788</v>
      </c>
      <c r="F150" s="100">
        <v>40544</v>
      </c>
      <c r="G150" s="101">
        <v>2.35</v>
      </c>
      <c r="I150" s="101">
        <v>0</v>
      </c>
    </row>
    <row r="151" spans="1:9" ht="14.5" x14ac:dyDescent="0.35">
      <c r="A151" s="99" t="s">
        <v>697</v>
      </c>
      <c r="B151" s="99" t="s">
        <v>789</v>
      </c>
      <c r="C151" s="189" t="s">
        <v>790</v>
      </c>
      <c r="D151" s="190">
        <v>2.35</v>
      </c>
      <c r="E151" s="99" t="s">
        <v>791</v>
      </c>
      <c r="F151" s="100">
        <v>40544</v>
      </c>
      <c r="G151" s="101">
        <v>2.35</v>
      </c>
      <c r="I151" s="101">
        <v>0</v>
      </c>
    </row>
    <row r="152" spans="1:9" ht="14.5" x14ac:dyDescent="0.35">
      <c r="A152" s="99" t="s">
        <v>697</v>
      </c>
      <c r="B152" s="99" t="s">
        <v>792</v>
      </c>
      <c r="C152" s="189" t="s">
        <v>793</v>
      </c>
      <c r="D152" s="190">
        <v>1.9</v>
      </c>
      <c r="E152" s="99" t="s">
        <v>794</v>
      </c>
      <c r="F152" s="100">
        <v>40544</v>
      </c>
      <c r="G152" s="101">
        <v>1.9</v>
      </c>
      <c r="I152" s="101">
        <v>0</v>
      </c>
    </row>
    <row r="153" spans="1:9" ht="14.5" x14ac:dyDescent="0.35">
      <c r="A153" s="99" t="s">
        <v>697</v>
      </c>
      <c r="B153" s="99" t="s">
        <v>573</v>
      </c>
      <c r="C153" s="189" t="s">
        <v>795</v>
      </c>
      <c r="D153" s="190">
        <v>1.9</v>
      </c>
      <c r="E153" s="99" t="s">
        <v>796</v>
      </c>
      <c r="F153" s="100">
        <v>40544</v>
      </c>
      <c r="G153" s="101">
        <v>1.9</v>
      </c>
      <c r="I153" s="101">
        <v>0</v>
      </c>
    </row>
    <row r="154" spans="1:9" ht="14.5" x14ac:dyDescent="0.35">
      <c r="A154" s="99" t="s">
        <v>697</v>
      </c>
      <c r="B154" s="99" t="s">
        <v>797</v>
      </c>
      <c r="C154" s="189" t="s">
        <v>798</v>
      </c>
      <c r="D154" s="190">
        <v>2.4500000000000002</v>
      </c>
      <c r="E154" s="99" t="s">
        <v>799</v>
      </c>
      <c r="F154" s="100">
        <v>40544</v>
      </c>
      <c r="G154" s="101">
        <v>2.4500000000000002</v>
      </c>
      <c r="I154" s="101">
        <v>0</v>
      </c>
    </row>
    <row r="155" spans="1:9" ht="14.5" x14ac:dyDescent="0.35">
      <c r="A155" s="99" t="s">
        <v>697</v>
      </c>
      <c r="B155" s="99" t="s">
        <v>800</v>
      </c>
      <c r="C155" s="189" t="s">
        <v>801</v>
      </c>
      <c r="D155" s="190">
        <v>2.35</v>
      </c>
      <c r="E155" s="99" t="s">
        <v>802</v>
      </c>
      <c r="F155" s="100">
        <v>40544</v>
      </c>
      <c r="G155" s="101">
        <v>2.35</v>
      </c>
      <c r="I155" s="101">
        <v>0</v>
      </c>
    </row>
    <row r="156" spans="1:9" ht="14.5" x14ac:dyDescent="0.35">
      <c r="A156" s="99" t="s">
        <v>697</v>
      </c>
      <c r="B156" s="99" t="s">
        <v>371</v>
      </c>
      <c r="C156" s="189" t="s">
        <v>803</v>
      </c>
      <c r="D156" s="190">
        <v>2.4500000000000002</v>
      </c>
      <c r="E156" s="99" t="s">
        <v>804</v>
      </c>
      <c r="F156" s="100">
        <v>40544</v>
      </c>
      <c r="G156" s="101">
        <v>2.4500000000000002</v>
      </c>
      <c r="I156" s="101">
        <v>0</v>
      </c>
    </row>
    <row r="157" spans="1:9" ht="14.5" x14ac:dyDescent="0.35">
      <c r="A157" s="99" t="s">
        <v>697</v>
      </c>
      <c r="B157" s="99" t="s">
        <v>377</v>
      </c>
      <c r="C157" s="189" t="s">
        <v>805</v>
      </c>
      <c r="D157" s="190">
        <v>2.35</v>
      </c>
      <c r="E157" s="99" t="s">
        <v>806</v>
      </c>
      <c r="F157" s="100">
        <v>40544</v>
      </c>
      <c r="G157" s="101">
        <v>2.35</v>
      </c>
      <c r="I157" s="101">
        <v>0</v>
      </c>
    </row>
    <row r="158" spans="1:9" ht="14.5" x14ac:dyDescent="0.35">
      <c r="A158" s="99" t="s">
        <v>697</v>
      </c>
      <c r="B158" s="99" t="s">
        <v>807</v>
      </c>
      <c r="C158" s="189" t="s">
        <v>808</v>
      </c>
      <c r="D158" s="190">
        <v>2</v>
      </c>
      <c r="E158" s="99" t="s">
        <v>809</v>
      </c>
      <c r="F158" s="100">
        <v>40544</v>
      </c>
      <c r="G158" s="101">
        <v>2</v>
      </c>
      <c r="I158" s="101">
        <v>0</v>
      </c>
    </row>
    <row r="159" spans="1:9" ht="14.5" x14ac:dyDescent="0.35">
      <c r="A159" s="99" t="s">
        <v>697</v>
      </c>
      <c r="B159" s="99" t="s">
        <v>810</v>
      </c>
      <c r="C159" s="189" t="s">
        <v>811</v>
      </c>
      <c r="D159" s="190">
        <v>1.9</v>
      </c>
      <c r="E159" s="99" t="s">
        <v>812</v>
      </c>
      <c r="F159" s="100">
        <v>40544</v>
      </c>
      <c r="G159" s="101">
        <v>1.9</v>
      </c>
      <c r="I159" s="101">
        <v>0</v>
      </c>
    </row>
    <row r="160" spans="1:9" ht="14.5" x14ac:dyDescent="0.35">
      <c r="A160" s="99" t="s">
        <v>697</v>
      </c>
      <c r="B160" s="99" t="s">
        <v>813</v>
      </c>
      <c r="C160" s="189" t="s">
        <v>814</v>
      </c>
      <c r="D160" s="190">
        <v>1.9</v>
      </c>
      <c r="E160" s="99" t="s">
        <v>815</v>
      </c>
      <c r="F160" s="100">
        <v>40544</v>
      </c>
      <c r="G160" s="101">
        <v>1.9</v>
      </c>
      <c r="I160" s="101">
        <v>0</v>
      </c>
    </row>
    <row r="161" spans="1:9" ht="14.5" x14ac:dyDescent="0.35">
      <c r="A161" s="99" t="s">
        <v>697</v>
      </c>
      <c r="B161" s="99" t="s">
        <v>816</v>
      </c>
      <c r="C161" s="189" t="s">
        <v>817</v>
      </c>
      <c r="D161" s="190">
        <v>1.9</v>
      </c>
      <c r="E161" s="99" t="s">
        <v>818</v>
      </c>
      <c r="F161" s="100">
        <v>40544</v>
      </c>
      <c r="G161" s="101">
        <v>1.9</v>
      </c>
      <c r="I161" s="101">
        <v>0</v>
      </c>
    </row>
    <row r="162" spans="1:9" ht="14.5" x14ac:dyDescent="0.35">
      <c r="A162" s="99" t="s">
        <v>697</v>
      </c>
      <c r="B162" s="99" t="s">
        <v>819</v>
      </c>
      <c r="C162" s="189" t="s">
        <v>820</v>
      </c>
      <c r="D162" s="190">
        <v>2</v>
      </c>
      <c r="E162" s="99" t="s">
        <v>821</v>
      </c>
      <c r="F162" s="100">
        <v>40544</v>
      </c>
      <c r="G162" s="101">
        <v>2</v>
      </c>
      <c r="I162" s="101">
        <v>0</v>
      </c>
    </row>
    <row r="163" spans="1:9" ht="14.5" x14ac:dyDescent="0.35">
      <c r="A163" s="99" t="s">
        <v>697</v>
      </c>
      <c r="B163" s="99" t="s">
        <v>822</v>
      </c>
      <c r="C163" s="189" t="s">
        <v>823</v>
      </c>
      <c r="D163" s="190">
        <v>2.35</v>
      </c>
      <c r="E163" s="99" t="s">
        <v>824</v>
      </c>
      <c r="F163" s="100">
        <v>40544</v>
      </c>
      <c r="G163" s="101">
        <v>2.35</v>
      </c>
      <c r="I163" s="101">
        <v>0</v>
      </c>
    </row>
    <row r="164" spans="1:9" ht="14.5" x14ac:dyDescent="0.35">
      <c r="A164" s="99" t="s">
        <v>697</v>
      </c>
      <c r="B164" s="99" t="s">
        <v>825</v>
      </c>
      <c r="C164" s="189" t="s">
        <v>826</v>
      </c>
      <c r="D164" s="190">
        <v>2.4500000000000002</v>
      </c>
      <c r="E164" s="99" t="s">
        <v>827</v>
      </c>
      <c r="F164" s="100">
        <v>40544</v>
      </c>
      <c r="G164" s="101">
        <v>2.4500000000000002</v>
      </c>
      <c r="I164" s="101">
        <v>0</v>
      </c>
    </row>
    <row r="165" spans="1:9" ht="14.5" x14ac:dyDescent="0.35">
      <c r="A165" s="99" t="s">
        <v>697</v>
      </c>
      <c r="B165" s="99" t="s">
        <v>828</v>
      </c>
      <c r="C165" s="189" t="s">
        <v>829</v>
      </c>
      <c r="D165" s="190">
        <v>1.9</v>
      </c>
      <c r="E165" s="99" t="s">
        <v>830</v>
      </c>
      <c r="F165" s="100">
        <v>40544</v>
      </c>
      <c r="G165" s="101">
        <v>1.9</v>
      </c>
      <c r="I165" s="101">
        <v>0</v>
      </c>
    </row>
    <row r="166" spans="1:9" ht="14.5" x14ac:dyDescent="0.35">
      <c r="A166" s="99" t="s">
        <v>697</v>
      </c>
      <c r="B166" s="99" t="s">
        <v>831</v>
      </c>
      <c r="C166" s="189" t="s">
        <v>832</v>
      </c>
      <c r="D166" s="190">
        <v>2.4500000000000002</v>
      </c>
      <c r="E166" s="99" t="s">
        <v>833</v>
      </c>
      <c r="F166" s="100">
        <v>40544</v>
      </c>
      <c r="G166" s="101">
        <v>2.4500000000000002</v>
      </c>
      <c r="I166" s="101">
        <v>0</v>
      </c>
    </row>
    <row r="167" spans="1:9" ht="14.5" x14ac:dyDescent="0.35">
      <c r="A167" s="99" t="s">
        <v>697</v>
      </c>
      <c r="B167" s="99" t="s">
        <v>413</v>
      </c>
      <c r="C167" s="189" t="s">
        <v>834</v>
      </c>
      <c r="D167" s="190">
        <v>2.35</v>
      </c>
      <c r="E167" s="99" t="s">
        <v>835</v>
      </c>
      <c r="F167" s="100">
        <v>40544</v>
      </c>
      <c r="G167" s="101">
        <v>2.35</v>
      </c>
      <c r="I167" s="101">
        <v>0</v>
      </c>
    </row>
    <row r="168" spans="1:9" ht="14.5" x14ac:dyDescent="0.35">
      <c r="A168" s="99" t="s">
        <v>697</v>
      </c>
      <c r="B168" s="99" t="s">
        <v>836</v>
      </c>
      <c r="C168" s="189" t="s">
        <v>837</v>
      </c>
      <c r="D168" s="190">
        <v>1.9</v>
      </c>
      <c r="E168" s="99" t="s">
        <v>838</v>
      </c>
      <c r="F168" s="100">
        <v>40544</v>
      </c>
      <c r="G168" s="101">
        <v>1.9</v>
      </c>
      <c r="I168" s="101">
        <v>0</v>
      </c>
    </row>
    <row r="169" spans="1:9" ht="14.5" x14ac:dyDescent="0.35">
      <c r="A169" s="99" t="s">
        <v>697</v>
      </c>
      <c r="B169" s="99" t="s">
        <v>839</v>
      </c>
      <c r="C169" s="189" t="s">
        <v>840</v>
      </c>
      <c r="D169" s="190">
        <v>2.35</v>
      </c>
      <c r="E169" s="99" t="s">
        <v>841</v>
      </c>
      <c r="F169" s="100">
        <v>40544</v>
      </c>
      <c r="G169" s="101">
        <v>2.35</v>
      </c>
      <c r="I169" s="101">
        <v>0</v>
      </c>
    </row>
    <row r="170" spans="1:9" ht="14.5" x14ac:dyDescent="0.35">
      <c r="A170" s="99" t="s">
        <v>697</v>
      </c>
      <c r="B170" s="99" t="s">
        <v>842</v>
      </c>
      <c r="C170" s="189" t="s">
        <v>843</v>
      </c>
      <c r="D170" s="190">
        <v>2.4500000000000002</v>
      </c>
      <c r="E170" s="99" t="s">
        <v>844</v>
      </c>
      <c r="F170" s="100">
        <v>40544</v>
      </c>
      <c r="G170" s="101">
        <v>2.4500000000000002</v>
      </c>
      <c r="I170" s="101">
        <v>0</v>
      </c>
    </row>
    <row r="171" spans="1:9" ht="14.5" x14ac:dyDescent="0.35">
      <c r="A171" s="99" t="s">
        <v>697</v>
      </c>
      <c r="B171" s="99" t="s">
        <v>845</v>
      </c>
      <c r="C171" s="189" t="s">
        <v>846</v>
      </c>
      <c r="D171" s="190">
        <v>1.9</v>
      </c>
      <c r="E171" s="99" t="s">
        <v>847</v>
      </c>
      <c r="F171" s="100">
        <v>40544</v>
      </c>
      <c r="G171" s="101">
        <v>1.9</v>
      </c>
      <c r="I171" s="101">
        <v>0</v>
      </c>
    </row>
    <row r="172" spans="1:9" ht="14.5" x14ac:dyDescent="0.35">
      <c r="A172" s="99" t="s">
        <v>697</v>
      </c>
      <c r="B172" s="99" t="s">
        <v>848</v>
      </c>
      <c r="C172" s="189" t="s">
        <v>849</v>
      </c>
      <c r="D172" s="190">
        <v>1.9</v>
      </c>
      <c r="E172" s="99" t="s">
        <v>850</v>
      </c>
      <c r="F172" s="100">
        <v>40544</v>
      </c>
      <c r="G172" s="101">
        <v>1.9</v>
      </c>
      <c r="I172" s="101">
        <v>0</v>
      </c>
    </row>
    <row r="173" spans="1:9" ht="14.5" x14ac:dyDescent="0.35">
      <c r="A173" s="99" t="s">
        <v>697</v>
      </c>
      <c r="B173" s="99" t="s">
        <v>851</v>
      </c>
      <c r="C173" s="189" t="s">
        <v>852</v>
      </c>
      <c r="D173" s="190">
        <v>1.9</v>
      </c>
      <c r="E173" s="99" t="s">
        <v>853</v>
      </c>
      <c r="F173" s="100">
        <v>40544</v>
      </c>
      <c r="G173" s="101">
        <v>1.9</v>
      </c>
      <c r="I173" s="101">
        <v>0</v>
      </c>
    </row>
    <row r="174" spans="1:9" ht="14.5" x14ac:dyDescent="0.35">
      <c r="A174" s="99" t="s">
        <v>697</v>
      </c>
      <c r="B174" s="99" t="s">
        <v>854</v>
      </c>
      <c r="C174" s="189" t="s">
        <v>855</v>
      </c>
      <c r="D174" s="190">
        <v>1.9</v>
      </c>
      <c r="E174" s="99" t="s">
        <v>856</v>
      </c>
      <c r="F174" s="100">
        <v>40544</v>
      </c>
      <c r="G174" s="101">
        <v>1.9</v>
      </c>
      <c r="I174" s="101">
        <v>0</v>
      </c>
    </row>
    <row r="175" spans="1:9" ht="14.5" x14ac:dyDescent="0.35">
      <c r="A175" s="99" t="s">
        <v>697</v>
      </c>
      <c r="B175" s="99" t="s">
        <v>857</v>
      </c>
      <c r="C175" s="189" t="s">
        <v>858</v>
      </c>
      <c r="D175" s="190">
        <v>1.9</v>
      </c>
      <c r="E175" s="99" t="s">
        <v>859</v>
      </c>
      <c r="F175" s="100">
        <v>40544</v>
      </c>
      <c r="G175" s="101">
        <v>1.9</v>
      </c>
      <c r="I175" s="101">
        <v>0</v>
      </c>
    </row>
    <row r="176" spans="1:9" ht="14.5" x14ac:dyDescent="0.35">
      <c r="A176" s="99" t="s">
        <v>697</v>
      </c>
      <c r="B176" s="99" t="s">
        <v>860</v>
      </c>
      <c r="C176" s="189" t="s">
        <v>861</v>
      </c>
      <c r="D176" s="190">
        <v>1.9</v>
      </c>
      <c r="E176" s="99" t="s">
        <v>862</v>
      </c>
      <c r="F176" s="100">
        <v>40544</v>
      </c>
      <c r="G176" s="101">
        <v>1.9</v>
      </c>
      <c r="I176" s="101">
        <v>0</v>
      </c>
    </row>
    <row r="177" spans="1:9" ht="14.5" x14ac:dyDescent="0.35">
      <c r="A177" s="99" t="s">
        <v>697</v>
      </c>
      <c r="B177" s="99" t="s">
        <v>863</v>
      </c>
      <c r="C177" s="189" t="s">
        <v>864</v>
      </c>
      <c r="D177" s="190">
        <v>2.35</v>
      </c>
      <c r="E177" s="99" t="s">
        <v>865</v>
      </c>
      <c r="F177" s="100">
        <v>40544</v>
      </c>
      <c r="G177" s="101">
        <v>2.35</v>
      </c>
      <c r="I177" s="101">
        <v>0</v>
      </c>
    </row>
    <row r="178" spans="1:9" ht="14.5" x14ac:dyDescent="0.35">
      <c r="A178" s="99" t="s">
        <v>697</v>
      </c>
      <c r="B178" s="99" t="s">
        <v>866</v>
      </c>
      <c r="C178" s="189" t="s">
        <v>867</v>
      </c>
      <c r="D178" s="190">
        <v>1.9</v>
      </c>
      <c r="E178" s="99" t="s">
        <v>868</v>
      </c>
      <c r="F178" s="100">
        <v>40544</v>
      </c>
      <c r="G178" s="101">
        <v>1.9</v>
      </c>
      <c r="I178" s="101">
        <v>0</v>
      </c>
    </row>
    <row r="179" spans="1:9" ht="14.5" x14ac:dyDescent="0.35">
      <c r="A179" s="99" t="s">
        <v>697</v>
      </c>
      <c r="B179" s="99" t="s">
        <v>869</v>
      </c>
      <c r="C179" s="189" t="s">
        <v>870</v>
      </c>
      <c r="D179" s="190">
        <v>2.4500000000000002</v>
      </c>
      <c r="E179" s="99" t="s">
        <v>871</v>
      </c>
      <c r="F179" s="100">
        <v>40544</v>
      </c>
      <c r="G179" s="101">
        <v>2.4500000000000002</v>
      </c>
      <c r="I179" s="101">
        <v>0</v>
      </c>
    </row>
    <row r="180" spans="1:9" ht="14.5" x14ac:dyDescent="0.35">
      <c r="A180" s="99" t="s">
        <v>697</v>
      </c>
      <c r="B180" s="99" t="s">
        <v>467</v>
      </c>
      <c r="C180" s="189" t="s">
        <v>872</v>
      </c>
      <c r="D180" s="190">
        <v>2.35</v>
      </c>
      <c r="E180" s="99" t="s">
        <v>873</v>
      </c>
      <c r="F180" s="100">
        <v>40544</v>
      </c>
      <c r="G180" s="101">
        <v>2.35</v>
      </c>
      <c r="I180" s="101">
        <v>0</v>
      </c>
    </row>
    <row r="181" spans="1:9" ht="14.5" x14ac:dyDescent="0.35">
      <c r="A181" s="99" t="s">
        <v>697</v>
      </c>
      <c r="B181" s="99" t="s">
        <v>874</v>
      </c>
      <c r="C181" s="189" t="s">
        <v>875</v>
      </c>
      <c r="D181" s="190">
        <v>2.4500000000000002</v>
      </c>
      <c r="E181" s="99" t="s">
        <v>876</v>
      </c>
      <c r="F181" s="100">
        <v>40544</v>
      </c>
      <c r="G181" s="101">
        <v>2.4500000000000002</v>
      </c>
      <c r="I181" s="101">
        <v>0</v>
      </c>
    </row>
    <row r="182" spans="1:9" ht="14.5" x14ac:dyDescent="0.35">
      <c r="A182" s="99" t="s">
        <v>697</v>
      </c>
      <c r="B182" s="99" t="s">
        <v>522</v>
      </c>
      <c r="C182" s="189" t="s">
        <v>877</v>
      </c>
      <c r="D182" s="190">
        <v>2.35</v>
      </c>
      <c r="E182" s="99" t="s">
        <v>878</v>
      </c>
      <c r="F182" s="100">
        <v>40544</v>
      </c>
      <c r="G182" s="101">
        <v>2.35</v>
      </c>
      <c r="I182" s="101">
        <v>0</v>
      </c>
    </row>
    <row r="183" spans="1:9" ht="14.5" x14ac:dyDescent="0.35">
      <c r="A183" s="99" t="s">
        <v>879</v>
      </c>
      <c r="B183" s="99" t="s">
        <v>880</v>
      </c>
      <c r="C183" s="189" t="s">
        <v>881</v>
      </c>
      <c r="D183" s="190">
        <v>3.15</v>
      </c>
      <c r="E183" s="99" t="s">
        <v>882</v>
      </c>
      <c r="F183" s="100">
        <v>40544</v>
      </c>
      <c r="G183" s="101">
        <v>3.15</v>
      </c>
      <c r="I183" s="101">
        <v>0</v>
      </c>
    </row>
    <row r="184" spans="1:9" ht="14.5" x14ac:dyDescent="0.35">
      <c r="A184" s="99" t="s">
        <v>879</v>
      </c>
      <c r="B184" s="99" t="s">
        <v>883</v>
      </c>
      <c r="C184" s="189" t="s">
        <v>884</v>
      </c>
      <c r="D184" s="190">
        <v>3.15</v>
      </c>
      <c r="E184" s="99" t="s">
        <v>885</v>
      </c>
      <c r="F184" s="100">
        <v>40544</v>
      </c>
      <c r="G184" s="101">
        <v>3.15</v>
      </c>
      <c r="I184" s="101">
        <v>0</v>
      </c>
    </row>
    <row r="185" spans="1:9" ht="14.5" x14ac:dyDescent="0.35">
      <c r="A185" s="99" t="s">
        <v>879</v>
      </c>
      <c r="B185" s="99" t="s">
        <v>886</v>
      </c>
      <c r="C185" s="189" t="s">
        <v>887</v>
      </c>
      <c r="D185" s="190">
        <v>3</v>
      </c>
      <c r="E185" s="99" t="s">
        <v>888</v>
      </c>
      <c r="F185" s="100">
        <v>40544</v>
      </c>
      <c r="G185" s="101">
        <v>3</v>
      </c>
      <c r="I185" s="101">
        <v>0</v>
      </c>
    </row>
    <row r="186" spans="1:9" ht="14.5" x14ac:dyDescent="0.35">
      <c r="A186" s="99" t="s">
        <v>879</v>
      </c>
      <c r="B186" s="99" t="s">
        <v>889</v>
      </c>
      <c r="C186" s="189" t="s">
        <v>890</v>
      </c>
      <c r="D186" s="190">
        <v>3.15</v>
      </c>
      <c r="E186" s="99" t="s">
        <v>891</v>
      </c>
      <c r="F186" s="100">
        <v>40544</v>
      </c>
      <c r="G186" s="101">
        <v>3.15</v>
      </c>
      <c r="I186" s="101">
        <v>0</v>
      </c>
    </row>
    <row r="187" spans="1:9" ht="14.5" x14ac:dyDescent="0.35">
      <c r="A187" s="99" t="s">
        <v>879</v>
      </c>
      <c r="B187" s="99" t="s">
        <v>892</v>
      </c>
      <c r="C187" s="189" t="s">
        <v>893</v>
      </c>
      <c r="D187" s="190">
        <v>3.15</v>
      </c>
      <c r="E187" s="99" t="s">
        <v>894</v>
      </c>
      <c r="F187" s="100">
        <v>40544</v>
      </c>
      <c r="G187" s="101">
        <v>3.15</v>
      </c>
      <c r="I187" s="101">
        <v>0</v>
      </c>
    </row>
    <row r="188" spans="1:9" ht="14.5" x14ac:dyDescent="0.35">
      <c r="A188" s="99" t="s">
        <v>879</v>
      </c>
      <c r="B188" s="99" t="s">
        <v>895</v>
      </c>
      <c r="C188" s="189" t="s">
        <v>896</v>
      </c>
      <c r="D188" s="190">
        <v>3.15</v>
      </c>
      <c r="E188" s="99" t="s">
        <v>897</v>
      </c>
      <c r="F188" s="100">
        <v>40544</v>
      </c>
      <c r="G188" s="101">
        <v>3.15</v>
      </c>
      <c r="I188" s="101">
        <v>0</v>
      </c>
    </row>
    <row r="189" spans="1:9" ht="14.5" x14ac:dyDescent="0.35">
      <c r="A189" s="99" t="s">
        <v>879</v>
      </c>
      <c r="B189" s="99" t="s">
        <v>898</v>
      </c>
      <c r="C189" s="189" t="s">
        <v>899</v>
      </c>
      <c r="D189" s="190">
        <v>3.15</v>
      </c>
      <c r="E189" s="99" t="s">
        <v>900</v>
      </c>
      <c r="F189" s="100">
        <v>40544</v>
      </c>
      <c r="G189" s="101">
        <v>3.15</v>
      </c>
      <c r="I189" s="101">
        <v>0</v>
      </c>
    </row>
    <row r="190" spans="1:9" ht="14.5" x14ac:dyDescent="0.35">
      <c r="A190" s="99" t="s">
        <v>879</v>
      </c>
      <c r="B190" s="99" t="s">
        <v>901</v>
      </c>
      <c r="C190" s="189" t="s">
        <v>902</v>
      </c>
      <c r="D190" s="190">
        <v>3.15</v>
      </c>
      <c r="E190" s="99" t="s">
        <v>903</v>
      </c>
      <c r="F190" s="100">
        <v>40544</v>
      </c>
      <c r="G190" s="101">
        <v>3.15</v>
      </c>
      <c r="I190" s="101">
        <v>0</v>
      </c>
    </row>
    <row r="191" spans="1:9" ht="14.5" x14ac:dyDescent="0.35">
      <c r="A191" s="99" t="s">
        <v>904</v>
      </c>
      <c r="B191" s="99" t="s">
        <v>905</v>
      </c>
      <c r="C191" s="189" t="s">
        <v>906</v>
      </c>
      <c r="D191" s="190">
        <v>3</v>
      </c>
      <c r="E191" s="99" t="s">
        <v>907</v>
      </c>
      <c r="F191" s="100">
        <v>40544</v>
      </c>
      <c r="G191" s="101">
        <v>3</v>
      </c>
      <c r="I191" s="101">
        <v>0</v>
      </c>
    </row>
    <row r="192" spans="1:9" ht="14.5" x14ac:dyDescent="0.35">
      <c r="A192" s="99" t="s">
        <v>908</v>
      </c>
      <c r="B192" s="99" t="s">
        <v>909</v>
      </c>
      <c r="C192" s="189" t="s">
        <v>910</v>
      </c>
      <c r="D192" s="190">
        <v>3.05</v>
      </c>
      <c r="E192" s="99" t="s">
        <v>911</v>
      </c>
      <c r="F192" s="100">
        <v>40544</v>
      </c>
      <c r="G192" s="101">
        <v>3.05</v>
      </c>
      <c r="I192" s="101">
        <v>0</v>
      </c>
    </row>
    <row r="193" spans="1:9" ht="14.5" x14ac:dyDescent="0.35">
      <c r="A193" s="99" t="s">
        <v>908</v>
      </c>
      <c r="B193" s="99" t="s">
        <v>912</v>
      </c>
      <c r="C193" s="189" t="s">
        <v>913</v>
      </c>
      <c r="D193" s="190">
        <v>3.05</v>
      </c>
      <c r="E193" s="99" t="s">
        <v>914</v>
      </c>
      <c r="F193" s="100">
        <v>40544</v>
      </c>
      <c r="G193" s="101">
        <v>3.05</v>
      </c>
      <c r="I193" s="101">
        <v>0</v>
      </c>
    </row>
    <row r="194" spans="1:9" ht="14.5" x14ac:dyDescent="0.35">
      <c r="A194" s="99" t="s">
        <v>908</v>
      </c>
      <c r="B194" s="99" t="s">
        <v>915</v>
      </c>
      <c r="C194" s="189" t="s">
        <v>916</v>
      </c>
      <c r="D194" s="190">
        <v>3.05</v>
      </c>
      <c r="E194" s="99" t="s">
        <v>917</v>
      </c>
      <c r="F194" s="100">
        <v>40544</v>
      </c>
      <c r="G194" s="101">
        <v>3.05</v>
      </c>
      <c r="I194" s="101">
        <v>0</v>
      </c>
    </row>
    <row r="195" spans="1:9" ht="14.5" x14ac:dyDescent="0.35">
      <c r="A195" s="99" t="s">
        <v>918</v>
      </c>
      <c r="B195" s="99" t="s">
        <v>919</v>
      </c>
      <c r="C195" s="189" t="s">
        <v>920</v>
      </c>
      <c r="D195" s="190">
        <v>5</v>
      </c>
      <c r="E195" s="99" t="s">
        <v>921</v>
      </c>
      <c r="F195" s="100">
        <v>40544</v>
      </c>
      <c r="G195" s="101">
        <v>3.7</v>
      </c>
      <c r="H195">
        <v>39569</v>
      </c>
      <c r="I195" s="101">
        <v>1.3</v>
      </c>
    </row>
    <row r="196" spans="1:9" ht="14.5" x14ac:dyDescent="0.35">
      <c r="A196" s="99" t="s">
        <v>918</v>
      </c>
      <c r="B196" s="99" t="s">
        <v>922</v>
      </c>
      <c r="C196" s="189" t="s">
        <v>923</v>
      </c>
      <c r="D196" s="190">
        <v>5</v>
      </c>
      <c r="E196" s="99" t="s">
        <v>924</v>
      </c>
      <c r="F196" s="100">
        <v>40544</v>
      </c>
      <c r="G196" s="101">
        <v>3.7</v>
      </c>
      <c r="H196">
        <v>39569</v>
      </c>
      <c r="I196" s="101">
        <v>1.3</v>
      </c>
    </row>
    <row r="197" spans="1:9" ht="14.5" x14ac:dyDescent="0.35">
      <c r="A197" s="99" t="s">
        <v>918</v>
      </c>
      <c r="B197" s="99" t="s">
        <v>925</v>
      </c>
      <c r="C197" s="189" t="s">
        <v>926</v>
      </c>
      <c r="D197" s="190">
        <v>4.3</v>
      </c>
      <c r="E197" s="99" t="s">
        <v>927</v>
      </c>
      <c r="F197" s="100">
        <v>40544</v>
      </c>
      <c r="G197" s="101">
        <v>3.7</v>
      </c>
      <c r="H197">
        <v>39569</v>
      </c>
      <c r="I197" s="101">
        <v>0.6</v>
      </c>
    </row>
    <row r="198" spans="1:9" ht="14.5" x14ac:dyDescent="0.35">
      <c r="A198" s="99" t="s">
        <v>918</v>
      </c>
      <c r="B198" s="99" t="s">
        <v>928</v>
      </c>
      <c r="C198" s="189" t="s">
        <v>929</v>
      </c>
      <c r="D198" s="190">
        <v>5</v>
      </c>
      <c r="E198" s="99" t="s">
        <v>930</v>
      </c>
      <c r="F198" s="100">
        <v>40544</v>
      </c>
      <c r="G198" s="101">
        <v>3.7</v>
      </c>
      <c r="H198">
        <v>39569</v>
      </c>
      <c r="I198" s="101">
        <v>1.3</v>
      </c>
    </row>
    <row r="199" spans="1:9" ht="14.5" x14ac:dyDescent="0.35">
      <c r="A199" s="99" t="s">
        <v>918</v>
      </c>
      <c r="B199" s="99" t="s">
        <v>931</v>
      </c>
      <c r="C199" s="189" t="s">
        <v>932</v>
      </c>
      <c r="D199" s="190">
        <v>5.4</v>
      </c>
      <c r="E199" s="99" t="s">
        <v>933</v>
      </c>
      <c r="F199" s="100">
        <v>40544</v>
      </c>
      <c r="G199" s="101">
        <v>4</v>
      </c>
      <c r="H199">
        <v>39569</v>
      </c>
      <c r="I199" s="101">
        <v>1.4</v>
      </c>
    </row>
    <row r="200" spans="1:9" ht="14.5" x14ac:dyDescent="0.35">
      <c r="A200" s="99" t="s">
        <v>918</v>
      </c>
      <c r="B200" s="99" t="s">
        <v>934</v>
      </c>
      <c r="C200" s="189" t="s">
        <v>935</v>
      </c>
      <c r="D200" s="190">
        <v>6</v>
      </c>
      <c r="E200" s="99" t="s">
        <v>936</v>
      </c>
      <c r="F200" s="100">
        <v>40544</v>
      </c>
      <c r="G200" s="101">
        <v>4.3</v>
      </c>
      <c r="H200">
        <v>39569</v>
      </c>
      <c r="I200" s="101">
        <v>1.7</v>
      </c>
    </row>
    <row r="201" spans="1:9" ht="14.5" x14ac:dyDescent="0.35">
      <c r="A201" s="99" t="s">
        <v>918</v>
      </c>
      <c r="B201" s="99" t="s">
        <v>937</v>
      </c>
      <c r="C201" s="189" t="s">
        <v>938</v>
      </c>
      <c r="D201" s="190">
        <v>4.3</v>
      </c>
      <c r="E201" s="99" t="s">
        <v>939</v>
      </c>
      <c r="F201" s="100">
        <v>40544</v>
      </c>
      <c r="G201" s="101">
        <v>3.7</v>
      </c>
      <c r="H201">
        <v>39569</v>
      </c>
      <c r="I201" s="101">
        <v>0.6</v>
      </c>
    </row>
    <row r="202" spans="1:9" ht="14.5" x14ac:dyDescent="0.35">
      <c r="A202" s="99" t="s">
        <v>918</v>
      </c>
      <c r="B202" s="99" t="s">
        <v>940</v>
      </c>
      <c r="C202" s="189" t="s">
        <v>941</v>
      </c>
      <c r="D202" s="190">
        <v>5.8</v>
      </c>
      <c r="E202" s="99" t="s">
        <v>942</v>
      </c>
      <c r="F202" s="100">
        <v>40544</v>
      </c>
      <c r="G202" s="101">
        <v>4.3</v>
      </c>
      <c r="H202">
        <v>39569</v>
      </c>
      <c r="I202" s="101">
        <v>1.5</v>
      </c>
    </row>
    <row r="203" spans="1:9" ht="14.5" x14ac:dyDescent="0.35">
      <c r="A203" s="99" t="s">
        <v>918</v>
      </c>
      <c r="B203" s="99" t="s">
        <v>943</v>
      </c>
      <c r="C203" s="189" t="s">
        <v>944</v>
      </c>
      <c r="D203" s="190">
        <v>5.4</v>
      </c>
      <c r="E203" s="99" t="s">
        <v>945</v>
      </c>
      <c r="F203" s="100">
        <v>40544</v>
      </c>
      <c r="G203" s="101">
        <v>4</v>
      </c>
      <c r="H203">
        <v>39569</v>
      </c>
      <c r="I203" s="101">
        <v>1.4</v>
      </c>
    </row>
    <row r="204" spans="1:9" ht="14.5" x14ac:dyDescent="0.35">
      <c r="A204" s="99" t="s">
        <v>918</v>
      </c>
      <c r="B204" s="99" t="s">
        <v>946</v>
      </c>
      <c r="C204" s="189" t="s">
        <v>947</v>
      </c>
      <c r="D204" s="190">
        <v>5</v>
      </c>
      <c r="E204" s="99" t="s">
        <v>948</v>
      </c>
      <c r="F204" s="100">
        <v>40544</v>
      </c>
      <c r="G204" s="101">
        <v>3.7</v>
      </c>
      <c r="H204">
        <v>39569</v>
      </c>
      <c r="I204" s="101">
        <v>1.3</v>
      </c>
    </row>
    <row r="205" spans="1:9" ht="14.5" x14ac:dyDescent="0.35">
      <c r="A205" s="99" t="s">
        <v>918</v>
      </c>
      <c r="B205" s="99" t="s">
        <v>949</v>
      </c>
      <c r="C205" s="189" t="s">
        <v>950</v>
      </c>
      <c r="D205" s="190">
        <v>6</v>
      </c>
      <c r="E205" s="99" t="s">
        <v>951</v>
      </c>
      <c r="F205" s="100">
        <v>40544</v>
      </c>
      <c r="G205" s="101">
        <v>4.3</v>
      </c>
      <c r="H205">
        <v>39569</v>
      </c>
      <c r="I205" s="101">
        <v>1.7</v>
      </c>
    </row>
    <row r="206" spans="1:9" ht="14.5" x14ac:dyDescent="0.35">
      <c r="A206" s="99" t="s">
        <v>918</v>
      </c>
      <c r="B206" s="99" t="s">
        <v>952</v>
      </c>
      <c r="C206" s="189" t="s">
        <v>953</v>
      </c>
      <c r="D206" s="190">
        <v>5</v>
      </c>
      <c r="E206" s="99" t="s">
        <v>954</v>
      </c>
      <c r="F206" s="100">
        <v>40544</v>
      </c>
      <c r="G206" s="101">
        <v>3.7</v>
      </c>
      <c r="H206">
        <v>39569</v>
      </c>
      <c r="I206" s="101">
        <v>1.3</v>
      </c>
    </row>
    <row r="207" spans="1:9" ht="14.5" x14ac:dyDescent="0.35">
      <c r="A207" s="99" t="s">
        <v>918</v>
      </c>
      <c r="B207" s="99" t="s">
        <v>955</v>
      </c>
      <c r="C207" s="189" t="s">
        <v>956</v>
      </c>
      <c r="D207" s="190">
        <v>6</v>
      </c>
      <c r="E207" s="99" t="s">
        <v>957</v>
      </c>
      <c r="F207" s="100">
        <v>40544</v>
      </c>
      <c r="G207" s="101">
        <v>4.3</v>
      </c>
      <c r="H207">
        <v>39569</v>
      </c>
      <c r="I207" s="101">
        <v>1.7</v>
      </c>
    </row>
    <row r="208" spans="1:9" ht="14.5" x14ac:dyDescent="0.35">
      <c r="A208" s="99" t="s">
        <v>918</v>
      </c>
      <c r="B208" s="99" t="s">
        <v>958</v>
      </c>
      <c r="C208" s="189" t="s">
        <v>959</v>
      </c>
      <c r="D208" s="190">
        <v>5.8</v>
      </c>
      <c r="E208" s="99" t="s">
        <v>960</v>
      </c>
      <c r="F208" s="100">
        <v>40544</v>
      </c>
      <c r="G208" s="101">
        <v>4</v>
      </c>
      <c r="H208">
        <v>39569</v>
      </c>
      <c r="I208" s="101">
        <v>1.8</v>
      </c>
    </row>
    <row r="209" spans="1:9" ht="14.5" x14ac:dyDescent="0.35">
      <c r="A209" s="99" t="s">
        <v>918</v>
      </c>
      <c r="B209" s="99" t="s">
        <v>961</v>
      </c>
      <c r="C209" s="189" t="s">
        <v>962</v>
      </c>
      <c r="D209" s="190">
        <v>5</v>
      </c>
      <c r="E209" s="99" t="s">
        <v>963</v>
      </c>
      <c r="F209" s="100">
        <v>40544</v>
      </c>
      <c r="G209" s="101">
        <v>3.7</v>
      </c>
      <c r="H209">
        <v>39569</v>
      </c>
      <c r="I209" s="101">
        <v>1.3</v>
      </c>
    </row>
    <row r="210" spans="1:9" ht="14.5" x14ac:dyDescent="0.35">
      <c r="A210" s="99" t="s">
        <v>918</v>
      </c>
      <c r="B210" s="99" t="s">
        <v>964</v>
      </c>
      <c r="C210" s="189" t="s">
        <v>965</v>
      </c>
      <c r="D210" s="190">
        <v>5</v>
      </c>
      <c r="E210" s="99" t="s">
        <v>966</v>
      </c>
      <c r="F210" s="100">
        <v>40544</v>
      </c>
      <c r="G210" s="101">
        <v>3.7</v>
      </c>
      <c r="H210">
        <v>39569</v>
      </c>
      <c r="I210" s="101">
        <v>1.3</v>
      </c>
    </row>
    <row r="211" spans="1:9" ht="14.5" x14ac:dyDescent="0.35">
      <c r="A211" s="99" t="s">
        <v>918</v>
      </c>
      <c r="B211" s="99" t="s">
        <v>967</v>
      </c>
      <c r="C211" s="189" t="s">
        <v>968</v>
      </c>
      <c r="D211" s="190">
        <v>4</v>
      </c>
      <c r="E211" s="99" t="s">
        <v>969</v>
      </c>
      <c r="F211" s="100">
        <v>40544</v>
      </c>
      <c r="G211" s="101">
        <v>3.45</v>
      </c>
      <c r="H211">
        <v>39569</v>
      </c>
      <c r="I211" s="101">
        <v>0.55000000000000004</v>
      </c>
    </row>
    <row r="212" spans="1:9" ht="14.5" x14ac:dyDescent="0.35">
      <c r="A212" s="99" t="s">
        <v>918</v>
      </c>
      <c r="B212" s="99" t="s">
        <v>970</v>
      </c>
      <c r="C212" s="189" t="s">
        <v>971</v>
      </c>
      <c r="D212" s="190">
        <v>5</v>
      </c>
      <c r="E212" s="99" t="s">
        <v>972</v>
      </c>
      <c r="F212" s="100">
        <v>40544</v>
      </c>
      <c r="G212" s="101">
        <v>4</v>
      </c>
      <c r="H212">
        <v>39569</v>
      </c>
      <c r="I212" s="101">
        <v>1</v>
      </c>
    </row>
    <row r="213" spans="1:9" ht="14.5" x14ac:dyDescent="0.35">
      <c r="A213" s="99" t="s">
        <v>918</v>
      </c>
      <c r="B213" s="99" t="s">
        <v>973</v>
      </c>
      <c r="C213" s="189" t="s">
        <v>974</v>
      </c>
      <c r="D213" s="190">
        <v>4.5999999999999996</v>
      </c>
      <c r="E213" s="99" t="s">
        <v>975</v>
      </c>
      <c r="F213" s="100">
        <v>40544</v>
      </c>
      <c r="G213" s="101">
        <v>3.7</v>
      </c>
      <c r="H213">
        <v>39569</v>
      </c>
      <c r="I213" s="101">
        <v>0.9</v>
      </c>
    </row>
    <row r="214" spans="1:9" ht="14.5" x14ac:dyDescent="0.35">
      <c r="A214" s="99" t="s">
        <v>918</v>
      </c>
      <c r="B214" s="99" t="s">
        <v>976</v>
      </c>
      <c r="C214" s="189" t="s">
        <v>977</v>
      </c>
      <c r="D214" s="190">
        <v>4.5999999999999996</v>
      </c>
      <c r="E214" s="99" t="s">
        <v>978</v>
      </c>
      <c r="F214" s="100">
        <v>40544</v>
      </c>
      <c r="G214" s="101">
        <v>3.7</v>
      </c>
      <c r="H214">
        <v>39569</v>
      </c>
      <c r="I214" s="101">
        <v>0.9</v>
      </c>
    </row>
    <row r="215" spans="1:9" ht="14.5" x14ac:dyDescent="0.35">
      <c r="A215" s="99" t="s">
        <v>918</v>
      </c>
      <c r="B215" s="99" t="s">
        <v>979</v>
      </c>
      <c r="C215" s="189" t="s">
        <v>980</v>
      </c>
      <c r="D215" s="190">
        <v>5</v>
      </c>
      <c r="E215" s="99" t="s">
        <v>981</v>
      </c>
      <c r="F215" s="100">
        <v>40544</v>
      </c>
      <c r="G215" s="101">
        <v>3.7</v>
      </c>
      <c r="H215">
        <v>39569</v>
      </c>
      <c r="I215" s="101">
        <v>1.3</v>
      </c>
    </row>
    <row r="216" spans="1:9" ht="14.5" x14ac:dyDescent="0.35">
      <c r="A216" s="99" t="s">
        <v>918</v>
      </c>
      <c r="B216" s="99" t="s">
        <v>982</v>
      </c>
      <c r="C216" s="189" t="s">
        <v>983</v>
      </c>
      <c r="D216" s="190">
        <v>5.8</v>
      </c>
      <c r="E216" s="99" t="s">
        <v>984</v>
      </c>
      <c r="F216" s="100">
        <v>40544</v>
      </c>
      <c r="G216" s="101">
        <v>4.3</v>
      </c>
      <c r="H216">
        <v>39569</v>
      </c>
      <c r="I216" s="101">
        <v>1.5</v>
      </c>
    </row>
    <row r="217" spans="1:9" ht="14.5" x14ac:dyDescent="0.35">
      <c r="A217" s="99" t="s">
        <v>918</v>
      </c>
      <c r="B217" s="99" t="s">
        <v>985</v>
      </c>
      <c r="C217" s="189" t="s">
        <v>986</v>
      </c>
      <c r="D217" s="190">
        <v>4.5999999999999996</v>
      </c>
      <c r="E217" s="99" t="s">
        <v>987</v>
      </c>
      <c r="F217" s="100">
        <v>40544</v>
      </c>
      <c r="G217" s="101">
        <v>3.7</v>
      </c>
      <c r="H217">
        <v>39569</v>
      </c>
      <c r="I217" s="101">
        <v>0.9</v>
      </c>
    </row>
    <row r="218" spans="1:9" ht="14.5" x14ac:dyDescent="0.35">
      <c r="A218" s="99" t="s">
        <v>918</v>
      </c>
      <c r="B218" s="99" t="s">
        <v>988</v>
      </c>
      <c r="C218" s="189" t="s">
        <v>989</v>
      </c>
      <c r="D218" s="190">
        <v>5</v>
      </c>
      <c r="E218" s="99" t="s">
        <v>990</v>
      </c>
      <c r="F218" s="100">
        <v>40544</v>
      </c>
      <c r="G218" s="101">
        <v>3.7</v>
      </c>
      <c r="H218">
        <v>39569</v>
      </c>
      <c r="I218" s="101">
        <v>1.3</v>
      </c>
    </row>
    <row r="219" spans="1:9" ht="14.5" x14ac:dyDescent="0.35">
      <c r="A219" s="99" t="s">
        <v>918</v>
      </c>
      <c r="B219" s="99" t="s">
        <v>991</v>
      </c>
      <c r="C219" s="189" t="s">
        <v>992</v>
      </c>
      <c r="D219" s="190">
        <v>5.8</v>
      </c>
      <c r="E219" s="99" t="s">
        <v>993</v>
      </c>
      <c r="F219" s="100">
        <v>40544</v>
      </c>
      <c r="G219" s="101">
        <v>4</v>
      </c>
      <c r="H219">
        <v>39569</v>
      </c>
      <c r="I219" s="101">
        <v>1.8</v>
      </c>
    </row>
    <row r="220" spans="1:9" ht="14.5" x14ac:dyDescent="0.35">
      <c r="A220" s="99" t="s">
        <v>918</v>
      </c>
      <c r="B220" s="99" t="s">
        <v>994</v>
      </c>
      <c r="C220" s="189" t="s">
        <v>995</v>
      </c>
      <c r="D220" s="190">
        <v>6</v>
      </c>
      <c r="E220" s="99" t="s">
        <v>996</v>
      </c>
      <c r="F220" s="100">
        <v>40544</v>
      </c>
      <c r="G220" s="101">
        <v>4.3</v>
      </c>
      <c r="H220">
        <v>39569</v>
      </c>
      <c r="I220" s="101">
        <v>1.7</v>
      </c>
    </row>
    <row r="221" spans="1:9" ht="14.5" x14ac:dyDescent="0.35">
      <c r="A221" s="99" t="s">
        <v>918</v>
      </c>
      <c r="B221" s="99" t="s">
        <v>997</v>
      </c>
      <c r="C221" s="189" t="s">
        <v>998</v>
      </c>
      <c r="D221" s="190">
        <v>5.4</v>
      </c>
      <c r="E221" s="99" t="s">
        <v>999</v>
      </c>
      <c r="F221" s="100">
        <v>40544</v>
      </c>
      <c r="G221" s="101">
        <v>4</v>
      </c>
      <c r="H221">
        <v>39569</v>
      </c>
      <c r="I221" s="101">
        <v>1.4</v>
      </c>
    </row>
    <row r="222" spans="1:9" ht="14.5" x14ac:dyDescent="0.35">
      <c r="A222" s="99" t="s">
        <v>918</v>
      </c>
      <c r="B222" s="99" t="s">
        <v>1000</v>
      </c>
      <c r="C222" s="189" t="s">
        <v>1001</v>
      </c>
      <c r="D222" s="190">
        <v>5.8</v>
      </c>
      <c r="E222" s="99" t="s">
        <v>1002</v>
      </c>
      <c r="F222" s="100">
        <v>40544</v>
      </c>
      <c r="G222" s="101">
        <v>4</v>
      </c>
      <c r="H222">
        <v>39569</v>
      </c>
      <c r="I222" s="101">
        <v>1.8</v>
      </c>
    </row>
    <row r="223" spans="1:9" ht="14.5" x14ac:dyDescent="0.35">
      <c r="A223" s="99" t="s">
        <v>918</v>
      </c>
      <c r="B223" s="99" t="s">
        <v>1003</v>
      </c>
      <c r="C223" s="189" t="s">
        <v>1004</v>
      </c>
      <c r="D223" s="190">
        <v>5.4</v>
      </c>
      <c r="E223" s="99" t="s">
        <v>1005</v>
      </c>
      <c r="F223" s="100">
        <v>40544</v>
      </c>
      <c r="G223" s="101">
        <v>4</v>
      </c>
      <c r="H223">
        <v>39569</v>
      </c>
      <c r="I223" s="101">
        <v>1.4</v>
      </c>
    </row>
    <row r="224" spans="1:9" ht="14.5" x14ac:dyDescent="0.35">
      <c r="A224" s="99" t="s">
        <v>918</v>
      </c>
      <c r="B224" s="99" t="s">
        <v>1006</v>
      </c>
      <c r="C224" s="189" t="s">
        <v>1007</v>
      </c>
      <c r="D224" s="190">
        <v>4.3</v>
      </c>
      <c r="E224" s="99" t="s">
        <v>1008</v>
      </c>
      <c r="F224" s="100">
        <v>40544</v>
      </c>
      <c r="G224" s="101">
        <v>3.7</v>
      </c>
      <c r="H224">
        <v>39569</v>
      </c>
      <c r="I224" s="101">
        <v>0.6</v>
      </c>
    </row>
    <row r="225" spans="1:9" ht="14.5" x14ac:dyDescent="0.35">
      <c r="A225" s="99" t="s">
        <v>918</v>
      </c>
      <c r="B225" s="99" t="s">
        <v>1009</v>
      </c>
      <c r="C225" s="189" t="s">
        <v>1010</v>
      </c>
      <c r="D225" s="190">
        <v>5.8</v>
      </c>
      <c r="E225" s="99" t="s">
        <v>1011</v>
      </c>
      <c r="F225" s="100">
        <v>40544</v>
      </c>
      <c r="G225" s="101">
        <v>4</v>
      </c>
      <c r="H225">
        <v>39569</v>
      </c>
      <c r="I225" s="101">
        <v>1.8</v>
      </c>
    </row>
    <row r="226" spans="1:9" ht="14.5" x14ac:dyDescent="0.35">
      <c r="A226" s="99" t="s">
        <v>918</v>
      </c>
      <c r="B226" s="99" t="s">
        <v>353</v>
      </c>
      <c r="C226" s="189" t="s">
        <v>1012</v>
      </c>
      <c r="D226" s="190">
        <v>4.3</v>
      </c>
      <c r="E226" s="99" t="s">
        <v>1013</v>
      </c>
      <c r="F226" s="100">
        <v>40544</v>
      </c>
      <c r="G226" s="101">
        <v>3.7</v>
      </c>
      <c r="H226">
        <v>39569</v>
      </c>
      <c r="I226" s="101">
        <v>0.6</v>
      </c>
    </row>
    <row r="227" spans="1:9" ht="14.5" x14ac:dyDescent="0.35">
      <c r="A227" s="99" t="s">
        <v>918</v>
      </c>
      <c r="B227" s="99" t="s">
        <v>356</v>
      </c>
      <c r="C227" s="189" t="s">
        <v>1014</v>
      </c>
      <c r="D227" s="190">
        <v>4.5999999999999996</v>
      </c>
      <c r="E227" s="99" t="s">
        <v>1015</v>
      </c>
      <c r="F227" s="100">
        <v>40544</v>
      </c>
      <c r="G227" s="101">
        <v>3.7</v>
      </c>
      <c r="H227">
        <v>39569</v>
      </c>
      <c r="I227" s="101">
        <v>0.9</v>
      </c>
    </row>
    <row r="228" spans="1:9" ht="14.5" x14ac:dyDescent="0.35">
      <c r="A228" s="99" t="s">
        <v>918</v>
      </c>
      <c r="B228" s="99" t="s">
        <v>362</v>
      </c>
      <c r="C228" s="189" t="s">
        <v>1016</v>
      </c>
      <c r="D228" s="190">
        <v>5</v>
      </c>
      <c r="E228" s="99" t="s">
        <v>1017</v>
      </c>
      <c r="F228" s="100">
        <v>40544</v>
      </c>
      <c r="G228" s="101">
        <v>3.7</v>
      </c>
      <c r="H228">
        <v>39569</v>
      </c>
      <c r="I228" s="101">
        <v>1.3</v>
      </c>
    </row>
    <row r="229" spans="1:9" ht="14.5" x14ac:dyDescent="0.35">
      <c r="A229" s="99" t="s">
        <v>918</v>
      </c>
      <c r="B229" s="99" t="s">
        <v>573</v>
      </c>
      <c r="C229" s="189" t="s">
        <v>1018</v>
      </c>
      <c r="D229" s="190">
        <v>5.4</v>
      </c>
      <c r="E229" s="99" t="s">
        <v>1019</v>
      </c>
      <c r="F229" s="100">
        <v>40544</v>
      </c>
      <c r="G229" s="101">
        <v>4</v>
      </c>
      <c r="H229">
        <v>39569</v>
      </c>
      <c r="I229" s="101">
        <v>1.4</v>
      </c>
    </row>
    <row r="230" spans="1:9" ht="14.5" x14ac:dyDescent="0.35">
      <c r="A230" s="99" t="s">
        <v>918</v>
      </c>
      <c r="B230" s="99" t="s">
        <v>368</v>
      </c>
      <c r="C230" s="189" t="s">
        <v>1020</v>
      </c>
      <c r="D230" s="190">
        <v>6</v>
      </c>
      <c r="E230" s="99" t="s">
        <v>1021</v>
      </c>
      <c r="F230" s="100">
        <v>40544</v>
      </c>
      <c r="G230" s="101">
        <v>4.3</v>
      </c>
      <c r="H230">
        <v>39569</v>
      </c>
      <c r="I230" s="101">
        <v>1.7</v>
      </c>
    </row>
    <row r="231" spans="1:9" ht="14.5" x14ac:dyDescent="0.35">
      <c r="A231" s="99" t="s">
        <v>918</v>
      </c>
      <c r="B231" s="99" t="s">
        <v>1022</v>
      </c>
      <c r="C231" s="189" t="s">
        <v>1023</v>
      </c>
      <c r="D231" s="190">
        <v>4.5999999999999996</v>
      </c>
      <c r="E231" s="99" t="s">
        <v>1024</v>
      </c>
      <c r="F231" s="100">
        <v>40544</v>
      </c>
      <c r="G231" s="101">
        <v>3.7</v>
      </c>
      <c r="H231">
        <v>39569</v>
      </c>
      <c r="I231" s="101">
        <v>0.9</v>
      </c>
    </row>
    <row r="232" spans="1:9" ht="14.5" x14ac:dyDescent="0.35">
      <c r="A232" s="99" t="s">
        <v>918</v>
      </c>
      <c r="B232" s="99" t="s">
        <v>1025</v>
      </c>
      <c r="C232" s="189" t="s">
        <v>1026</v>
      </c>
      <c r="D232" s="190">
        <v>5</v>
      </c>
      <c r="E232" s="99" t="s">
        <v>1027</v>
      </c>
      <c r="F232" s="100">
        <v>40544</v>
      </c>
      <c r="G232" s="101">
        <v>4</v>
      </c>
      <c r="H232">
        <v>39569</v>
      </c>
      <c r="I232" s="101">
        <v>1</v>
      </c>
    </row>
    <row r="233" spans="1:9" ht="14.5" x14ac:dyDescent="0.35">
      <c r="A233" s="99" t="s">
        <v>918</v>
      </c>
      <c r="B233" s="99" t="s">
        <v>1028</v>
      </c>
      <c r="C233" s="189" t="s">
        <v>1029</v>
      </c>
      <c r="D233" s="190">
        <v>4.5999999999999996</v>
      </c>
      <c r="E233" s="99" t="s">
        <v>1030</v>
      </c>
      <c r="F233" s="100">
        <v>40544</v>
      </c>
      <c r="G233" s="101">
        <v>3.7</v>
      </c>
      <c r="H233">
        <v>39569</v>
      </c>
      <c r="I233" s="101">
        <v>0.9</v>
      </c>
    </row>
    <row r="234" spans="1:9" ht="14.5" x14ac:dyDescent="0.35">
      <c r="A234" s="99" t="s">
        <v>918</v>
      </c>
      <c r="B234" s="99" t="s">
        <v>383</v>
      </c>
      <c r="C234" s="189" t="s">
        <v>1031</v>
      </c>
      <c r="D234" s="190">
        <v>5</v>
      </c>
      <c r="E234" s="99" t="s">
        <v>1032</v>
      </c>
      <c r="F234" s="100">
        <v>40544</v>
      </c>
      <c r="G234" s="101">
        <v>3.7</v>
      </c>
      <c r="H234">
        <v>39569</v>
      </c>
      <c r="I234" s="101">
        <v>1.3</v>
      </c>
    </row>
    <row r="235" spans="1:9" ht="14.5" x14ac:dyDescent="0.35">
      <c r="A235" s="99" t="s">
        <v>918</v>
      </c>
      <c r="B235" s="99" t="s">
        <v>1033</v>
      </c>
      <c r="C235" s="189" t="s">
        <v>1034</v>
      </c>
      <c r="D235" s="190">
        <v>5.8</v>
      </c>
      <c r="E235" s="99" t="s">
        <v>1035</v>
      </c>
      <c r="F235" s="100">
        <v>40544</v>
      </c>
      <c r="G235" s="101">
        <v>4</v>
      </c>
      <c r="H235">
        <v>39569</v>
      </c>
      <c r="I235" s="101">
        <v>1.8</v>
      </c>
    </row>
    <row r="236" spans="1:9" ht="14.5" x14ac:dyDescent="0.35">
      <c r="A236" s="99" t="s">
        <v>918</v>
      </c>
      <c r="B236" s="99" t="s">
        <v>386</v>
      </c>
      <c r="C236" s="189" t="s">
        <v>1036</v>
      </c>
      <c r="D236" s="190">
        <v>5</v>
      </c>
      <c r="E236" s="99" t="s">
        <v>1037</v>
      </c>
      <c r="F236" s="100">
        <v>40544</v>
      </c>
      <c r="G236" s="101">
        <v>4</v>
      </c>
      <c r="H236">
        <v>39569</v>
      </c>
      <c r="I236" s="101">
        <v>1</v>
      </c>
    </row>
    <row r="237" spans="1:9" ht="14.5" x14ac:dyDescent="0.35">
      <c r="A237" s="99" t="s">
        <v>918</v>
      </c>
      <c r="B237" s="99" t="s">
        <v>1038</v>
      </c>
      <c r="C237" s="189" t="s">
        <v>1039</v>
      </c>
      <c r="D237" s="190">
        <v>5.8</v>
      </c>
      <c r="E237" s="99" t="s">
        <v>1040</v>
      </c>
      <c r="F237" s="100">
        <v>40544</v>
      </c>
      <c r="G237" s="101">
        <v>4.3</v>
      </c>
      <c r="H237">
        <v>39569</v>
      </c>
      <c r="I237" s="101">
        <v>1.5</v>
      </c>
    </row>
    <row r="238" spans="1:9" ht="14.5" x14ac:dyDescent="0.35">
      <c r="A238" s="99" t="s">
        <v>918</v>
      </c>
      <c r="B238" s="99" t="s">
        <v>1041</v>
      </c>
      <c r="C238" s="189" t="s">
        <v>1042</v>
      </c>
      <c r="D238" s="190">
        <v>6</v>
      </c>
      <c r="E238" s="99" t="s">
        <v>1043</v>
      </c>
      <c r="F238" s="100">
        <v>40544</v>
      </c>
      <c r="G238" s="101">
        <v>4.3</v>
      </c>
      <c r="H238">
        <v>39569</v>
      </c>
      <c r="I238" s="101">
        <v>1.7</v>
      </c>
    </row>
    <row r="239" spans="1:9" ht="14.5" x14ac:dyDescent="0.35">
      <c r="A239" s="99" t="s">
        <v>918</v>
      </c>
      <c r="B239" s="99" t="s">
        <v>395</v>
      </c>
      <c r="C239" s="189" t="s">
        <v>1044</v>
      </c>
      <c r="D239" s="190">
        <v>6</v>
      </c>
      <c r="E239" s="99" t="s">
        <v>1045</v>
      </c>
      <c r="F239" s="100">
        <v>40544</v>
      </c>
      <c r="G239" s="101">
        <v>4.3</v>
      </c>
      <c r="H239">
        <v>39569</v>
      </c>
      <c r="I239" s="101">
        <v>1.7</v>
      </c>
    </row>
    <row r="240" spans="1:9" ht="14.5" x14ac:dyDescent="0.35">
      <c r="A240" s="99" t="s">
        <v>918</v>
      </c>
      <c r="B240" s="99" t="s">
        <v>1046</v>
      </c>
      <c r="C240" s="189" t="s">
        <v>1047</v>
      </c>
      <c r="D240" s="190">
        <v>5</v>
      </c>
      <c r="E240" s="99" t="s">
        <v>1048</v>
      </c>
      <c r="F240" s="100">
        <v>40544</v>
      </c>
      <c r="G240" s="101">
        <v>3.7</v>
      </c>
      <c r="H240">
        <v>39569</v>
      </c>
      <c r="I240" s="101">
        <v>1.3</v>
      </c>
    </row>
    <row r="241" spans="1:9" ht="14.5" x14ac:dyDescent="0.35">
      <c r="A241" s="99" t="s">
        <v>918</v>
      </c>
      <c r="B241" s="99" t="s">
        <v>1049</v>
      </c>
      <c r="C241" s="189" t="s">
        <v>1050</v>
      </c>
      <c r="D241" s="190">
        <v>4</v>
      </c>
      <c r="E241" s="99" t="s">
        <v>1051</v>
      </c>
      <c r="F241" s="100">
        <v>40544</v>
      </c>
      <c r="G241" s="101">
        <v>3.45</v>
      </c>
      <c r="H241">
        <v>39569</v>
      </c>
      <c r="I241" s="101">
        <v>0.55000000000000004</v>
      </c>
    </row>
    <row r="242" spans="1:9" ht="14.5" x14ac:dyDescent="0.35">
      <c r="A242" s="99" t="s">
        <v>918</v>
      </c>
      <c r="B242" s="99" t="s">
        <v>1052</v>
      </c>
      <c r="C242" s="189" t="s">
        <v>1053</v>
      </c>
      <c r="D242" s="190">
        <v>5.8</v>
      </c>
      <c r="E242" s="99" t="s">
        <v>1054</v>
      </c>
      <c r="F242" s="100">
        <v>40544</v>
      </c>
      <c r="G242" s="101">
        <v>4</v>
      </c>
      <c r="H242">
        <v>39569</v>
      </c>
      <c r="I242" s="101">
        <v>1.8</v>
      </c>
    </row>
    <row r="243" spans="1:9" ht="14.5" x14ac:dyDescent="0.35">
      <c r="A243" s="99" t="s">
        <v>918</v>
      </c>
      <c r="B243" s="99" t="s">
        <v>611</v>
      </c>
      <c r="C243" s="189" t="s">
        <v>1055</v>
      </c>
      <c r="D243" s="190">
        <v>5.4</v>
      </c>
      <c r="E243" s="99" t="s">
        <v>1056</v>
      </c>
      <c r="F243" s="100">
        <v>40544</v>
      </c>
      <c r="G243" s="101">
        <v>4</v>
      </c>
      <c r="H243">
        <v>39569</v>
      </c>
      <c r="I243" s="101">
        <v>1.4</v>
      </c>
    </row>
    <row r="244" spans="1:9" ht="14.5" x14ac:dyDescent="0.35">
      <c r="A244" s="99" t="s">
        <v>918</v>
      </c>
      <c r="B244" s="99" t="s">
        <v>1057</v>
      </c>
      <c r="C244" s="189" t="s">
        <v>1058</v>
      </c>
      <c r="D244" s="190">
        <v>5.4</v>
      </c>
      <c r="E244" s="99" t="s">
        <v>1059</v>
      </c>
      <c r="F244" s="100">
        <v>40544</v>
      </c>
      <c r="G244" s="101">
        <v>4</v>
      </c>
      <c r="H244">
        <v>39569</v>
      </c>
      <c r="I244" s="101">
        <v>1.4</v>
      </c>
    </row>
    <row r="245" spans="1:9" ht="14.5" x14ac:dyDescent="0.35">
      <c r="A245" s="99" t="s">
        <v>918</v>
      </c>
      <c r="B245" s="99" t="s">
        <v>1060</v>
      </c>
      <c r="C245" s="189" t="s">
        <v>1061</v>
      </c>
      <c r="D245" s="190">
        <v>6</v>
      </c>
      <c r="E245" s="99" t="s">
        <v>1062</v>
      </c>
      <c r="F245" s="100">
        <v>40544</v>
      </c>
      <c r="G245" s="101">
        <v>4.3</v>
      </c>
      <c r="H245">
        <v>39569</v>
      </c>
      <c r="I245" s="101">
        <v>1.7</v>
      </c>
    </row>
    <row r="246" spans="1:9" ht="14.5" x14ac:dyDescent="0.35">
      <c r="A246" s="99" t="s">
        <v>918</v>
      </c>
      <c r="B246" s="99" t="s">
        <v>1063</v>
      </c>
      <c r="C246" s="189" t="s">
        <v>1064</v>
      </c>
      <c r="D246" s="190">
        <v>5.4</v>
      </c>
      <c r="E246" s="99" t="s">
        <v>1065</v>
      </c>
      <c r="F246" s="100">
        <v>40544</v>
      </c>
      <c r="G246" s="101">
        <v>4</v>
      </c>
      <c r="H246">
        <v>39569</v>
      </c>
      <c r="I246" s="101">
        <v>1.4</v>
      </c>
    </row>
    <row r="247" spans="1:9" ht="14.5" x14ac:dyDescent="0.35">
      <c r="A247" s="99" t="s">
        <v>918</v>
      </c>
      <c r="B247" s="99" t="s">
        <v>1066</v>
      </c>
      <c r="C247" s="189" t="s">
        <v>1067</v>
      </c>
      <c r="D247" s="190">
        <v>5.4</v>
      </c>
      <c r="E247" s="99" t="s">
        <v>1068</v>
      </c>
      <c r="F247" s="100">
        <v>40544</v>
      </c>
      <c r="G247" s="101">
        <v>4</v>
      </c>
      <c r="H247">
        <v>39569</v>
      </c>
      <c r="I247" s="101">
        <v>1.4</v>
      </c>
    </row>
    <row r="248" spans="1:9" ht="14.5" x14ac:dyDescent="0.35">
      <c r="A248" s="99" t="s">
        <v>918</v>
      </c>
      <c r="B248" s="99" t="s">
        <v>422</v>
      </c>
      <c r="C248" s="189" t="s">
        <v>1069</v>
      </c>
      <c r="D248" s="190">
        <v>5.4</v>
      </c>
      <c r="E248" s="99" t="s">
        <v>1070</v>
      </c>
      <c r="F248" s="100">
        <v>40544</v>
      </c>
      <c r="G248" s="101">
        <v>4</v>
      </c>
      <c r="H248">
        <v>39569</v>
      </c>
      <c r="I248" s="101">
        <v>1.4</v>
      </c>
    </row>
    <row r="249" spans="1:9" ht="14.5" x14ac:dyDescent="0.35">
      <c r="A249" s="99" t="s">
        <v>918</v>
      </c>
      <c r="B249" s="99" t="s">
        <v>1071</v>
      </c>
      <c r="C249" s="189" t="s">
        <v>1072</v>
      </c>
      <c r="D249" s="190">
        <v>5</v>
      </c>
      <c r="E249" s="99" t="s">
        <v>1073</v>
      </c>
      <c r="F249" s="100">
        <v>40544</v>
      </c>
      <c r="G249" s="101">
        <v>3.7</v>
      </c>
      <c r="H249">
        <v>39569</v>
      </c>
      <c r="I249" s="101">
        <v>1.3</v>
      </c>
    </row>
    <row r="250" spans="1:9" ht="14.5" x14ac:dyDescent="0.35">
      <c r="A250" s="99" t="s">
        <v>918</v>
      </c>
      <c r="B250" s="99" t="s">
        <v>1074</v>
      </c>
      <c r="C250" s="189" t="s">
        <v>1075</v>
      </c>
      <c r="D250" s="190">
        <v>4</v>
      </c>
      <c r="E250" s="99" t="s">
        <v>1076</v>
      </c>
      <c r="F250" s="100">
        <v>40544</v>
      </c>
      <c r="G250" s="101">
        <v>3.45</v>
      </c>
      <c r="H250">
        <v>39569</v>
      </c>
      <c r="I250" s="101">
        <v>0.55000000000000004</v>
      </c>
    </row>
    <row r="251" spans="1:9" ht="14.5" x14ac:dyDescent="0.35">
      <c r="A251" s="99" t="s">
        <v>918</v>
      </c>
      <c r="B251" s="99" t="s">
        <v>1077</v>
      </c>
      <c r="C251" s="189" t="s">
        <v>1078</v>
      </c>
      <c r="D251" s="190">
        <v>5.8</v>
      </c>
      <c r="E251" s="99" t="s">
        <v>1079</v>
      </c>
      <c r="F251" s="100">
        <v>40544</v>
      </c>
      <c r="G251" s="101">
        <v>4</v>
      </c>
      <c r="H251">
        <v>39569</v>
      </c>
      <c r="I251" s="101">
        <v>1.8</v>
      </c>
    </row>
    <row r="252" spans="1:9" ht="14.5" x14ac:dyDescent="0.35">
      <c r="A252" s="99" t="s">
        <v>918</v>
      </c>
      <c r="B252" s="99" t="s">
        <v>1080</v>
      </c>
      <c r="C252" s="189" t="s">
        <v>1081</v>
      </c>
      <c r="D252" s="190">
        <v>5.4</v>
      </c>
      <c r="E252" s="99" t="s">
        <v>1082</v>
      </c>
      <c r="F252" s="100">
        <v>40544</v>
      </c>
      <c r="G252" s="101">
        <v>4</v>
      </c>
      <c r="H252">
        <v>39569</v>
      </c>
      <c r="I252" s="101">
        <v>1.4</v>
      </c>
    </row>
    <row r="253" spans="1:9" ht="14.5" x14ac:dyDescent="0.35">
      <c r="A253" s="99" t="s">
        <v>918</v>
      </c>
      <c r="B253" s="99" t="s">
        <v>1083</v>
      </c>
      <c r="C253" s="189" t="s">
        <v>1084</v>
      </c>
      <c r="D253" s="190">
        <v>3.7</v>
      </c>
      <c r="E253" s="99" t="s">
        <v>1085</v>
      </c>
      <c r="F253" s="100">
        <v>40544</v>
      </c>
      <c r="G253" s="101">
        <v>3.7</v>
      </c>
      <c r="I253" s="101">
        <v>0</v>
      </c>
    </row>
    <row r="254" spans="1:9" ht="14.5" x14ac:dyDescent="0.35">
      <c r="A254" s="99" t="s">
        <v>918</v>
      </c>
      <c r="B254" s="99" t="s">
        <v>1086</v>
      </c>
      <c r="C254" s="189" t="s">
        <v>1087</v>
      </c>
      <c r="D254" s="190">
        <v>4</v>
      </c>
      <c r="E254" s="99" t="s">
        <v>1088</v>
      </c>
      <c r="F254" s="100">
        <v>40544</v>
      </c>
      <c r="G254" s="101">
        <v>4</v>
      </c>
      <c r="I254" s="101">
        <v>0</v>
      </c>
    </row>
    <row r="255" spans="1:9" ht="14.5" x14ac:dyDescent="0.35">
      <c r="A255" s="99" t="s">
        <v>918</v>
      </c>
      <c r="B255" s="99" t="s">
        <v>1089</v>
      </c>
      <c r="C255" s="189" t="s">
        <v>1090</v>
      </c>
      <c r="D255" s="190">
        <v>5.4</v>
      </c>
      <c r="E255" s="99" t="s">
        <v>1091</v>
      </c>
      <c r="F255" s="100">
        <v>40544</v>
      </c>
      <c r="G255" s="101">
        <v>4</v>
      </c>
      <c r="H255">
        <v>39569</v>
      </c>
      <c r="I255" s="101">
        <v>1.4</v>
      </c>
    </row>
    <row r="256" spans="1:9" ht="14.5" x14ac:dyDescent="0.35">
      <c r="A256" s="99" t="s">
        <v>918</v>
      </c>
      <c r="B256" s="99" t="s">
        <v>1092</v>
      </c>
      <c r="C256" s="189" t="s">
        <v>1093</v>
      </c>
      <c r="D256" s="190">
        <v>5</v>
      </c>
      <c r="E256" s="99" t="s">
        <v>1094</v>
      </c>
      <c r="F256" s="100">
        <v>40544</v>
      </c>
      <c r="G256" s="101">
        <v>3.7</v>
      </c>
      <c r="H256">
        <v>39569</v>
      </c>
      <c r="I256" s="101">
        <v>1.3</v>
      </c>
    </row>
    <row r="257" spans="1:9" ht="14.5" x14ac:dyDescent="0.35">
      <c r="A257" s="191" t="s">
        <v>918</v>
      </c>
      <c r="B257" s="191" t="s">
        <v>1095</v>
      </c>
      <c r="C257" s="189" t="s">
        <v>1096</v>
      </c>
      <c r="D257" s="190">
        <v>5</v>
      </c>
      <c r="E257" s="191" t="s">
        <v>1097</v>
      </c>
      <c r="F257" s="192">
        <v>40544</v>
      </c>
      <c r="G257" s="193">
        <v>3.7</v>
      </c>
      <c r="H257">
        <v>39569</v>
      </c>
      <c r="I257" s="193">
        <v>1.3</v>
      </c>
    </row>
    <row r="258" spans="1:9" ht="14.5" x14ac:dyDescent="0.35">
      <c r="A258" s="99" t="s">
        <v>918</v>
      </c>
      <c r="B258" s="99" t="s">
        <v>461</v>
      </c>
      <c r="C258" s="189" t="s">
        <v>1098</v>
      </c>
      <c r="D258" s="190">
        <v>5</v>
      </c>
      <c r="E258" s="99" t="s">
        <v>1099</v>
      </c>
      <c r="F258" s="100">
        <v>40544</v>
      </c>
      <c r="G258" s="101">
        <v>3.7</v>
      </c>
      <c r="H258">
        <v>39569</v>
      </c>
      <c r="I258" s="101">
        <v>1.3</v>
      </c>
    </row>
    <row r="259" spans="1:9" ht="14.5" x14ac:dyDescent="0.35">
      <c r="A259" s="99" t="s">
        <v>918</v>
      </c>
      <c r="B259" s="99" t="s">
        <v>1100</v>
      </c>
      <c r="C259" s="189" t="s">
        <v>1101</v>
      </c>
      <c r="D259" s="190">
        <v>5.4</v>
      </c>
      <c r="E259" s="99" t="s">
        <v>1102</v>
      </c>
      <c r="F259" s="100">
        <v>40544</v>
      </c>
      <c r="G259" s="101">
        <v>4</v>
      </c>
      <c r="H259">
        <v>39569</v>
      </c>
      <c r="I259" s="101">
        <v>1.4</v>
      </c>
    </row>
    <row r="260" spans="1:9" ht="14.5" x14ac:dyDescent="0.35">
      <c r="A260" s="99" t="s">
        <v>918</v>
      </c>
      <c r="B260" s="99" t="s">
        <v>1103</v>
      </c>
      <c r="C260" s="189" t="s">
        <v>1104</v>
      </c>
      <c r="D260" s="190">
        <v>4.5999999999999996</v>
      </c>
      <c r="E260" s="99" t="s">
        <v>1105</v>
      </c>
      <c r="F260" s="100">
        <v>40544</v>
      </c>
      <c r="G260" s="101">
        <v>3.7</v>
      </c>
      <c r="H260">
        <v>39569</v>
      </c>
      <c r="I260" s="101">
        <v>0.9</v>
      </c>
    </row>
    <row r="261" spans="1:9" ht="14.5" x14ac:dyDescent="0.35">
      <c r="A261" s="99" t="s">
        <v>918</v>
      </c>
      <c r="B261" s="99" t="s">
        <v>1106</v>
      </c>
      <c r="C261" s="189" t="s">
        <v>1107</v>
      </c>
      <c r="D261" s="190">
        <v>4</v>
      </c>
      <c r="E261" s="99" t="s">
        <v>1108</v>
      </c>
      <c r="F261" s="100">
        <v>40544</v>
      </c>
      <c r="G261" s="101">
        <v>3.45</v>
      </c>
      <c r="H261">
        <v>39569</v>
      </c>
      <c r="I261" s="101">
        <v>0.55000000000000004</v>
      </c>
    </row>
    <row r="262" spans="1:9" ht="14.5" x14ac:dyDescent="0.35">
      <c r="A262" s="99" t="s">
        <v>918</v>
      </c>
      <c r="B262" s="99" t="s">
        <v>467</v>
      </c>
      <c r="C262" s="189" t="s">
        <v>1109</v>
      </c>
      <c r="D262" s="190">
        <v>4.3</v>
      </c>
      <c r="E262" s="99" t="s">
        <v>1110</v>
      </c>
      <c r="F262" s="100">
        <v>40544</v>
      </c>
      <c r="G262" s="101">
        <v>3.7</v>
      </c>
      <c r="H262">
        <v>39569</v>
      </c>
      <c r="I262" s="101">
        <v>0.6</v>
      </c>
    </row>
    <row r="263" spans="1:9" ht="14.5" x14ac:dyDescent="0.35">
      <c r="A263" s="99" t="s">
        <v>1111</v>
      </c>
      <c r="B263" s="99" t="s">
        <v>1112</v>
      </c>
      <c r="C263" s="189" t="s">
        <v>1113</v>
      </c>
      <c r="D263" s="190">
        <v>4.5999999999999996</v>
      </c>
      <c r="E263" s="99" t="s">
        <v>1114</v>
      </c>
      <c r="F263" s="100">
        <v>40544</v>
      </c>
      <c r="G263" s="101">
        <v>3.45</v>
      </c>
      <c r="H263">
        <v>39569</v>
      </c>
      <c r="I263" s="101">
        <v>1.1499999999999999</v>
      </c>
    </row>
    <row r="264" spans="1:9" ht="14.5" x14ac:dyDescent="0.35">
      <c r="A264" s="99" t="s">
        <v>1111</v>
      </c>
      <c r="B264" s="99" t="s">
        <v>1115</v>
      </c>
      <c r="C264" s="189" t="s">
        <v>1116</v>
      </c>
      <c r="D264" s="190">
        <v>4.5999999999999996</v>
      </c>
      <c r="E264" s="99" t="s">
        <v>1117</v>
      </c>
      <c r="F264" s="100">
        <v>40544</v>
      </c>
      <c r="G264" s="101">
        <v>3.45</v>
      </c>
      <c r="H264">
        <v>39569</v>
      </c>
      <c r="I264" s="101">
        <v>1.1499999999999999</v>
      </c>
    </row>
    <row r="265" spans="1:9" ht="14.5" x14ac:dyDescent="0.35">
      <c r="A265" s="99" t="s">
        <v>1111</v>
      </c>
      <c r="B265" s="99" t="s">
        <v>1118</v>
      </c>
      <c r="C265" s="189" t="s">
        <v>1119</v>
      </c>
      <c r="D265" s="190">
        <v>4.5999999999999996</v>
      </c>
      <c r="E265" s="99" t="s">
        <v>1120</v>
      </c>
      <c r="F265" s="100">
        <v>40544</v>
      </c>
      <c r="G265" s="101">
        <v>3.45</v>
      </c>
      <c r="H265">
        <v>39569</v>
      </c>
      <c r="I265" s="101">
        <v>1.1499999999999999</v>
      </c>
    </row>
    <row r="266" spans="1:9" ht="14.5" x14ac:dyDescent="0.35">
      <c r="A266" s="99" t="s">
        <v>1111</v>
      </c>
      <c r="B266" s="99" t="s">
        <v>922</v>
      </c>
      <c r="C266" s="189" t="s">
        <v>1121</v>
      </c>
      <c r="D266" s="190">
        <v>4.3</v>
      </c>
      <c r="E266" s="99" t="s">
        <v>1122</v>
      </c>
      <c r="F266" s="100">
        <v>40544</v>
      </c>
      <c r="G266" s="101">
        <v>3.45</v>
      </c>
      <c r="H266">
        <v>39569</v>
      </c>
      <c r="I266" s="101">
        <v>0.85</v>
      </c>
    </row>
    <row r="267" spans="1:9" ht="14.5" x14ac:dyDescent="0.35">
      <c r="A267" s="99" t="s">
        <v>1111</v>
      </c>
      <c r="B267" s="99" t="s">
        <v>1123</v>
      </c>
      <c r="C267" s="189" t="s">
        <v>1124</v>
      </c>
      <c r="D267" s="190">
        <v>3.8</v>
      </c>
      <c r="E267" s="99" t="s">
        <v>1125</v>
      </c>
      <c r="F267" s="100">
        <v>40544</v>
      </c>
      <c r="G267" s="101">
        <v>3.1</v>
      </c>
      <c r="H267">
        <v>39569</v>
      </c>
      <c r="I267" s="101">
        <v>0.7</v>
      </c>
    </row>
    <row r="268" spans="1:9" ht="14.5" x14ac:dyDescent="0.35">
      <c r="A268" s="99" t="s">
        <v>1111</v>
      </c>
      <c r="B268" s="99" t="s">
        <v>1126</v>
      </c>
      <c r="C268" s="189" t="s">
        <v>1127</v>
      </c>
      <c r="D268" s="190">
        <v>3.8</v>
      </c>
      <c r="E268" s="99" t="s">
        <v>1128</v>
      </c>
      <c r="F268" s="100">
        <v>40544</v>
      </c>
      <c r="G268" s="101">
        <v>3.1</v>
      </c>
      <c r="H268">
        <v>39569</v>
      </c>
      <c r="I268" s="101">
        <v>0.7</v>
      </c>
    </row>
    <row r="269" spans="1:9" ht="14.5" x14ac:dyDescent="0.35">
      <c r="A269" s="99" t="s">
        <v>1111</v>
      </c>
      <c r="B269" s="99" t="s">
        <v>1129</v>
      </c>
      <c r="C269" s="189" t="s">
        <v>1130</v>
      </c>
      <c r="D269" s="190">
        <v>3.8</v>
      </c>
      <c r="E269" s="99" t="s">
        <v>1131</v>
      </c>
      <c r="F269" s="100">
        <v>40544</v>
      </c>
      <c r="G269" s="101">
        <v>3.1</v>
      </c>
      <c r="H269">
        <v>39569</v>
      </c>
      <c r="I269" s="101">
        <v>0.7</v>
      </c>
    </row>
    <row r="270" spans="1:9" ht="14.5" x14ac:dyDescent="0.35">
      <c r="A270" s="99" t="s">
        <v>1111</v>
      </c>
      <c r="B270" s="99" t="s">
        <v>1132</v>
      </c>
      <c r="C270" s="189" t="s">
        <v>1133</v>
      </c>
      <c r="D270" s="190">
        <v>3.4</v>
      </c>
      <c r="E270" s="99" t="s">
        <v>1134</v>
      </c>
      <c r="F270" s="100">
        <v>40544</v>
      </c>
      <c r="G270" s="101">
        <v>3.1</v>
      </c>
      <c r="H270">
        <v>39569</v>
      </c>
      <c r="I270" s="101">
        <v>0.3</v>
      </c>
    </row>
    <row r="271" spans="1:9" ht="14.5" x14ac:dyDescent="0.35">
      <c r="A271" s="99" t="s">
        <v>1111</v>
      </c>
      <c r="B271" s="99" t="s">
        <v>1135</v>
      </c>
      <c r="C271" s="189" t="s">
        <v>1136</v>
      </c>
      <c r="D271" s="190">
        <v>4.5999999999999996</v>
      </c>
      <c r="E271" s="99" t="s">
        <v>1137</v>
      </c>
      <c r="F271" s="100">
        <v>40544</v>
      </c>
      <c r="G271" s="101">
        <v>3.45</v>
      </c>
      <c r="H271">
        <v>39569</v>
      </c>
      <c r="I271" s="101">
        <v>1.1499999999999999</v>
      </c>
    </row>
    <row r="272" spans="1:9" ht="14.5" x14ac:dyDescent="0.35">
      <c r="A272" s="99" t="s">
        <v>1111</v>
      </c>
      <c r="B272" s="99" t="s">
        <v>1138</v>
      </c>
      <c r="C272" s="189" t="s">
        <v>1139</v>
      </c>
      <c r="D272" s="190">
        <v>4.5999999999999996</v>
      </c>
      <c r="E272" s="99" t="s">
        <v>1140</v>
      </c>
      <c r="F272" s="100">
        <v>40544</v>
      </c>
      <c r="G272" s="101">
        <v>3.45</v>
      </c>
      <c r="H272">
        <v>39569</v>
      </c>
      <c r="I272" s="101">
        <v>1.1499999999999999</v>
      </c>
    </row>
    <row r="273" spans="1:9" ht="14.5" x14ac:dyDescent="0.35">
      <c r="A273" s="99" t="s">
        <v>1111</v>
      </c>
      <c r="B273" s="99" t="s">
        <v>1141</v>
      </c>
      <c r="C273" s="189" t="s">
        <v>1142</v>
      </c>
      <c r="D273" s="190">
        <v>4</v>
      </c>
      <c r="E273" s="99" t="s">
        <v>1143</v>
      </c>
      <c r="F273" s="100">
        <v>40544</v>
      </c>
      <c r="G273" s="101">
        <v>3.3</v>
      </c>
      <c r="H273">
        <v>39569</v>
      </c>
      <c r="I273" s="101">
        <v>0.7</v>
      </c>
    </row>
    <row r="274" spans="1:9" ht="14.5" x14ac:dyDescent="0.35">
      <c r="A274" s="99" t="s">
        <v>1111</v>
      </c>
      <c r="B274" s="99" t="s">
        <v>1144</v>
      </c>
      <c r="C274" s="189" t="s">
        <v>1145</v>
      </c>
      <c r="D274" s="190">
        <v>4.3</v>
      </c>
      <c r="E274" s="99" t="s">
        <v>1146</v>
      </c>
      <c r="F274" s="100">
        <v>40544</v>
      </c>
      <c r="G274" s="101">
        <v>3.3</v>
      </c>
      <c r="H274">
        <v>39569</v>
      </c>
      <c r="I274" s="101">
        <v>1</v>
      </c>
    </row>
    <row r="275" spans="1:9" ht="14.5" x14ac:dyDescent="0.35">
      <c r="A275" s="99" t="s">
        <v>1147</v>
      </c>
      <c r="B275" s="99" t="s">
        <v>1148</v>
      </c>
      <c r="C275" s="189" t="s">
        <v>1149</v>
      </c>
      <c r="D275" s="190">
        <v>3.8</v>
      </c>
      <c r="E275" s="99" t="s">
        <v>1150</v>
      </c>
      <c r="F275" s="100">
        <v>40544</v>
      </c>
      <c r="G275" s="101">
        <v>3.3</v>
      </c>
      <c r="H275">
        <v>39569</v>
      </c>
      <c r="I275" s="101">
        <v>0.5</v>
      </c>
    </row>
    <row r="276" spans="1:9" ht="14.5" x14ac:dyDescent="0.35">
      <c r="A276" s="99" t="s">
        <v>1147</v>
      </c>
      <c r="B276" s="99" t="s">
        <v>1123</v>
      </c>
      <c r="C276" s="189" t="s">
        <v>1151</v>
      </c>
      <c r="D276" s="190">
        <v>4</v>
      </c>
      <c r="E276" s="99" t="s">
        <v>1152</v>
      </c>
      <c r="F276" s="100">
        <v>40544</v>
      </c>
      <c r="G276" s="101">
        <v>3.5</v>
      </c>
      <c r="H276">
        <v>39569</v>
      </c>
      <c r="I276" s="101">
        <v>0.5</v>
      </c>
    </row>
    <row r="277" spans="1:9" ht="14.5" x14ac:dyDescent="0.35">
      <c r="A277" s="99" t="s">
        <v>1147</v>
      </c>
      <c r="B277" s="99" t="s">
        <v>1153</v>
      </c>
      <c r="C277" s="189" t="s">
        <v>1154</v>
      </c>
      <c r="D277" s="190">
        <v>4</v>
      </c>
      <c r="E277" s="99" t="s">
        <v>1155</v>
      </c>
      <c r="F277" s="100">
        <v>40544</v>
      </c>
      <c r="G277" s="101">
        <v>3.45</v>
      </c>
      <c r="H277">
        <v>39569</v>
      </c>
      <c r="I277" s="101">
        <v>0.55000000000000004</v>
      </c>
    </row>
    <row r="278" spans="1:9" ht="14.5" x14ac:dyDescent="0.35">
      <c r="A278" s="99" t="s">
        <v>1147</v>
      </c>
      <c r="B278" s="99" t="s">
        <v>1141</v>
      </c>
      <c r="C278" s="189" t="s">
        <v>1156</v>
      </c>
      <c r="D278" s="190">
        <v>3.4</v>
      </c>
      <c r="E278" s="99" t="s">
        <v>1157</v>
      </c>
      <c r="F278" s="100">
        <v>40544</v>
      </c>
      <c r="G278" s="101">
        <v>3.1</v>
      </c>
      <c r="H278">
        <v>39569</v>
      </c>
      <c r="I278" s="101">
        <v>0.3</v>
      </c>
    </row>
    <row r="279" spans="1:9" ht="14.5" x14ac:dyDescent="0.35">
      <c r="A279" s="99" t="s">
        <v>1147</v>
      </c>
      <c r="B279" s="99" t="s">
        <v>1158</v>
      </c>
      <c r="C279" s="189" t="s">
        <v>1159</v>
      </c>
      <c r="D279" s="190">
        <v>3.3</v>
      </c>
      <c r="E279" s="99" t="s">
        <v>1160</v>
      </c>
      <c r="F279" s="100">
        <v>40544</v>
      </c>
      <c r="G279" s="101">
        <v>3.1</v>
      </c>
      <c r="H279">
        <v>39569</v>
      </c>
      <c r="I279" s="101">
        <v>0.2</v>
      </c>
    </row>
    <row r="280" spans="1:9" ht="14.5" x14ac:dyDescent="0.35">
      <c r="A280" s="99" t="s">
        <v>1147</v>
      </c>
      <c r="B280" s="99" t="s">
        <v>1161</v>
      </c>
      <c r="C280" s="189" t="s">
        <v>1162</v>
      </c>
      <c r="D280" s="190">
        <v>4</v>
      </c>
      <c r="E280" s="99" t="s">
        <v>1163</v>
      </c>
      <c r="F280" s="100">
        <v>40544</v>
      </c>
      <c r="G280" s="101">
        <v>3.3</v>
      </c>
      <c r="H280">
        <v>39569</v>
      </c>
      <c r="I280" s="101">
        <v>0.7</v>
      </c>
    </row>
    <row r="281" spans="1:9" ht="14.5" x14ac:dyDescent="0.35">
      <c r="A281" s="99" t="s">
        <v>1147</v>
      </c>
      <c r="B281" s="99" t="s">
        <v>1164</v>
      </c>
      <c r="C281" s="189" t="s">
        <v>1165</v>
      </c>
      <c r="D281" s="190">
        <v>4</v>
      </c>
      <c r="E281" s="99" t="s">
        <v>1166</v>
      </c>
      <c r="F281" s="100">
        <v>40544</v>
      </c>
      <c r="G281" s="101">
        <v>3.45</v>
      </c>
      <c r="H281">
        <v>39569</v>
      </c>
      <c r="I281" s="101">
        <v>0.55000000000000004</v>
      </c>
    </row>
    <row r="282" spans="1:9" ht="14.5" x14ac:dyDescent="0.35">
      <c r="A282" s="99" t="s">
        <v>1147</v>
      </c>
      <c r="B282" s="99" t="s">
        <v>937</v>
      </c>
      <c r="C282" s="189" t="s">
        <v>1167</v>
      </c>
      <c r="D282" s="190">
        <v>3.4</v>
      </c>
      <c r="E282" s="99" t="s">
        <v>1168</v>
      </c>
      <c r="F282" s="100">
        <v>40544</v>
      </c>
      <c r="G282" s="101">
        <v>3.1</v>
      </c>
      <c r="H282">
        <v>39569</v>
      </c>
      <c r="I282" s="101">
        <v>0.3</v>
      </c>
    </row>
    <row r="283" spans="1:9" ht="14.5" x14ac:dyDescent="0.35">
      <c r="A283" s="99" t="s">
        <v>1147</v>
      </c>
      <c r="B283" s="99" t="s">
        <v>1169</v>
      </c>
      <c r="C283" s="189" t="s">
        <v>1170</v>
      </c>
      <c r="D283" s="190">
        <v>3.8</v>
      </c>
      <c r="E283" s="99" t="s">
        <v>1171</v>
      </c>
      <c r="F283" s="100">
        <v>40544</v>
      </c>
      <c r="G283" s="101">
        <v>3.1</v>
      </c>
      <c r="H283">
        <v>39569</v>
      </c>
      <c r="I283" s="101">
        <v>0.7</v>
      </c>
    </row>
    <row r="284" spans="1:9" ht="14.5" x14ac:dyDescent="0.35">
      <c r="A284" s="99" t="s">
        <v>1147</v>
      </c>
      <c r="B284" s="99" t="s">
        <v>1172</v>
      </c>
      <c r="C284" s="189" t="s">
        <v>1173</v>
      </c>
      <c r="D284" s="190">
        <v>3.4</v>
      </c>
      <c r="E284" s="99" t="s">
        <v>1174</v>
      </c>
      <c r="F284" s="100">
        <v>40544</v>
      </c>
      <c r="G284" s="101">
        <v>3.1</v>
      </c>
      <c r="H284">
        <v>39569</v>
      </c>
      <c r="I284" s="101">
        <v>0.3</v>
      </c>
    </row>
    <row r="285" spans="1:9" ht="14.5" x14ac:dyDescent="0.35">
      <c r="A285" s="99" t="s">
        <v>1147</v>
      </c>
      <c r="B285" s="99" t="s">
        <v>1175</v>
      </c>
      <c r="C285" s="189" t="s">
        <v>1176</v>
      </c>
      <c r="D285" s="190">
        <v>3.8</v>
      </c>
      <c r="E285" s="99" t="s">
        <v>1177</v>
      </c>
      <c r="F285" s="100">
        <v>40544</v>
      </c>
      <c r="G285" s="101">
        <v>3.1</v>
      </c>
      <c r="H285">
        <v>39569</v>
      </c>
      <c r="I285" s="101">
        <v>0.7</v>
      </c>
    </row>
    <row r="286" spans="1:9" ht="14.5" x14ac:dyDescent="0.35">
      <c r="A286" s="99" t="s">
        <v>1147</v>
      </c>
      <c r="B286" s="99" t="s">
        <v>1178</v>
      </c>
      <c r="C286" s="189" t="s">
        <v>1179</v>
      </c>
      <c r="D286" s="190">
        <v>3.8</v>
      </c>
      <c r="E286" s="99" t="s">
        <v>1180</v>
      </c>
      <c r="F286" s="100">
        <v>40544</v>
      </c>
      <c r="G286" s="101">
        <v>3.3</v>
      </c>
      <c r="H286">
        <v>39569</v>
      </c>
      <c r="I286" s="101">
        <v>0.5</v>
      </c>
    </row>
    <row r="287" spans="1:9" ht="14.5" x14ac:dyDescent="0.35">
      <c r="A287" s="99" t="s">
        <v>1147</v>
      </c>
      <c r="B287" s="99" t="s">
        <v>1181</v>
      </c>
      <c r="C287" s="189" t="s">
        <v>1182</v>
      </c>
      <c r="D287" s="190">
        <v>3.8</v>
      </c>
      <c r="E287" s="99" t="s">
        <v>1183</v>
      </c>
      <c r="F287" s="100">
        <v>40544</v>
      </c>
      <c r="G287" s="101">
        <v>3.45</v>
      </c>
      <c r="H287">
        <v>39569</v>
      </c>
      <c r="I287" s="101">
        <v>0.35</v>
      </c>
    </row>
    <row r="288" spans="1:9" ht="14.5" x14ac:dyDescent="0.35">
      <c r="A288" s="99" t="s">
        <v>1147</v>
      </c>
      <c r="B288" s="99" t="s">
        <v>946</v>
      </c>
      <c r="C288" s="189" t="s">
        <v>1184</v>
      </c>
      <c r="D288" s="190">
        <v>3.8</v>
      </c>
      <c r="E288" s="99" t="s">
        <v>1185</v>
      </c>
      <c r="F288" s="100">
        <v>40544</v>
      </c>
      <c r="G288" s="101">
        <v>3.1</v>
      </c>
      <c r="H288">
        <v>39569</v>
      </c>
      <c r="I288" s="101">
        <v>0.7</v>
      </c>
    </row>
    <row r="289" spans="1:9" ht="14.5" x14ac:dyDescent="0.35">
      <c r="A289" s="99" t="s">
        <v>1147</v>
      </c>
      <c r="B289" s="99" t="s">
        <v>1186</v>
      </c>
      <c r="C289" s="189" t="s">
        <v>1187</v>
      </c>
      <c r="D289" s="190">
        <v>3.8</v>
      </c>
      <c r="E289" s="99" t="s">
        <v>1188</v>
      </c>
      <c r="F289" s="100">
        <v>40544</v>
      </c>
      <c r="G289" s="101">
        <v>3.1</v>
      </c>
      <c r="H289">
        <v>39569</v>
      </c>
      <c r="I289" s="101">
        <v>0.7</v>
      </c>
    </row>
    <row r="290" spans="1:9" ht="14.5" x14ac:dyDescent="0.35">
      <c r="A290" s="99" t="s">
        <v>1147</v>
      </c>
      <c r="B290" s="99" t="s">
        <v>1189</v>
      </c>
      <c r="C290" s="189" t="s">
        <v>1190</v>
      </c>
      <c r="D290" s="190">
        <v>4.3</v>
      </c>
      <c r="E290" s="99" t="s">
        <v>1191</v>
      </c>
      <c r="F290" s="100">
        <v>40544</v>
      </c>
      <c r="G290" s="101">
        <v>3.45</v>
      </c>
      <c r="H290">
        <v>39569</v>
      </c>
      <c r="I290" s="101">
        <v>0.85</v>
      </c>
    </row>
    <row r="291" spans="1:9" ht="14.5" x14ac:dyDescent="0.35">
      <c r="A291" s="99" t="s">
        <v>1147</v>
      </c>
      <c r="B291" s="99" t="s">
        <v>1192</v>
      </c>
      <c r="C291" s="189" t="s">
        <v>1193</v>
      </c>
      <c r="D291" s="190">
        <v>3.2</v>
      </c>
      <c r="E291" s="99" t="s">
        <v>1194</v>
      </c>
      <c r="F291" s="100">
        <v>40544</v>
      </c>
      <c r="G291" s="101">
        <v>2.9</v>
      </c>
      <c r="H291">
        <v>39569</v>
      </c>
      <c r="I291" s="101">
        <v>0.3</v>
      </c>
    </row>
    <row r="292" spans="1:9" ht="14.5" x14ac:dyDescent="0.35">
      <c r="A292" s="99" t="s">
        <v>1147</v>
      </c>
      <c r="B292" s="99" t="s">
        <v>1195</v>
      </c>
      <c r="C292" s="189" t="s">
        <v>1196</v>
      </c>
      <c r="D292" s="190">
        <v>4</v>
      </c>
      <c r="E292" s="99" t="s">
        <v>1197</v>
      </c>
      <c r="F292" s="100">
        <v>40544</v>
      </c>
      <c r="G292" s="101">
        <v>3.45</v>
      </c>
      <c r="H292">
        <v>39569</v>
      </c>
      <c r="I292" s="101">
        <v>0.55000000000000004</v>
      </c>
    </row>
    <row r="293" spans="1:9" ht="14.5" x14ac:dyDescent="0.35">
      <c r="A293" s="99" t="s">
        <v>1147</v>
      </c>
      <c r="B293" s="99" t="s">
        <v>1198</v>
      </c>
      <c r="C293" s="189" t="s">
        <v>1199</v>
      </c>
      <c r="D293" s="190">
        <v>3.8</v>
      </c>
      <c r="E293" s="99" t="s">
        <v>1200</v>
      </c>
      <c r="F293" s="100">
        <v>40544</v>
      </c>
      <c r="G293" s="101">
        <v>3.1</v>
      </c>
      <c r="H293">
        <v>39569</v>
      </c>
      <c r="I293" s="101">
        <v>0.7</v>
      </c>
    </row>
    <row r="294" spans="1:9" ht="14.5" x14ac:dyDescent="0.35">
      <c r="A294" s="99" t="s">
        <v>1147</v>
      </c>
      <c r="B294" s="99" t="s">
        <v>1201</v>
      </c>
      <c r="C294" s="189" t="s">
        <v>1202</v>
      </c>
      <c r="D294" s="190">
        <v>4</v>
      </c>
      <c r="E294" s="99" t="s">
        <v>1203</v>
      </c>
      <c r="F294" s="100">
        <v>40544</v>
      </c>
      <c r="G294" s="101">
        <v>3.45</v>
      </c>
      <c r="H294">
        <v>39569</v>
      </c>
      <c r="I294" s="101">
        <v>0.55000000000000004</v>
      </c>
    </row>
    <row r="295" spans="1:9" ht="14.5" x14ac:dyDescent="0.35">
      <c r="A295" s="99" t="s">
        <v>1147</v>
      </c>
      <c r="B295" s="99" t="s">
        <v>1204</v>
      </c>
      <c r="C295" s="189" t="s">
        <v>1205</v>
      </c>
      <c r="D295" s="190">
        <v>4</v>
      </c>
      <c r="E295" s="99" t="s">
        <v>1206</v>
      </c>
      <c r="F295" s="100">
        <v>40544</v>
      </c>
      <c r="G295" s="101">
        <v>3.45</v>
      </c>
      <c r="H295">
        <v>39569</v>
      </c>
      <c r="I295" s="101">
        <v>0.55000000000000004</v>
      </c>
    </row>
    <row r="296" spans="1:9" ht="14.5" x14ac:dyDescent="0.35">
      <c r="A296" s="99" t="s">
        <v>1147</v>
      </c>
      <c r="B296" s="99" t="s">
        <v>1207</v>
      </c>
      <c r="C296" s="189" t="s">
        <v>1208</v>
      </c>
      <c r="D296" s="190">
        <v>3.3</v>
      </c>
      <c r="E296" s="99" t="s">
        <v>1209</v>
      </c>
      <c r="F296" s="100">
        <v>40544</v>
      </c>
      <c r="G296" s="101">
        <v>3.1</v>
      </c>
      <c r="H296">
        <v>39569</v>
      </c>
      <c r="I296" s="101">
        <v>0.2</v>
      </c>
    </row>
    <row r="297" spans="1:9" ht="14.5" x14ac:dyDescent="0.35">
      <c r="A297" s="99" t="s">
        <v>1147</v>
      </c>
      <c r="B297" s="99" t="s">
        <v>1210</v>
      </c>
      <c r="C297" s="189" t="s">
        <v>1211</v>
      </c>
      <c r="D297" s="190">
        <v>4.3</v>
      </c>
      <c r="E297" s="99" t="s">
        <v>1212</v>
      </c>
      <c r="F297" s="100">
        <v>40544</v>
      </c>
      <c r="G297" s="101">
        <v>3.45</v>
      </c>
      <c r="H297">
        <v>39569</v>
      </c>
      <c r="I297" s="101">
        <v>0.85</v>
      </c>
    </row>
    <row r="298" spans="1:9" ht="14.5" x14ac:dyDescent="0.35">
      <c r="A298" s="99" t="s">
        <v>1147</v>
      </c>
      <c r="B298" s="99" t="s">
        <v>1213</v>
      </c>
      <c r="C298" s="189" t="s">
        <v>1214</v>
      </c>
      <c r="D298" s="190">
        <v>3.8</v>
      </c>
      <c r="E298" s="99" t="s">
        <v>1215</v>
      </c>
      <c r="F298" s="100">
        <v>40544</v>
      </c>
      <c r="G298" s="101">
        <v>3.3</v>
      </c>
      <c r="H298">
        <v>39569</v>
      </c>
      <c r="I298" s="101">
        <v>0.5</v>
      </c>
    </row>
    <row r="299" spans="1:9" ht="14.5" x14ac:dyDescent="0.35">
      <c r="A299" s="99" t="s">
        <v>1147</v>
      </c>
      <c r="B299" s="99" t="s">
        <v>1216</v>
      </c>
      <c r="C299" s="189" t="s">
        <v>1217</v>
      </c>
      <c r="D299" s="190">
        <v>3.3</v>
      </c>
      <c r="E299" s="99" t="s">
        <v>1218</v>
      </c>
      <c r="F299" s="100">
        <v>40544</v>
      </c>
      <c r="G299" s="101">
        <v>2.9</v>
      </c>
      <c r="H299">
        <v>39569</v>
      </c>
      <c r="I299" s="101">
        <v>0.4</v>
      </c>
    </row>
    <row r="300" spans="1:9" ht="14.5" x14ac:dyDescent="0.35">
      <c r="A300" s="99" t="s">
        <v>1147</v>
      </c>
      <c r="B300" s="99" t="s">
        <v>1219</v>
      </c>
      <c r="C300" s="189" t="s">
        <v>1220</v>
      </c>
      <c r="D300" s="190">
        <v>3.8</v>
      </c>
      <c r="E300" s="99" t="s">
        <v>1221</v>
      </c>
      <c r="F300" s="100">
        <v>40544</v>
      </c>
      <c r="G300" s="101">
        <v>3.3</v>
      </c>
      <c r="H300">
        <v>39569</v>
      </c>
      <c r="I300" s="101">
        <v>0.5</v>
      </c>
    </row>
    <row r="301" spans="1:9" ht="14.5" x14ac:dyDescent="0.35">
      <c r="A301" s="99" t="s">
        <v>1147</v>
      </c>
      <c r="B301" s="99" t="s">
        <v>967</v>
      </c>
      <c r="C301" s="189" t="s">
        <v>1222</v>
      </c>
      <c r="D301" s="190">
        <v>4</v>
      </c>
      <c r="E301" s="99" t="s">
        <v>1223</v>
      </c>
      <c r="F301" s="100">
        <v>40544</v>
      </c>
      <c r="G301" s="101">
        <v>3.45</v>
      </c>
      <c r="H301">
        <v>39569</v>
      </c>
      <c r="I301" s="101">
        <v>0.55000000000000004</v>
      </c>
    </row>
    <row r="302" spans="1:9" ht="14.5" x14ac:dyDescent="0.35">
      <c r="A302" s="99" t="s">
        <v>1147</v>
      </c>
      <c r="B302" s="99" t="s">
        <v>1224</v>
      </c>
      <c r="C302" s="189" t="s">
        <v>1225</v>
      </c>
      <c r="D302" s="190">
        <v>3.4</v>
      </c>
      <c r="E302" s="99" t="s">
        <v>1226</v>
      </c>
      <c r="F302" s="100">
        <v>40544</v>
      </c>
      <c r="G302" s="101">
        <v>3.1</v>
      </c>
      <c r="H302">
        <v>39569</v>
      </c>
      <c r="I302" s="101">
        <v>0.3</v>
      </c>
    </row>
    <row r="303" spans="1:9" ht="14.5" x14ac:dyDescent="0.35">
      <c r="A303" s="99" t="s">
        <v>1147</v>
      </c>
      <c r="B303" s="99" t="s">
        <v>1227</v>
      </c>
      <c r="C303" s="189" t="s">
        <v>1228</v>
      </c>
      <c r="D303" s="190">
        <v>3.3</v>
      </c>
      <c r="E303" s="99" t="s">
        <v>1229</v>
      </c>
      <c r="F303" s="100">
        <v>40544</v>
      </c>
      <c r="G303" s="101">
        <v>3.1</v>
      </c>
      <c r="H303">
        <v>39569</v>
      </c>
      <c r="I303" s="101">
        <v>0.2</v>
      </c>
    </row>
    <row r="304" spans="1:9" ht="14.5" x14ac:dyDescent="0.35">
      <c r="A304" s="99" t="s">
        <v>1147</v>
      </c>
      <c r="B304" s="99" t="s">
        <v>973</v>
      </c>
      <c r="C304" s="189" t="s">
        <v>1230</v>
      </c>
      <c r="D304" s="190">
        <v>3.2</v>
      </c>
      <c r="E304" s="99" t="s">
        <v>1231</v>
      </c>
      <c r="F304" s="100">
        <v>40544</v>
      </c>
      <c r="G304" s="101">
        <v>2.9</v>
      </c>
      <c r="H304">
        <v>39569</v>
      </c>
      <c r="I304" s="101">
        <v>0.3</v>
      </c>
    </row>
    <row r="305" spans="1:9" ht="14.5" x14ac:dyDescent="0.35">
      <c r="A305" s="99" t="s">
        <v>1147</v>
      </c>
      <c r="B305" s="99" t="s">
        <v>1232</v>
      </c>
      <c r="C305" s="189" t="s">
        <v>1233</v>
      </c>
      <c r="D305" s="190">
        <v>4.3</v>
      </c>
      <c r="E305" s="99" t="s">
        <v>1234</v>
      </c>
      <c r="F305" s="100">
        <v>40544</v>
      </c>
      <c r="G305" s="101">
        <v>3.45</v>
      </c>
      <c r="H305">
        <v>39569</v>
      </c>
      <c r="I305" s="101">
        <v>0.85</v>
      </c>
    </row>
    <row r="306" spans="1:9" ht="14.5" x14ac:dyDescent="0.35">
      <c r="A306" s="99" t="s">
        <v>1147</v>
      </c>
      <c r="B306" s="99" t="s">
        <v>1235</v>
      </c>
      <c r="C306" s="189" t="s">
        <v>1236</v>
      </c>
      <c r="D306" s="190">
        <v>3.4</v>
      </c>
      <c r="E306" s="99" t="s">
        <v>1237</v>
      </c>
      <c r="F306" s="100">
        <v>40544</v>
      </c>
      <c r="G306" s="101">
        <v>3.1</v>
      </c>
      <c r="H306">
        <v>39569</v>
      </c>
      <c r="I306" s="101">
        <v>0.3</v>
      </c>
    </row>
    <row r="307" spans="1:9" ht="14.5" x14ac:dyDescent="0.35">
      <c r="A307" s="99" t="s">
        <v>1147</v>
      </c>
      <c r="B307" s="99" t="s">
        <v>1238</v>
      </c>
      <c r="C307" s="189" t="s">
        <v>1239</v>
      </c>
      <c r="D307" s="190">
        <v>3.4</v>
      </c>
      <c r="E307" s="99" t="s">
        <v>1240</v>
      </c>
      <c r="F307" s="100">
        <v>40544</v>
      </c>
      <c r="G307" s="101">
        <v>3.1</v>
      </c>
      <c r="H307">
        <v>39569</v>
      </c>
      <c r="I307" s="101">
        <v>0.3</v>
      </c>
    </row>
    <row r="308" spans="1:9" ht="14.5" x14ac:dyDescent="0.35">
      <c r="A308" s="99" t="s">
        <v>1147</v>
      </c>
      <c r="B308" s="99" t="s">
        <v>1241</v>
      </c>
      <c r="C308" s="189" t="s">
        <v>1242</v>
      </c>
      <c r="D308" s="190">
        <v>4.3</v>
      </c>
      <c r="E308" s="99" t="s">
        <v>1243</v>
      </c>
      <c r="F308" s="100">
        <v>40544</v>
      </c>
      <c r="G308" s="101">
        <v>3.45</v>
      </c>
      <c r="H308">
        <v>39569</v>
      </c>
      <c r="I308" s="101">
        <v>0.85</v>
      </c>
    </row>
    <row r="309" spans="1:9" ht="14.5" x14ac:dyDescent="0.35">
      <c r="A309" s="99" t="s">
        <v>1147</v>
      </c>
      <c r="B309" s="99" t="s">
        <v>1244</v>
      </c>
      <c r="C309" s="189" t="s">
        <v>1245</v>
      </c>
      <c r="D309" s="190">
        <v>4.3</v>
      </c>
      <c r="E309" s="99" t="s">
        <v>1246</v>
      </c>
      <c r="F309" s="100">
        <v>40544</v>
      </c>
      <c r="G309" s="101">
        <v>3.45</v>
      </c>
      <c r="H309">
        <v>39569</v>
      </c>
      <c r="I309" s="101">
        <v>0.85</v>
      </c>
    </row>
    <row r="310" spans="1:9" ht="14.5" x14ac:dyDescent="0.35">
      <c r="A310" s="99" t="s">
        <v>1147</v>
      </c>
      <c r="B310" s="99" t="s">
        <v>353</v>
      </c>
      <c r="C310" s="189" t="s">
        <v>1247</v>
      </c>
      <c r="D310" s="190">
        <v>3.3</v>
      </c>
      <c r="E310" s="99" t="s">
        <v>1248</v>
      </c>
      <c r="F310" s="100">
        <v>40544</v>
      </c>
      <c r="G310" s="101">
        <v>2.9</v>
      </c>
      <c r="H310">
        <v>39569</v>
      </c>
      <c r="I310" s="101">
        <v>0.4</v>
      </c>
    </row>
    <row r="311" spans="1:9" ht="14.5" x14ac:dyDescent="0.35">
      <c r="A311" s="99" t="s">
        <v>1147</v>
      </c>
      <c r="B311" s="99" t="s">
        <v>356</v>
      </c>
      <c r="C311" s="189" t="s">
        <v>1249</v>
      </c>
      <c r="D311" s="190">
        <v>3.4</v>
      </c>
      <c r="E311" s="99" t="s">
        <v>1250</v>
      </c>
      <c r="F311" s="100">
        <v>40544</v>
      </c>
      <c r="G311" s="101">
        <v>3.1</v>
      </c>
      <c r="H311">
        <v>39569</v>
      </c>
      <c r="I311" s="101">
        <v>0.3</v>
      </c>
    </row>
    <row r="312" spans="1:9" ht="14.5" x14ac:dyDescent="0.35">
      <c r="A312" s="99" t="s">
        <v>1147</v>
      </c>
      <c r="B312" s="99" t="s">
        <v>1251</v>
      </c>
      <c r="C312" s="189" t="s">
        <v>1252</v>
      </c>
      <c r="D312" s="190">
        <v>3.3</v>
      </c>
      <c r="E312" s="99" t="s">
        <v>1253</v>
      </c>
      <c r="F312" s="100">
        <v>40544</v>
      </c>
      <c r="G312" s="101">
        <v>3.1</v>
      </c>
      <c r="H312">
        <v>39569</v>
      </c>
      <c r="I312" s="101">
        <v>0.2</v>
      </c>
    </row>
    <row r="313" spans="1:9" ht="14.5" x14ac:dyDescent="0.35">
      <c r="A313" s="99" t="s">
        <v>1147</v>
      </c>
      <c r="B313" s="99" t="s">
        <v>1254</v>
      </c>
      <c r="C313" s="189" t="s">
        <v>1255</v>
      </c>
      <c r="D313" s="190">
        <v>3.2</v>
      </c>
      <c r="E313" s="99" t="s">
        <v>1256</v>
      </c>
      <c r="F313" s="100">
        <v>40544</v>
      </c>
      <c r="G313" s="101">
        <v>2.9</v>
      </c>
      <c r="H313">
        <v>39569</v>
      </c>
      <c r="I313" s="101">
        <v>0.3</v>
      </c>
    </row>
    <row r="314" spans="1:9" ht="14.5" x14ac:dyDescent="0.35">
      <c r="A314" s="99" t="s">
        <v>1147</v>
      </c>
      <c r="B314" s="99" t="s">
        <v>365</v>
      </c>
      <c r="C314" s="189" t="s">
        <v>1257</v>
      </c>
      <c r="D314" s="190">
        <v>3.2</v>
      </c>
      <c r="E314" s="99" t="s">
        <v>1258</v>
      </c>
      <c r="F314" s="100">
        <v>40544</v>
      </c>
      <c r="G314" s="101">
        <v>2.9</v>
      </c>
      <c r="H314">
        <v>39569</v>
      </c>
      <c r="I314" s="101">
        <v>0.3</v>
      </c>
    </row>
    <row r="315" spans="1:9" ht="14.5" x14ac:dyDescent="0.35">
      <c r="A315" s="99" t="s">
        <v>1147</v>
      </c>
      <c r="B315" s="99" t="s">
        <v>368</v>
      </c>
      <c r="C315" s="189" t="s">
        <v>1259</v>
      </c>
      <c r="D315" s="190">
        <v>4</v>
      </c>
      <c r="E315" s="99" t="s">
        <v>1260</v>
      </c>
      <c r="F315" s="100">
        <v>40544</v>
      </c>
      <c r="G315" s="101">
        <v>3.3</v>
      </c>
      <c r="H315">
        <v>39569</v>
      </c>
      <c r="I315" s="101">
        <v>0.7</v>
      </c>
    </row>
    <row r="316" spans="1:9" ht="14.5" x14ac:dyDescent="0.35">
      <c r="A316" s="99" t="s">
        <v>1147</v>
      </c>
      <c r="B316" s="99" t="s">
        <v>1261</v>
      </c>
      <c r="C316" s="189" t="s">
        <v>1262</v>
      </c>
      <c r="D316" s="190">
        <v>3.2</v>
      </c>
      <c r="E316" s="99" t="s">
        <v>1263</v>
      </c>
      <c r="F316" s="100">
        <v>40544</v>
      </c>
      <c r="G316" s="101">
        <v>2.9</v>
      </c>
      <c r="H316">
        <v>39569</v>
      </c>
      <c r="I316" s="101">
        <v>0.3</v>
      </c>
    </row>
    <row r="317" spans="1:9" ht="14.5" x14ac:dyDescent="0.35">
      <c r="A317" s="99" t="s">
        <v>1147</v>
      </c>
      <c r="B317" s="99" t="s">
        <v>1264</v>
      </c>
      <c r="C317" s="189" t="s">
        <v>1265</v>
      </c>
      <c r="D317" s="190">
        <v>4</v>
      </c>
      <c r="E317" s="99" t="s">
        <v>1266</v>
      </c>
      <c r="F317" s="100">
        <v>40544</v>
      </c>
      <c r="G317" s="101">
        <v>3.3</v>
      </c>
      <c r="H317">
        <v>39569</v>
      </c>
      <c r="I317" s="101">
        <v>0.7</v>
      </c>
    </row>
    <row r="318" spans="1:9" ht="14.5" x14ac:dyDescent="0.35">
      <c r="A318" s="99" t="s">
        <v>1147</v>
      </c>
      <c r="B318" s="99" t="s">
        <v>1267</v>
      </c>
      <c r="C318" s="189" t="s">
        <v>1268</v>
      </c>
      <c r="D318" s="190">
        <v>4</v>
      </c>
      <c r="E318" s="99" t="s">
        <v>1269</v>
      </c>
      <c r="F318" s="100">
        <v>40544</v>
      </c>
      <c r="G318" s="101">
        <v>3.3</v>
      </c>
      <c r="H318">
        <v>39569</v>
      </c>
      <c r="I318" s="101">
        <v>0.7</v>
      </c>
    </row>
    <row r="319" spans="1:9" ht="14.5" x14ac:dyDescent="0.35">
      <c r="A319" s="99" t="s">
        <v>1147</v>
      </c>
      <c r="B319" s="99" t="s">
        <v>383</v>
      </c>
      <c r="C319" s="189" t="s">
        <v>1270</v>
      </c>
      <c r="D319" s="190">
        <v>3.2</v>
      </c>
      <c r="E319" s="99" t="s">
        <v>1271</v>
      </c>
      <c r="F319" s="100">
        <v>40544</v>
      </c>
      <c r="G319" s="101">
        <v>2.9</v>
      </c>
      <c r="H319">
        <v>39569</v>
      </c>
      <c r="I319" s="101">
        <v>0.3</v>
      </c>
    </row>
    <row r="320" spans="1:9" ht="14.5" x14ac:dyDescent="0.35">
      <c r="A320" s="99" t="s">
        <v>1147</v>
      </c>
      <c r="B320" s="99" t="s">
        <v>1272</v>
      </c>
      <c r="C320" s="189" t="s">
        <v>1273</v>
      </c>
      <c r="D320" s="190">
        <v>3.8</v>
      </c>
      <c r="E320" s="99" t="s">
        <v>1274</v>
      </c>
      <c r="F320" s="100">
        <v>40544</v>
      </c>
      <c r="G320" s="101">
        <v>3.3</v>
      </c>
      <c r="H320">
        <v>39569</v>
      </c>
      <c r="I320" s="101">
        <v>0.5</v>
      </c>
    </row>
    <row r="321" spans="1:9" ht="14.5" x14ac:dyDescent="0.35">
      <c r="A321" s="99" t="s">
        <v>1147</v>
      </c>
      <c r="B321" s="99" t="s">
        <v>386</v>
      </c>
      <c r="C321" s="189" t="s">
        <v>1275</v>
      </c>
      <c r="D321" s="190">
        <v>3.3</v>
      </c>
      <c r="E321" s="99" t="s">
        <v>1276</v>
      </c>
      <c r="F321" s="100">
        <v>40544</v>
      </c>
      <c r="G321" s="101">
        <v>3.1</v>
      </c>
      <c r="H321">
        <v>39569</v>
      </c>
      <c r="I321" s="101">
        <v>0.2</v>
      </c>
    </row>
    <row r="322" spans="1:9" ht="14.5" x14ac:dyDescent="0.35">
      <c r="A322" s="99" t="s">
        <v>1147</v>
      </c>
      <c r="B322" s="99" t="s">
        <v>1277</v>
      </c>
      <c r="C322" s="189" t="s">
        <v>1278</v>
      </c>
      <c r="D322" s="190">
        <v>3.3</v>
      </c>
      <c r="E322" s="99" t="s">
        <v>1279</v>
      </c>
      <c r="F322" s="100">
        <v>40544</v>
      </c>
      <c r="G322" s="101">
        <v>2.9</v>
      </c>
      <c r="H322">
        <v>39569</v>
      </c>
      <c r="I322" s="101">
        <v>0.4</v>
      </c>
    </row>
    <row r="323" spans="1:9" ht="14.5" x14ac:dyDescent="0.35">
      <c r="A323" s="99" t="s">
        <v>1147</v>
      </c>
      <c r="B323" s="99" t="s">
        <v>1280</v>
      </c>
      <c r="C323" s="189" t="s">
        <v>1281</v>
      </c>
      <c r="D323" s="190">
        <v>4</v>
      </c>
      <c r="E323" s="99" t="s">
        <v>1282</v>
      </c>
      <c r="F323" s="100">
        <v>40544</v>
      </c>
      <c r="G323" s="101">
        <v>3.5</v>
      </c>
      <c r="H323">
        <v>39569</v>
      </c>
      <c r="I323" s="101">
        <v>0.5</v>
      </c>
    </row>
    <row r="324" spans="1:9" ht="14.5" x14ac:dyDescent="0.35">
      <c r="A324" s="99" t="s">
        <v>1147</v>
      </c>
      <c r="B324" s="99" t="s">
        <v>395</v>
      </c>
      <c r="C324" s="189" t="s">
        <v>1283</v>
      </c>
      <c r="D324" s="190">
        <v>3.8</v>
      </c>
      <c r="E324" s="99" t="s">
        <v>1284</v>
      </c>
      <c r="F324" s="100">
        <v>40544</v>
      </c>
      <c r="G324" s="101">
        <v>3.45</v>
      </c>
      <c r="H324">
        <v>39569</v>
      </c>
      <c r="I324" s="101">
        <v>0.35</v>
      </c>
    </row>
    <row r="325" spans="1:9" ht="14.5" x14ac:dyDescent="0.35">
      <c r="A325" s="99" t="s">
        <v>1147</v>
      </c>
      <c r="B325" s="99" t="s">
        <v>398</v>
      </c>
      <c r="C325" s="189" t="s">
        <v>1285</v>
      </c>
      <c r="D325" s="190">
        <v>4</v>
      </c>
      <c r="E325" s="99" t="s">
        <v>1286</v>
      </c>
      <c r="F325" s="100">
        <v>40544</v>
      </c>
      <c r="G325" s="101">
        <v>3.3</v>
      </c>
      <c r="H325">
        <v>39569</v>
      </c>
      <c r="I325" s="101">
        <v>0.7</v>
      </c>
    </row>
    <row r="326" spans="1:9" ht="14.5" x14ac:dyDescent="0.35">
      <c r="A326" s="99" t="s">
        <v>1147</v>
      </c>
      <c r="B326" s="99" t="s">
        <v>822</v>
      </c>
      <c r="C326" s="189" t="s">
        <v>1287</v>
      </c>
      <c r="D326" s="190">
        <v>3.2</v>
      </c>
      <c r="E326" s="99" t="s">
        <v>1288</v>
      </c>
      <c r="F326" s="100">
        <v>40544</v>
      </c>
      <c r="G326" s="101">
        <v>2.9</v>
      </c>
      <c r="H326">
        <v>39569</v>
      </c>
      <c r="I326" s="101">
        <v>0.3</v>
      </c>
    </row>
    <row r="327" spans="1:9" ht="14.5" x14ac:dyDescent="0.35">
      <c r="A327" s="99" t="s">
        <v>1147</v>
      </c>
      <c r="B327" s="99" t="s">
        <v>410</v>
      </c>
      <c r="C327" s="189" t="s">
        <v>1289</v>
      </c>
      <c r="D327" s="190">
        <v>3.4</v>
      </c>
      <c r="E327" s="99" t="s">
        <v>1290</v>
      </c>
      <c r="F327" s="100">
        <v>40544</v>
      </c>
      <c r="G327" s="101">
        <v>3.1</v>
      </c>
      <c r="H327">
        <v>39569</v>
      </c>
      <c r="I327" s="101">
        <v>0.3</v>
      </c>
    </row>
    <row r="328" spans="1:9" ht="14.5" x14ac:dyDescent="0.35">
      <c r="A328" s="99" t="s">
        <v>1147</v>
      </c>
      <c r="B328" s="99" t="s">
        <v>1291</v>
      </c>
      <c r="C328" s="189" t="s">
        <v>1292</v>
      </c>
      <c r="D328" s="190">
        <v>3.4</v>
      </c>
      <c r="E328" s="99" t="s">
        <v>1293</v>
      </c>
      <c r="F328" s="100">
        <v>40544</v>
      </c>
      <c r="G328" s="101">
        <v>3.1</v>
      </c>
      <c r="H328">
        <v>39569</v>
      </c>
      <c r="I328" s="101">
        <v>0.3</v>
      </c>
    </row>
    <row r="329" spans="1:9" ht="14.5" x14ac:dyDescent="0.35">
      <c r="A329" s="99" t="s">
        <v>1147</v>
      </c>
      <c r="B329" s="99" t="s">
        <v>416</v>
      </c>
      <c r="C329" s="189" t="s">
        <v>1294</v>
      </c>
      <c r="D329" s="190">
        <v>4</v>
      </c>
      <c r="E329" s="99" t="s">
        <v>1295</v>
      </c>
      <c r="F329" s="100">
        <v>40544</v>
      </c>
      <c r="G329" s="101">
        <v>3.45</v>
      </c>
      <c r="H329">
        <v>39569</v>
      </c>
      <c r="I329" s="101">
        <v>0.55000000000000004</v>
      </c>
    </row>
    <row r="330" spans="1:9" ht="14.5" x14ac:dyDescent="0.35">
      <c r="A330" s="99" t="s">
        <v>1147</v>
      </c>
      <c r="B330" s="99" t="s">
        <v>434</v>
      </c>
      <c r="C330" s="189" t="s">
        <v>1296</v>
      </c>
      <c r="D330" s="190">
        <v>3.8</v>
      </c>
      <c r="E330" s="99" t="s">
        <v>1297</v>
      </c>
      <c r="F330" s="100">
        <v>40544</v>
      </c>
      <c r="G330" s="101">
        <v>3.1</v>
      </c>
      <c r="H330">
        <v>39569</v>
      </c>
      <c r="I330" s="101">
        <v>0.7</v>
      </c>
    </row>
    <row r="331" spans="1:9" ht="14.5" x14ac:dyDescent="0.35">
      <c r="A331" s="99" t="s">
        <v>1147</v>
      </c>
      <c r="B331" s="99" t="s">
        <v>1298</v>
      </c>
      <c r="C331" s="189" t="s">
        <v>1299</v>
      </c>
      <c r="D331" s="190">
        <v>4</v>
      </c>
      <c r="E331" s="99" t="s">
        <v>1300</v>
      </c>
      <c r="F331" s="100">
        <v>40544</v>
      </c>
      <c r="G331" s="101">
        <v>3.3</v>
      </c>
      <c r="H331">
        <v>39569</v>
      </c>
      <c r="I331" s="101">
        <v>0.7</v>
      </c>
    </row>
    <row r="332" spans="1:9" ht="14.5" x14ac:dyDescent="0.35">
      <c r="A332" s="99" t="s">
        <v>1147</v>
      </c>
      <c r="B332" s="99" t="s">
        <v>1301</v>
      </c>
      <c r="C332" s="189" t="s">
        <v>1302</v>
      </c>
      <c r="D332" s="190">
        <v>3.4</v>
      </c>
      <c r="E332" s="99" t="s">
        <v>1303</v>
      </c>
      <c r="F332" s="100">
        <v>40544</v>
      </c>
      <c r="G332" s="101">
        <v>3.1</v>
      </c>
      <c r="H332">
        <v>39569</v>
      </c>
      <c r="I332" s="101">
        <v>0.3</v>
      </c>
    </row>
    <row r="333" spans="1:9" ht="14.5" x14ac:dyDescent="0.35">
      <c r="A333" s="99" t="s">
        <v>1147</v>
      </c>
      <c r="B333" s="99" t="s">
        <v>1304</v>
      </c>
      <c r="C333" s="189" t="s">
        <v>1305</v>
      </c>
      <c r="D333" s="190">
        <v>3.1</v>
      </c>
      <c r="E333" s="99" t="s">
        <v>1306</v>
      </c>
      <c r="F333" s="100">
        <v>40544</v>
      </c>
      <c r="G333" s="101">
        <v>3.1</v>
      </c>
      <c r="I333" s="101">
        <v>0</v>
      </c>
    </row>
    <row r="334" spans="1:9" ht="14.5" x14ac:dyDescent="0.35">
      <c r="A334" s="99" t="s">
        <v>1147</v>
      </c>
      <c r="B334" s="99" t="s">
        <v>1089</v>
      </c>
      <c r="C334" s="189" t="s">
        <v>1307</v>
      </c>
      <c r="D334" s="190">
        <v>3.4</v>
      </c>
      <c r="E334" s="99" t="s">
        <v>1308</v>
      </c>
      <c r="F334" s="100">
        <v>40544</v>
      </c>
      <c r="G334" s="101">
        <v>3.1</v>
      </c>
      <c r="H334">
        <v>39569</v>
      </c>
      <c r="I334" s="101">
        <v>0.3</v>
      </c>
    </row>
    <row r="335" spans="1:9" ht="14.5" x14ac:dyDescent="0.35">
      <c r="A335" s="99" t="s">
        <v>1147</v>
      </c>
      <c r="B335" s="99" t="s">
        <v>1309</v>
      </c>
      <c r="C335" s="189" t="s">
        <v>1310</v>
      </c>
      <c r="D335" s="190">
        <v>3.4</v>
      </c>
      <c r="E335" s="99" t="s">
        <v>1311</v>
      </c>
      <c r="F335" s="100">
        <v>40544</v>
      </c>
      <c r="G335" s="101">
        <v>3.1</v>
      </c>
      <c r="H335">
        <v>39569</v>
      </c>
      <c r="I335" s="101">
        <v>0.3</v>
      </c>
    </row>
    <row r="336" spans="1:9" ht="14.5" x14ac:dyDescent="0.35">
      <c r="A336" s="99" t="s">
        <v>1147</v>
      </c>
      <c r="B336" s="99" t="s">
        <v>1312</v>
      </c>
      <c r="C336" s="189" t="s">
        <v>1313</v>
      </c>
      <c r="D336" s="190">
        <v>3.8</v>
      </c>
      <c r="E336" s="99" t="s">
        <v>1314</v>
      </c>
      <c r="F336" s="100">
        <v>40544</v>
      </c>
      <c r="G336" s="101">
        <v>3.1</v>
      </c>
      <c r="H336">
        <v>39569</v>
      </c>
      <c r="I336" s="101">
        <v>0.7</v>
      </c>
    </row>
    <row r="337" spans="1:9" ht="14.5" x14ac:dyDescent="0.35">
      <c r="A337" s="99" t="s">
        <v>1147</v>
      </c>
      <c r="B337" s="99" t="s">
        <v>1315</v>
      </c>
      <c r="C337" s="189" t="s">
        <v>1316</v>
      </c>
      <c r="D337" s="190">
        <v>3.4</v>
      </c>
      <c r="E337" s="99" t="s">
        <v>1317</v>
      </c>
      <c r="F337" s="100">
        <v>40544</v>
      </c>
      <c r="G337" s="101">
        <v>3.1</v>
      </c>
      <c r="H337">
        <v>39569</v>
      </c>
      <c r="I337" s="101">
        <v>0.3</v>
      </c>
    </row>
    <row r="338" spans="1:9" ht="14.5" x14ac:dyDescent="0.35">
      <c r="A338" s="99" t="s">
        <v>1147</v>
      </c>
      <c r="B338" s="99" t="s">
        <v>1318</v>
      </c>
      <c r="C338" s="189" t="s">
        <v>1319</v>
      </c>
      <c r="D338" s="190">
        <v>3.3</v>
      </c>
      <c r="E338" s="99" t="s">
        <v>1320</v>
      </c>
      <c r="F338" s="100">
        <v>40544</v>
      </c>
      <c r="G338" s="101">
        <v>3.1</v>
      </c>
      <c r="H338">
        <v>39569</v>
      </c>
      <c r="I338" s="101">
        <v>0.2</v>
      </c>
    </row>
    <row r="339" spans="1:9" ht="14.5" x14ac:dyDescent="0.35">
      <c r="A339" s="99" t="s">
        <v>1147</v>
      </c>
      <c r="B339" s="99" t="s">
        <v>467</v>
      </c>
      <c r="C339" s="189" t="s">
        <v>1321</v>
      </c>
      <c r="D339" s="190">
        <v>3.8</v>
      </c>
      <c r="E339" s="99" t="s">
        <v>1322</v>
      </c>
      <c r="F339" s="100">
        <v>40544</v>
      </c>
      <c r="G339" s="101">
        <v>3.45</v>
      </c>
      <c r="H339">
        <v>39569</v>
      </c>
      <c r="I339" s="101">
        <v>0.35</v>
      </c>
    </row>
    <row r="340" spans="1:9" ht="14.5" x14ac:dyDescent="0.35">
      <c r="A340" s="99" t="s">
        <v>1147</v>
      </c>
      <c r="B340" s="99" t="s">
        <v>1323</v>
      </c>
      <c r="C340" s="189" t="s">
        <v>1324</v>
      </c>
      <c r="D340" s="190">
        <v>3.8</v>
      </c>
      <c r="E340" s="99" t="s">
        <v>1325</v>
      </c>
      <c r="F340" s="100">
        <v>40544</v>
      </c>
      <c r="G340" s="101">
        <v>3.3</v>
      </c>
      <c r="H340">
        <v>39569</v>
      </c>
      <c r="I340" s="101">
        <v>0.5</v>
      </c>
    </row>
    <row r="341" spans="1:9" ht="14.5" x14ac:dyDescent="0.35">
      <c r="A341" s="99" t="s">
        <v>1147</v>
      </c>
      <c r="B341" s="99" t="s">
        <v>1326</v>
      </c>
      <c r="C341" s="189" t="s">
        <v>1327</v>
      </c>
      <c r="D341" s="190">
        <v>3.3</v>
      </c>
      <c r="E341" s="99" t="s">
        <v>1328</v>
      </c>
      <c r="F341" s="100">
        <v>40544</v>
      </c>
      <c r="G341" s="101">
        <v>3.1</v>
      </c>
      <c r="H341">
        <v>39569</v>
      </c>
      <c r="I341" s="101">
        <v>0.2</v>
      </c>
    </row>
    <row r="342" spans="1:9" ht="14.5" x14ac:dyDescent="0.35">
      <c r="A342" s="99" t="s">
        <v>343</v>
      </c>
      <c r="B342" s="99" t="s">
        <v>1329</v>
      </c>
      <c r="C342" s="189" t="s">
        <v>1330</v>
      </c>
      <c r="D342" s="190">
        <v>2.9</v>
      </c>
      <c r="E342" s="99" t="s">
        <v>1331</v>
      </c>
      <c r="F342" s="100">
        <v>40544</v>
      </c>
      <c r="G342" s="101">
        <v>2.9</v>
      </c>
      <c r="H342">
        <v>39569</v>
      </c>
      <c r="I342" s="101">
        <v>0</v>
      </c>
    </row>
    <row r="343" spans="1:9" ht="14.5" x14ac:dyDescent="0.35">
      <c r="A343" s="99" t="s">
        <v>343</v>
      </c>
      <c r="B343" s="99" t="s">
        <v>1332</v>
      </c>
      <c r="C343" s="189" t="s">
        <v>1333</v>
      </c>
      <c r="D343" s="190">
        <v>3.2</v>
      </c>
      <c r="E343" s="99" t="s">
        <v>1334</v>
      </c>
      <c r="F343" s="100">
        <v>40544</v>
      </c>
      <c r="G343" s="101">
        <v>3.1</v>
      </c>
      <c r="H343">
        <v>39569</v>
      </c>
      <c r="I343" s="101">
        <v>0.1</v>
      </c>
    </row>
    <row r="344" spans="1:9" ht="14.5" x14ac:dyDescent="0.35">
      <c r="A344" s="99" t="s">
        <v>343</v>
      </c>
      <c r="B344" s="99" t="s">
        <v>1335</v>
      </c>
      <c r="C344" s="189" t="s">
        <v>1336</v>
      </c>
      <c r="D344" s="190">
        <v>2.7</v>
      </c>
      <c r="E344" s="99" t="s">
        <v>1337</v>
      </c>
      <c r="F344" s="100">
        <v>40544</v>
      </c>
      <c r="G344" s="101">
        <v>2.6</v>
      </c>
      <c r="H344">
        <v>39569</v>
      </c>
      <c r="I344" s="101">
        <v>0.1</v>
      </c>
    </row>
    <row r="345" spans="1:9" ht="14.5" x14ac:dyDescent="0.35">
      <c r="A345" s="99" t="s">
        <v>343</v>
      </c>
      <c r="B345" s="99" t="s">
        <v>1338</v>
      </c>
      <c r="C345" s="189" t="s">
        <v>1339</v>
      </c>
      <c r="D345" s="190">
        <v>2.7</v>
      </c>
      <c r="E345" s="99" t="s">
        <v>1340</v>
      </c>
      <c r="F345" s="100">
        <v>40544</v>
      </c>
      <c r="G345" s="101">
        <v>2.6</v>
      </c>
      <c r="H345">
        <v>39569</v>
      </c>
      <c r="I345" s="101">
        <v>0.1</v>
      </c>
    </row>
    <row r="346" spans="1:9" ht="14.5" x14ac:dyDescent="0.35">
      <c r="A346" s="99" t="s">
        <v>343</v>
      </c>
      <c r="B346" s="99" t="s">
        <v>1341</v>
      </c>
      <c r="C346" s="189" t="s">
        <v>1342</v>
      </c>
      <c r="D346" s="190">
        <v>2.7</v>
      </c>
      <c r="E346" s="99" t="s">
        <v>1343</v>
      </c>
      <c r="F346" s="100">
        <v>40544</v>
      </c>
      <c r="G346" s="101">
        <v>2.6</v>
      </c>
      <c r="H346">
        <v>39569</v>
      </c>
      <c r="I346" s="101">
        <v>0.1</v>
      </c>
    </row>
    <row r="347" spans="1:9" ht="14.5" x14ac:dyDescent="0.35">
      <c r="A347" s="99" t="s">
        <v>343</v>
      </c>
      <c r="B347" s="99" t="s">
        <v>1344</v>
      </c>
      <c r="C347" s="189" t="s">
        <v>1345</v>
      </c>
      <c r="D347" s="190">
        <v>3.2</v>
      </c>
      <c r="E347" s="99" t="s">
        <v>1346</v>
      </c>
      <c r="F347" s="100">
        <v>40544</v>
      </c>
      <c r="G347" s="101">
        <v>2.9</v>
      </c>
      <c r="H347">
        <v>39569</v>
      </c>
      <c r="I347" s="101">
        <v>0.3</v>
      </c>
    </row>
    <row r="348" spans="1:9" ht="14.5" x14ac:dyDescent="0.35">
      <c r="A348" s="99" t="s">
        <v>343</v>
      </c>
      <c r="B348" s="99" t="s">
        <v>937</v>
      </c>
      <c r="C348" s="189" t="s">
        <v>1347</v>
      </c>
      <c r="D348" s="190">
        <v>3.2</v>
      </c>
      <c r="E348" s="99" t="s">
        <v>1348</v>
      </c>
      <c r="F348" s="100">
        <v>40544</v>
      </c>
      <c r="G348" s="101">
        <v>2.9</v>
      </c>
      <c r="H348">
        <v>39569</v>
      </c>
      <c r="I348" s="101">
        <v>0.3</v>
      </c>
    </row>
    <row r="349" spans="1:9" ht="14.5" x14ac:dyDescent="0.35">
      <c r="A349" s="99" t="s">
        <v>343</v>
      </c>
      <c r="B349" s="99" t="s">
        <v>1349</v>
      </c>
      <c r="C349" s="189" t="s">
        <v>1350</v>
      </c>
      <c r="D349" s="190">
        <v>2.7</v>
      </c>
      <c r="E349" s="99" t="s">
        <v>1351</v>
      </c>
      <c r="F349" s="100">
        <v>40544</v>
      </c>
      <c r="G349" s="101">
        <v>2.6</v>
      </c>
      <c r="H349">
        <v>39569</v>
      </c>
      <c r="I349" s="101">
        <v>0.1</v>
      </c>
    </row>
    <row r="350" spans="1:9" ht="14.5" x14ac:dyDescent="0.35">
      <c r="A350" s="99" t="s">
        <v>343</v>
      </c>
      <c r="B350" s="99" t="s">
        <v>1352</v>
      </c>
      <c r="C350" s="189" t="s">
        <v>1353</v>
      </c>
      <c r="D350" s="190">
        <v>3.2</v>
      </c>
      <c r="E350" s="99" t="s">
        <v>1354</v>
      </c>
      <c r="F350" s="100">
        <v>40544</v>
      </c>
      <c r="G350" s="101">
        <v>3.1</v>
      </c>
      <c r="H350">
        <v>39569</v>
      </c>
      <c r="I350" s="101">
        <v>0.1</v>
      </c>
    </row>
    <row r="351" spans="1:9" ht="14.5" x14ac:dyDescent="0.35">
      <c r="A351" s="99" t="s">
        <v>343</v>
      </c>
      <c r="B351" s="99" t="s">
        <v>1355</v>
      </c>
      <c r="C351" s="189" t="s">
        <v>1356</v>
      </c>
      <c r="D351" s="190">
        <v>2.9</v>
      </c>
      <c r="E351" s="99" t="s">
        <v>1357</v>
      </c>
      <c r="F351" s="100">
        <v>40544</v>
      </c>
      <c r="G351" s="101">
        <v>2.9</v>
      </c>
      <c r="H351">
        <v>39569</v>
      </c>
      <c r="I351" s="101">
        <v>0</v>
      </c>
    </row>
    <row r="352" spans="1:9" ht="14.5" x14ac:dyDescent="0.35">
      <c r="A352" s="99" t="s">
        <v>343</v>
      </c>
      <c r="B352" s="99" t="s">
        <v>946</v>
      </c>
      <c r="C352" s="189" t="s">
        <v>1358</v>
      </c>
      <c r="D352" s="190">
        <v>2.7</v>
      </c>
      <c r="E352" s="99" t="s">
        <v>1359</v>
      </c>
      <c r="F352" s="100">
        <v>40544</v>
      </c>
      <c r="G352" s="101">
        <v>2.6</v>
      </c>
      <c r="H352">
        <v>39569</v>
      </c>
      <c r="I352" s="101">
        <v>0.1</v>
      </c>
    </row>
    <row r="353" spans="1:9" ht="14.5" x14ac:dyDescent="0.35">
      <c r="A353" s="99" t="s">
        <v>343</v>
      </c>
      <c r="B353" s="99" t="s">
        <v>1186</v>
      </c>
      <c r="C353" s="189" t="s">
        <v>1360</v>
      </c>
      <c r="D353" s="190">
        <v>2.9</v>
      </c>
      <c r="E353" s="99" t="s">
        <v>1361</v>
      </c>
      <c r="F353" s="100">
        <v>40544</v>
      </c>
      <c r="G353" s="101">
        <v>2.8</v>
      </c>
      <c r="H353">
        <v>39569</v>
      </c>
      <c r="I353" s="101">
        <v>0.1</v>
      </c>
    </row>
    <row r="354" spans="1:9" ht="14.5" x14ac:dyDescent="0.35">
      <c r="A354" s="99" t="s">
        <v>343</v>
      </c>
      <c r="B354" s="99" t="s">
        <v>1362</v>
      </c>
      <c r="C354" s="189" t="s">
        <v>1363</v>
      </c>
      <c r="D354" s="190">
        <v>3.2</v>
      </c>
      <c r="E354" s="99" t="s">
        <v>1364</v>
      </c>
      <c r="F354" s="100">
        <v>40544</v>
      </c>
      <c r="G354" s="101">
        <v>2.9</v>
      </c>
      <c r="H354">
        <v>39569</v>
      </c>
      <c r="I354" s="101">
        <v>0.3</v>
      </c>
    </row>
    <row r="355" spans="1:9" ht="14.5" x14ac:dyDescent="0.35">
      <c r="A355" s="99" t="s">
        <v>343</v>
      </c>
      <c r="B355" s="99" t="s">
        <v>952</v>
      </c>
      <c r="C355" s="189" t="s">
        <v>1365</v>
      </c>
      <c r="D355" s="190">
        <v>3.2</v>
      </c>
      <c r="E355" s="99" t="s">
        <v>1366</v>
      </c>
      <c r="F355" s="100">
        <v>40544</v>
      </c>
      <c r="G355" s="101">
        <v>3.1</v>
      </c>
      <c r="H355">
        <v>39569</v>
      </c>
      <c r="I355" s="101">
        <v>0.1</v>
      </c>
    </row>
    <row r="356" spans="1:9" ht="14.5" x14ac:dyDescent="0.35">
      <c r="A356" s="99" t="s">
        <v>343</v>
      </c>
      <c r="B356" s="99" t="s">
        <v>1367</v>
      </c>
      <c r="C356" s="189" t="s">
        <v>1368</v>
      </c>
      <c r="D356" s="190">
        <v>2.9</v>
      </c>
      <c r="E356" s="99" t="s">
        <v>1369</v>
      </c>
      <c r="F356" s="100">
        <v>40544</v>
      </c>
      <c r="G356" s="101">
        <v>2.8</v>
      </c>
      <c r="H356">
        <v>39569</v>
      </c>
      <c r="I356" s="101">
        <v>0.1</v>
      </c>
    </row>
    <row r="357" spans="1:9" ht="14.5" x14ac:dyDescent="0.35">
      <c r="A357" s="99" t="s">
        <v>343</v>
      </c>
      <c r="B357" s="99" t="s">
        <v>1370</v>
      </c>
      <c r="C357" s="189" t="s">
        <v>1371</v>
      </c>
      <c r="D357" s="190">
        <v>2.7</v>
      </c>
      <c r="E357" s="99" t="s">
        <v>1372</v>
      </c>
      <c r="F357" s="100">
        <v>40544</v>
      </c>
      <c r="G357" s="101">
        <v>2.6</v>
      </c>
      <c r="H357">
        <v>39569</v>
      </c>
      <c r="I357" s="101">
        <v>0.1</v>
      </c>
    </row>
    <row r="358" spans="1:9" ht="14.5" x14ac:dyDescent="0.35">
      <c r="A358" s="99" t="s">
        <v>343</v>
      </c>
      <c r="B358" s="99" t="s">
        <v>1373</v>
      </c>
      <c r="C358" s="189" t="s">
        <v>1374</v>
      </c>
      <c r="D358" s="190">
        <v>2.9</v>
      </c>
      <c r="E358" s="99" t="s">
        <v>1375</v>
      </c>
      <c r="F358" s="100">
        <v>40544</v>
      </c>
      <c r="G358" s="101">
        <v>2.8</v>
      </c>
      <c r="H358">
        <v>39569</v>
      </c>
      <c r="I358" s="101">
        <v>0.1</v>
      </c>
    </row>
    <row r="359" spans="1:9" ht="14.5" x14ac:dyDescent="0.35">
      <c r="A359" s="99" t="s">
        <v>343</v>
      </c>
      <c r="B359" s="99" t="s">
        <v>1376</v>
      </c>
      <c r="C359" s="189" t="s">
        <v>1377</v>
      </c>
      <c r="D359" s="190">
        <v>2.9</v>
      </c>
      <c r="E359" s="99" t="s">
        <v>1378</v>
      </c>
      <c r="F359" s="100">
        <v>40544</v>
      </c>
      <c r="G359" s="101">
        <v>2.8</v>
      </c>
      <c r="H359">
        <v>39569</v>
      </c>
      <c r="I359" s="101">
        <v>0.1</v>
      </c>
    </row>
    <row r="360" spans="1:9" ht="14.5" x14ac:dyDescent="0.35">
      <c r="A360" s="99" t="s">
        <v>343</v>
      </c>
      <c r="B360" s="99" t="s">
        <v>1379</v>
      </c>
      <c r="C360" s="189" t="s">
        <v>1380</v>
      </c>
      <c r="D360" s="190">
        <v>2.9</v>
      </c>
      <c r="E360" s="99" t="s">
        <v>1381</v>
      </c>
      <c r="F360" s="100">
        <v>40544</v>
      </c>
      <c r="G360" s="101">
        <v>2.8</v>
      </c>
      <c r="H360">
        <v>39569</v>
      </c>
      <c r="I360" s="101">
        <v>0.1</v>
      </c>
    </row>
    <row r="361" spans="1:9" ht="14.5" x14ac:dyDescent="0.35">
      <c r="A361" s="99" t="s">
        <v>343</v>
      </c>
      <c r="B361" s="99" t="s">
        <v>1213</v>
      </c>
      <c r="C361" s="189" t="s">
        <v>1382</v>
      </c>
      <c r="D361" s="190">
        <v>2.9</v>
      </c>
      <c r="E361" s="99" t="s">
        <v>1383</v>
      </c>
      <c r="F361" s="100">
        <v>40544</v>
      </c>
      <c r="G361" s="101">
        <v>2.9</v>
      </c>
      <c r="H361">
        <v>39569</v>
      </c>
      <c r="I361" s="101">
        <v>0</v>
      </c>
    </row>
    <row r="362" spans="1:9" ht="14.5" x14ac:dyDescent="0.35">
      <c r="A362" s="99" t="s">
        <v>343</v>
      </c>
      <c r="B362" s="99" t="s">
        <v>1384</v>
      </c>
      <c r="C362" s="189" t="s">
        <v>1385</v>
      </c>
      <c r="D362" s="190">
        <v>3.2</v>
      </c>
      <c r="E362" s="99" t="s">
        <v>1386</v>
      </c>
      <c r="F362" s="100">
        <v>40544</v>
      </c>
      <c r="G362" s="101">
        <v>2.9</v>
      </c>
      <c r="H362">
        <v>39569</v>
      </c>
      <c r="I362" s="101">
        <v>0.3</v>
      </c>
    </row>
    <row r="363" spans="1:9" ht="14.5" x14ac:dyDescent="0.35">
      <c r="A363" s="99" t="s">
        <v>343</v>
      </c>
      <c r="B363" s="99" t="s">
        <v>1387</v>
      </c>
      <c r="C363" s="189" t="s">
        <v>1388</v>
      </c>
      <c r="D363" s="190">
        <v>3.2</v>
      </c>
      <c r="E363" s="99" t="s">
        <v>1389</v>
      </c>
      <c r="F363" s="100">
        <v>40544</v>
      </c>
      <c r="G363" s="101">
        <v>2.9</v>
      </c>
      <c r="H363">
        <v>39569</v>
      </c>
      <c r="I363" s="101">
        <v>0.3</v>
      </c>
    </row>
    <row r="364" spans="1:9" ht="14.5" x14ac:dyDescent="0.35">
      <c r="A364" s="99" t="s">
        <v>343</v>
      </c>
      <c r="B364" s="99" t="s">
        <v>1390</v>
      </c>
      <c r="C364" s="189" t="s">
        <v>1391</v>
      </c>
      <c r="D364" s="190">
        <v>2.9</v>
      </c>
      <c r="E364" s="99" t="s">
        <v>1392</v>
      </c>
      <c r="F364" s="100">
        <v>40544</v>
      </c>
      <c r="G364" s="101">
        <v>2.8</v>
      </c>
      <c r="H364">
        <v>39569</v>
      </c>
      <c r="I364" s="101">
        <v>0.1</v>
      </c>
    </row>
    <row r="365" spans="1:9" ht="14.5" x14ac:dyDescent="0.35">
      <c r="A365" s="99" t="s">
        <v>343</v>
      </c>
      <c r="B365" s="99" t="s">
        <v>973</v>
      </c>
      <c r="C365" s="189" t="s">
        <v>1393</v>
      </c>
      <c r="D365" s="190">
        <v>2.9</v>
      </c>
      <c r="E365" s="99" t="s">
        <v>1394</v>
      </c>
      <c r="F365" s="100">
        <v>40544</v>
      </c>
      <c r="G365" s="101">
        <v>2.8</v>
      </c>
      <c r="H365">
        <v>39569</v>
      </c>
      <c r="I365" s="101">
        <v>0.1</v>
      </c>
    </row>
    <row r="366" spans="1:9" ht="14.5" x14ac:dyDescent="0.35">
      <c r="A366" s="99" t="s">
        <v>343</v>
      </c>
      <c r="B366" s="99" t="s">
        <v>1395</v>
      </c>
      <c r="C366" s="189" t="s">
        <v>1396</v>
      </c>
      <c r="D366" s="190">
        <v>2.7</v>
      </c>
      <c r="E366" s="99" t="s">
        <v>1397</v>
      </c>
      <c r="F366" s="100">
        <v>40544</v>
      </c>
      <c r="G366" s="101">
        <v>2.6</v>
      </c>
      <c r="H366">
        <v>39569</v>
      </c>
      <c r="I366" s="101">
        <v>0.1</v>
      </c>
    </row>
    <row r="367" spans="1:9" ht="14.5" x14ac:dyDescent="0.35">
      <c r="A367" s="99" t="s">
        <v>343</v>
      </c>
      <c r="B367" s="99" t="s">
        <v>1398</v>
      </c>
      <c r="C367" s="189" t="s">
        <v>1399</v>
      </c>
      <c r="D367" s="190">
        <v>2.9</v>
      </c>
      <c r="E367" s="99" t="s">
        <v>1400</v>
      </c>
      <c r="F367" s="100">
        <v>40544</v>
      </c>
      <c r="G367" s="101">
        <v>2.8</v>
      </c>
      <c r="H367">
        <v>39569</v>
      </c>
      <c r="I367" s="101">
        <v>0.1</v>
      </c>
    </row>
    <row r="368" spans="1:9" ht="14.5" x14ac:dyDescent="0.35">
      <c r="A368" s="99" t="s">
        <v>343</v>
      </c>
      <c r="B368" s="99" t="s">
        <v>1401</v>
      </c>
      <c r="C368" s="189" t="s">
        <v>1402</v>
      </c>
      <c r="D368" s="190">
        <v>2.9</v>
      </c>
      <c r="E368" s="99" t="s">
        <v>1403</v>
      </c>
      <c r="F368" s="100">
        <v>40544</v>
      </c>
      <c r="G368" s="101">
        <v>2.9</v>
      </c>
      <c r="H368">
        <v>39569</v>
      </c>
      <c r="I368" s="101">
        <v>0</v>
      </c>
    </row>
    <row r="369" spans="1:9" ht="14.5" x14ac:dyDescent="0.35">
      <c r="A369" s="99" t="s">
        <v>343</v>
      </c>
      <c r="B369" s="99" t="s">
        <v>1235</v>
      </c>
      <c r="C369" s="189" t="s">
        <v>1404</v>
      </c>
      <c r="D369" s="190">
        <v>2.7</v>
      </c>
      <c r="E369" s="99" t="s">
        <v>1405</v>
      </c>
      <c r="F369" s="100">
        <v>40544</v>
      </c>
      <c r="G369" s="101">
        <v>2.6</v>
      </c>
      <c r="H369">
        <v>39569</v>
      </c>
      <c r="I369" s="101">
        <v>0.1</v>
      </c>
    </row>
    <row r="370" spans="1:9" ht="14.5" x14ac:dyDescent="0.35">
      <c r="A370" s="99" t="s">
        <v>343</v>
      </c>
      <c r="B370" s="99" t="s">
        <v>1406</v>
      </c>
      <c r="C370" s="189" t="s">
        <v>1407</v>
      </c>
      <c r="D370" s="190">
        <v>3.2</v>
      </c>
      <c r="E370" s="99" t="s">
        <v>1408</v>
      </c>
      <c r="F370" s="100">
        <v>40544</v>
      </c>
      <c r="G370" s="101">
        <v>2.9</v>
      </c>
      <c r="H370">
        <v>39569</v>
      </c>
      <c r="I370" s="101">
        <v>0.3</v>
      </c>
    </row>
    <row r="371" spans="1:9" ht="14.5" x14ac:dyDescent="0.35">
      <c r="A371" s="99" t="s">
        <v>343</v>
      </c>
      <c r="B371" s="99" t="s">
        <v>1409</v>
      </c>
      <c r="C371" s="189" t="s">
        <v>1410</v>
      </c>
      <c r="D371" s="190">
        <v>2.9</v>
      </c>
      <c r="E371" s="99" t="s">
        <v>1411</v>
      </c>
      <c r="F371" s="100">
        <v>40544</v>
      </c>
      <c r="G371" s="101">
        <v>2.9</v>
      </c>
      <c r="H371">
        <v>39569</v>
      </c>
      <c r="I371" s="101">
        <v>0</v>
      </c>
    </row>
    <row r="372" spans="1:9" ht="14.5" x14ac:dyDescent="0.35">
      <c r="A372" s="99" t="s">
        <v>1111</v>
      </c>
      <c r="B372" s="99" t="s">
        <v>1412</v>
      </c>
      <c r="C372" s="189" t="s">
        <v>1413</v>
      </c>
      <c r="D372" s="190">
        <v>4.5999999999999996</v>
      </c>
      <c r="E372" s="99" t="s">
        <v>1414</v>
      </c>
      <c r="F372" s="100">
        <v>40544</v>
      </c>
      <c r="G372" s="101">
        <v>3.45</v>
      </c>
      <c r="H372">
        <v>39569</v>
      </c>
      <c r="I372" s="101">
        <v>1.1499999999999999</v>
      </c>
    </row>
    <row r="373" spans="1:9" ht="14.5" x14ac:dyDescent="0.35">
      <c r="A373" s="99" t="s">
        <v>1111</v>
      </c>
      <c r="B373" s="99" t="s">
        <v>1415</v>
      </c>
      <c r="C373" s="189" t="s">
        <v>1416</v>
      </c>
      <c r="D373" s="190">
        <v>4.5999999999999996</v>
      </c>
      <c r="E373" s="99" t="s">
        <v>1417</v>
      </c>
      <c r="F373" s="100">
        <v>40544</v>
      </c>
      <c r="G373" s="101">
        <v>3.45</v>
      </c>
      <c r="H373">
        <v>39569</v>
      </c>
      <c r="I373" s="101">
        <v>1.1499999999999999</v>
      </c>
    </row>
    <row r="374" spans="1:9" ht="14.5" x14ac:dyDescent="0.35">
      <c r="A374" s="99" t="s">
        <v>1111</v>
      </c>
      <c r="B374" s="99" t="s">
        <v>1418</v>
      </c>
      <c r="C374" s="189" t="s">
        <v>1419</v>
      </c>
      <c r="D374" s="190">
        <v>4.5999999999999996</v>
      </c>
      <c r="E374" s="99" t="s">
        <v>1420</v>
      </c>
      <c r="F374" s="100">
        <v>40544</v>
      </c>
      <c r="G374" s="101">
        <v>3.45</v>
      </c>
      <c r="H374">
        <v>39569</v>
      </c>
      <c r="I374" s="101">
        <v>1.1499999999999999</v>
      </c>
    </row>
    <row r="375" spans="1:9" ht="14.5" x14ac:dyDescent="0.35">
      <c r="A375" s="99" t="s">
        <v>1111</v>
      </c>
      <c r="B375" s="99" t="s">
        <v>1421</v>
      </c>
      <c r="C375" s="189" t="s">
        <v>1422</v>
      </c>
      <c r="D375" s="190">
        <v>4.3</v>
      </c>
      <c r="E375" s="99" t="s">
        <v>1423</v>
      </c>
      <c r="F375" s="100">
        <v>40544</v>
      </c>
      <c r="G375" s="101">
        <v>3.3</v>
      </c>
      <c r="H375">
        <v>39569</v>
      </c>
      <c r="I375" s="101">
        <v>1</v>
      </c>
    </row>
    <row r="376" spans="1:9" ht="14.5" x14ac:dyDescent="0.35">
      <c r="A376" s="99" t="s">
        <v>1111</v>
      </c>
      <c r="B376" s="99" t="s">
        <v>1424</v>
      </c>
      <c r="C376" s="189" t="s">
        <v>1425</v>
      </c>
      <c r="D376" s="190">
        <v>4</v>
      </c>
      <c r="E376" s="99" t="s">
        <v>1426</v>
      </c>
      <c r="F376" s="100">
        <v>40544</v>
      </c>
      <c r="G376" s="101">
        <v>3.3</v>
      </c>
      <c r="H376">
        <v>39569</v>
      </c>
      <c r="I376" s="101">
        <v>0.7</v>
      </c>
    </row>
    <row r="377" spans="1:9" ht="14.5" x14ac:dyDescent="0.35">
      <c r="A377" s="99" t="s">
        <v>1111</v>
      </c>
      <c r="B377" s="99" t="s">
        <v>1427</v>
      </c>
      <c r="C377" s="189" t="s">
        <v>1428</v>
      </c>
      <c r="D377" s="190">
        <v>3.8</v>
      </c>
      <c r="E377" s="99" t="s">
        <v>1429</v>
      </c>
      <c r="F377" s="100">
        <v>40544</v>
      </c>
      <c r="G377" s="101">
        <v>3.1</v>
      </c>
      <c r="H377">
        <v>39569</v>
      </c>
      <c r="I377" s="101">
        <v>0.7</v>
      </c>
    </row>
    <row r="378" spans="1:9" ht="14.5" x14ac:dyDescent="0.35">
      <c r="A378" s="99" t="s">
        <v>1111</v>
      </c>
      <c r="B378" s="99" t="s">
        <v>937</v>
      </c>
      <c r="C378" s="189" t="s">
        <v>1430</v>
      </c>
      <c r="D378" s="190">
        <v>4.3</v>
      </c>
      <c r="E378" s="99" t="s">
        <v>1431</v>
      </c>
      <c r="F378" s="100">
        <v>40544</v>
      </c>
      <c r="G378" s="101">
        <v>3.45</v>
      </c>
      <c r="H378">
        <v>39569</v>
      </c>
      <c r="I378" s="101">
        <v>0.85</v>
      </c>
    </row>
    <row r="379" spans="1:9" ht="14.5" x14ac:dyDescent="0.35">
      <c r="A379" s="99" t="s">
        <v>1111</v>
      </c>
      <c r="B379" s="99" t="s">
        <v>1432</v>
      </c>
      <c r="C379" s="189" t="s">
        <v>1433</v>
      </c>
      <c r="D379" s="190">
        <v>4.5999999999999996</v>
      </c>
      <c r="E379" s="99" t="s">
        <v>1434</v>
      </c>
      <c r="F379" s="100">
        <v>40544</v>
      </c>
      <c r="G379" s="101">
        <v>3.45</v>
      </c>
      <c r="H379">
        <v>39569</v>
      </c>
      <c r="I379" s="101">
        <v>1.1499999999999999</v>
      </c>
    </row>
    <row r="380" spans="1:9" ht="14.5" x14ac:dyDescent="0.35">
      <c r="A380" s="99" t="s">
        <v>1111</v>
      </c>
      <c r="B380" s="99" t="s">
        <v>1435</v>
      </c>
      <c r="C380" s="189" t="s">
        <v>1436</v>
      </c>
      <c r="D380" s="190">
        <v>4.3</v>
      </c>
      <c r="E380" s="99" t="s">
        <v>1437</v>
      </c>
      <c r="F380" s="100">
        <v>40544</v>
      </c>
      <c r="G380" s="101">
        <v>3.3</v>
      </c>
      <c r="H380">
        <v>39569</v>
      </c>
      <c r="I380" s="101">
        <v>1</v>
      </c>
    </row>
    <row r="381" spans="1:9" ht="14.5" x14ac:dyDescent="0.35">
      <c r="A381" s="99" t="s">
        <v>1111</v>
      </c>
      <c r="B381" s="99" t="s">
        <v>1349</v>
      </c>
      <c r="C381" s="189" t="s">
        <v>1438</v>
      </c>
      <c r="D381" s="190">
        <v>3.8</v>
      </c>
      <c r="E381" s="99" t="s">
        <v>1439</v>
      </c>
      <c r="F381" s="100">
        <v>40544</v>
      </c>
      <c r="G381" s="101">
        <v>3.1</v>
      </c>
      <c r="H381">
        <v>39569</v>
      </c>
      <c r="I381" s="101">
        <v>0.7</v>
      </c>
    </row>
    <row r="382" spans="1:9" ht="14.5" x14ac:dyDescent="0.35">
      <c r="A382" s="99" t="s">
        <v>1111</v>
      </c>
      <c r="B382" s="99" t="s">
        <v>1440</v>
      </c>
      <c r="C382" s="189" t="s">
        <v>1441</v>
      </c>
      <c r="D382" s="190">
        <v>3.4</v>
      </c>
      <c r="E382" s="99" t="s">
        <v>1442</v>
      </c>
      <c r="F382" s="100">
        <v>40544</v>
      </c>
      <c r="G382" s="101">
        <v>2.8</v>
      </c>
      <c r="H382">
        <v>39569</v>
      </c>
      <c r="I382" s="101">
        <v>0.6</v>
      </c>
    </row>
    <row r="383" spans="1:9" ht="14.5" x14ac:dyDescent="0.35">
      <c r="A383" s="99" t="s">
        <v>1111</v>
      </c>
      <c r="B383" s="99" t="s">
        <v>1443</v>
      </c>
      <c r="C383" s="189" t="s">
        <v>1444</v>
      </c>
      <c r="D383" s="190">
        <v>4.5999999999999996</v>
      </c>
      <c r="E383" s="99" t="s">
        <v>1445</v>
      </c>
      <c r="F383" s="100">
        <v>40544</v>
      </c>
      <c r="G383" s="101">
        <v>3.45</v>
      </c>
      <c r="H383">
        <v>39569</v>
      </c>
      <c r="I383" s="101">
        <v>1.1499999999999999</v>
      </c>
    </row>
    <row r="384" spans="1:9" ht="14.5" x14ac:dyDescent="0.35">
      <c r="A384" s="99" t="s">
        <v>1111</v>
      </c>
      <c r="B384" s="99" t="s">
        <v>1446</v>
      </c>
      <c r="C384" s="189" t="s">
        <v>1447</v>
      </c>
      <c r="D384" s="190">
        <v>4.5999999999999996</v>
      </c>
      <c r="E384" s="99" t="s">
        <v>1448</v>
      </c>
      <c r="F384" s="100">
        <v>40544</v>
      </c>
      <c r="G384" s="101">
        <v>3.45</v>
      </c>
      <c r="H384">
        <v>39569</v>
      </c>
      <c r="I384" s="101">
        <v>1.1499999999999999</v>
      </c>
    </row>
    <row r="385" spans="1:9" ht="14.5" x14ac:dyDescent="0.35">
      <c r="A385" s="99" t="s">
        <v>1111</v>
      </c>
      <c r="B385" s="99" t="s">
        <v>1449</v>
      </c>
      <c r="C385" s="189" t="s">
        <v>1450</v>
      </c>
      <c r="D385" s="190">
        <v>4</v>
      </c>
      <c r="E385" s="99" t="s">
        <v>1451</v>
      </c>
      <c r="F385" s="100">
        <v>40544</v>
      </c>
      <c r="G385" s="101">
        <v>3.3</v>
      </c>
      <c r="H385">
        <v>39569</v>
      </c>
      <c r="I385" s="101">
        <v>0.7</v>
      </c>
    </row>
    <row r="386" spans="1:9" ht="14.5" x14ac:dyDescent="0.35">
      <c r="A386" s="99" t="s">
        <v>1111</v>
      </c>
      <c r="B386" s="99" t="s">
        <v>1452</v>
      </c>
      <c r="C386" s="189" t="s">
        <v>1453</v>
      </c>
      <c r="D386" s="190">
        <v>3.4</v>
      </c>
      <c r="E386" s="99" t="s">
        <v>1454</v>
      </c>
      <c r="F386" s="100">
        <v>40544</v>
      </c>
      <c r="G386" s="101">
        <v>2.8</v>
      </c>
      <c r="H386">
        <v>39569</v>
      </c>
      <c r="I386" s="101">
        <v>0.6</v>
      </c>
    </row>
    <row r="387" spans="1:9" ht="14.5" x14ac:dyDescent="0.35">
      <c r="A387" s="99" t="s">
        <v>1111</v>
      </c>
      <c r="B387" s="99" t="s">
        <v>1172</v>
      </c>
      <c r="C387" s="189" t="s">
        <v>1455</v>
      </c>
      <c r="D387" s="190">
        <v>3.4</v>
      </c>
      <c r="E387" s="99" t="s">
        <v>1456</v>
      </c>
      <c r="F387" s="100">
        <v>40544</v>
      </c>
      <c r="G387" s="101">
        <v>3.1</v>
      </c>
      <c r="H387">
        <v>39569</v>
      </c>
      <c r="I387" s="101">
        <v>0.3</v>
      </c>
    </row>
    <row r="388" spans="1:9" ht="14.5" x14ac:dyDescent="0.35">
      <c r="A388" s="99" t="s">
        <v>1111</v>
      </c>
      <c r="B388" s="99" t="s">
        <v>1181</v>
      </c>
      <c r="C388" s="189" t="s">
        <v>1457</v>
      </c>
      <c r="D388" s="190">
        <v>3.8</v>
      </c>
      <c r="E388" s="99" t="s">
        <v>1458</v>
      </c>
      <c r="F388" s="100">
        <v>40544</v>
      </c>
      <c r="G388" s="101">
        <v>3.1</v>
      </c>
      <c r="H388">
        <v>39569</v>
      </c>
      <c r="I388" s="101">
        <v>0.7</v>
      </c>
    </row>
    <row r="389" spans="1:9" ht="14.5" x14ac:dyDescent="0.35">
      <c r="A389" s="99" t="s">
        <v>1111</v>
      </c>
      <c r="B389" s="99" t="s">
        <v>946</v>
      </c>
      <c r="C389" s="189" t="s">
        <v>1459</v>
      </c>
      <c r="D389" s="190">
        <v>4.3</v>
      </c>
      <c r="E389" s="99" t="s">
        <v>1460</v>
      </c>
      <c r="F389" s="100">
        <v>40544</v>
      </c>
      <c r="G389" s="101">
        <v>3.45</v>
      </c>
      <c r="H389">
        <v>39569</v>
      </c>
      <c r="I389" s="101">
        <v>0.85</v>
      </c>
    </row>
    <row r="390" spans="1:9" ht="14.5" x14ac:dyDescent="0.35">
      <c r="A390" s="99" t="s">
        <v>1111</v>
      </c>
      <c r="B390" s="99" t="s">
        <v>1461</v>
      </c>
      <c r="C390" s="189" t="s">
        <v>1462</v>
      </c>
      <c r="D390" s="190">
        <v>3.8</v>
      </c>
      <c r="E390" s="99" t="s">
        <v>1463</v>
      </c>
      <c r="F390" s="100">
        <v>40544</v>
      </c>
      <c r="G390" s="101">
        <v>3.1</v>
      </c>
      <c r="H390">
        <v>39569</v>
      </c>
      <c r="I390" s="101">
        <v>0.7</v>
      </c>
    </row>
    <row r="391" spans="1:9" ht="14.5" x14ac:dyDescent="0.35">
      <c r="A391" s="99" t="s">
        <v>1111</v>
      </c>
      <c r="B391" s="99" t="s">
        <v>1464</v>
      </c>
      <c r="C391" s="189" t="s">
        <v>1465</v>
      </c>
      <c r="D391" s="190">
        <v>4.5999999999999996</v>
      </c>
      <c r="E391" s="99" t="s">
        <v>1466</v>
      </c>
      <c r="F391" s="100">
        <v>40544</v>
      </c>
      <c r="G391" s="101">
        <v>3.45</v>
      </c>
      <c r="H391">
        <v>39569</v>
      </c>
      <c r="I391" s="101">
        <v>1.1499999999999999</v>
      </c>
    </row>
    <row r="392" spans="1:9" ht="14.5" x14ac:dyDescent="0.35">
      <c r="A392" s="99" t="s">
        <v>1111</v>
      </c>
      <c r="B392" s="99" t="s">
        <v>1467</v>
      </c>
      <c r="C392" s="189" t="s">
        <v>1468</v>
      </c>
      <c r="D392" s="190">
        <v>3.8</v>
      </c>
      <c r="E392" s="99" t="s">
        <v>1469</v>
      </c>
      <c r="F392" s="100">
        <v>40544</v>
      </c>
      <c r="G392" s="101">
        <v>3.1</v>
      </c>
      <c r="H392">
        <v>39569</v>
      </c>
      <c r="I392" s="101">
        <v>0.7</v>
      </c>
    </row>
    <row r="393" spans="1:9" ht="14.5" x14ac:dyDescent="0.35">
      <c r="A393" s="99" t="s">
        <v>1111</v>
      </c>
      <c r="B393" s="99" t="s">
        <v>1189</v>
      </c>
      <c r="C393" s="189" t="s">
        <v>1470</v>
      </c>
      <c r="D393" s="190">
        <v>4.5999999999999996</v>
      </c>
      <c r="E393" s="99" t="s">
        <v>1471</v>
      </c>
      <c r="F393" s="100">
        <v>40544</v>
      </c>
      <c r="G393" s="101">
        <v>3.45</v>
      </c>
      <c r="H393">
        <v>39569</v>
      </c>
      <c r="I393" s="101">
        <v>1.1499999999999999</v>
      </c>
    </row>
    <row r="394" spans="1:9" ht="14.5" x14ac:dyDescent="0.35">
      <c r="A394" s="99" t="s">
        <v>1111</v>
      </c>
      <c r="B394" s="99" t="s">
        <v>1472</v>
      </c>
      <c r="C394" s="189" t="s">
        <v>1473</v>
      </c>
      <c r="D394" s="190">
        <v>4.5999999999999996</v>
      </c>
      <c r="E394" s="99" t="s">
        <v>1474</v>
      </c>
      <c r="F394" s="100">
        <v>40544</v>
      </c>
      <c r="G394" s="101">
        <v>3.45</v>
      </c>
      <c r="H394">
        <v>39569</v>
      </c>
      <c r="I394" s="101">
        <v>1.1499999999999999</v>
      </c>
    </row>
    <row r="395" spans="1:9" ht="14.5" x14ac:dyDescent="0.35">
      <c r="A395" s="99" t="s">
        <v>1111</v>
      </c>
      <c r="B395" s="99" t="s">
        <v>952</v>
      </c>
      <c r="C395" s="189" t="s">
        <v>1475</v>
      </c>
      <c r="D395" s="190">
        <v>3.8</v>
      </c>
      <c r="E395" s="99" t="s">
        <v>1476</v>
      </c>
      <c r="F395" s="100">
        <v>40544</v>
      </c>
      <c r="G395" s="101">
        <v>3.1</v>
      </c>
      <c r="H395">
        <v>39569</v>
      </c>
      <c r="I395" s="101">
        <v>0.7</v>
      </c>
    </row>
    <row r="396" spans="1:9" ht="14.5" x14ac:dyDescent="0.35">
      <c r="A396" s="99" t="s">
        <v>1111</v>
      </c>
      <c r="B396" s="99" t="s">
        <v>1477</v>
      </c>
      <c r="C396" s="189" t="s">
        <v>1478</v>
      </c>
      <c r="D396" s="190">
        <v>4.5999999999999996</v>
      </c>
      <c r="E396" s="99" t="s">
        <v>1479</v>
      </c>
      <c r="F396" s="100">
        <v>40544</v>
      </c>
      <c r="G396" s="101">
        <v>3.45</v>
      </c>
      <c r="H396">
        <v>39569</v>
      </c>
      <c r="I396" s="101">
        <v>1.1499999999999999</v>
      </c>
    </row>
    <row r="397" spans="1:9" ht="14.5" x14ac:dyDescent="0.35">
      <c r="A397" s="99" t="s">
        <v>1111</v>
      </c>
      <c r="B397" s="99" t="s">
        <v>1480</v>
      </c>
      <c r="C397" s="189" t="s">
        <v>1481</v>
      </c>
      <c r="D397" s="190">
        <v>3.8</v>
      </c>
      <c r="E397" s="99" t="s">
        <v>1482</v>
      </c>
      <c r="F397" s="100">
        <v>40544</v>
      </c>
      <c r="G397" s="101">
        <v>3.1</v>
      </c>
      <c r="H397">
        <v>39569</v>
      </c>
      <c r="I397" s="101">
        <v>0.7</v>
      </c>
    </row>
    <row r="398" spans="1:9" ht="14.5" x14ac:dyDescent="0.35">
      <c r="A398" s="99" t="s">
        <v>1111</v>
      </c>
      <c r="B398" s="99" t="s">
        <v>1373</v>
      </c>
      <c r="C398" s="189" t="s">
        <v>1483</v>
      </c>
      <c r="D398" s="190">
        <v>4</v>
      </c>
      <c r="E398" s="99" t="s">
        <v>1484</v>
      </c>
      <c r="F398" s="100">
        <v>40544</v>
      </c>
      <c r="G398" s="101">
        <v>3.3</v>
      </c>
      <c r="H398">
        <v>39569</v>
      </c>
      <c r="I398" s="101">
        <v>0.7</v>
      </c>
    </row>
    <row r="399" spans="1:9" ht="14.5" x14ac:dyDescent="0.35">
      <c r="A399" s="99" t="s">
        <v>1111</v>
      </c>
      <c r="B399" s="99" t="s">
        <v>1485</v>
      </c>
      <c r="C399" s="189" t="s">
        <v>1486</v>
      </c>
      <c r="D399" s="190">
        <v>4.3</v>
      </c>
      <c r="E399" s="99" t="s">
        <v>1487</v>
      </c>
      <c r="F399" s="100">
        <v>40544</v>
      </c>
      <c r="G399" s="101">
        <v>3.45</v>
      </c>
      <c r="H399">
        <v>39569</v>
      </c>
      <c r="I399" s="101">
        <v>0.85</v>
      </c>
    </row>
    <row r="400" spans="1:9" ht="14.5" x14ac:dyDescent="0.35">
      <c r="A400" s="99" t="s">
        <v>1111</v>
      </c>
      <c r="B400" s="99" t="s">
        <v>955</v>
      </c>
      <c r="C400" s="189" t="s">
        <v>1488</v>
      </c>
      <c r="D400" s="190">
        <v>3.4</v>
      </c>
      <c r="E400" s="99" t="s">
        <v>1489</v>
      </c>
      <c r="F400" s="100">
        <v>40544</v>
      </c>
      <c r="G400" s="101">
        <v>2.8</v>
      </c>
      <c r="H400">
        <v>39569</v>
      </c>
      <c r="I400" s="101">
        <v>0.6</v>
      </c>
    </row>
    <row r="401" spans="1:9" ht="14.5" x14ac:dyDescent="0.35">
      <c r="A401" s="99" t="s">
        <v>1111</v>
      </c>
      <c r="B401" s="99" t="s">
        <v>1490</v>
      </c>
      <c r="C401" s="189" t="s">
        <v>1491</v>
      </c>
      <c r="D401" s="190">
        <v>3.4</v>
      </c>
      <c r="E401" s="99" t="s">
        <v>1492</v>
      </c>
      <c r="F401" s="100">
        <v>40544</v>
      </c>
      <c r="G401" s="101">
        <v>3.1</v>
      </c>
      <c r="H401">
        <v>39569</v>
      </c>
      <c r="I401" s="101">
        <v>0.3</v>
      </c>
    </row>
    <row r="402" spans="1:9" ht="14.5" x14ac:dyDescent="0.35">
      <c r="A402" s="99" t="s">
        <v>1111</v>
      </c>
      <c r="B402" s="99" t="s">
        <v>1216</v>
      </c>
      <c r="C402" s="189" t="s">
        <v>1493</v>
      </c>
      <c r="D402" s="190">
        <v>3.1</v>
      </c>
      <c r="E402" s="99" t="s">
        <v>1494</v>
      </c>
      <c r="F402" s="100">
        <v>40544</v>
      </c>
      <c r="G402" s="101">
        <v>3.1</v>
      </c>
      <c r="I402" s="101">
        <v>0</v>
      </c>
    </row>
    <row r="403" spans="1:9" ht="14.5" x14ac:dyDescent="0.35">
      <c r="A403" s="99" t="s">
        <v>1111</v>
      </c>
      <c r="B403" s="99" t="s">
        <v>1495</v>
      </c>
      <c r="C403" s="189" t="s">
        <v>1496</v>
      </c>
      <c r="D403" s="190">
        <v>4.5999999999999996</v>
      </c>
      <c r="E403" s="99" t="s">
        <v>1497</v>
      </c>
      <c r="F403" s="100">
        <v>40544</v>
      </c>
      <c r="G403" s="101">
        <v>3.45</v>
      </c>
      <c r="H403">
        <v>39569</v>
      </c>
      <c r="I403" s="101">
        <v>1.1499999999999999</v>
      </c>
    </row>
    <row r="404" spans="1:9" ht="14.5" x14ac:dyDescent="0.35">
      <c r="A404" s="99" t="s">
        <v>1111</v>
      </c>
      <c r="B404" s="99" t="s">
        <v>1498</v>
      </c>
      <c r="C404" s="189" t="s">
        <v>1499</v>
      </c>
      <c r="D404" s="190">
        <v>4.3</v>
      </c>
      <c r="E404" s="99" t="s">
        <v>1500</v>
      </c>
      <c r="F404" s="100">
        <v>40544</v>
      </c>
      <c r="G404" s="101">
        <v>3.45</v>
      </c>
      <c r="H404">
        <v>39569</v>
      </c>
      <c r="I404" s="101">
        <v>0.85</v>
      </c>
    </row>
    <row r="405" spans="1:9" ht="14.5" x14ac:dyDescent="0.35">
      <c r="A405" s="99" t="s">
        <v>1111</v>
      </c>
      <c r="B405" s="99" t="s">
        <v>1501</v>
      </c>
      <c r="C405" s="189" t="s">
        <v>1502</v>
      </c>
      <c r="D405" s="190">
        <v>4.3</v>
      </c>
      <c r="E405" s="99" t="s">
        <v>1503</v>
      </c>
      <c r="F405" s="100">
        <v>40544</v>
      </c>
      <c r="G405" s="101">
        <v>3.45</v>
      </c>
      <c r="H405">
        <v>39569</v>
      </c>
      <c r="I405" s="101">
        <v>0.85</v>
      </c>
    </row>
    <row r="406" spans="1:9" ht="14.5" x14ac:dyDescent="0.35">
      <c r="A406" s="99" t="s">
        <v>1111</v>
      </c>
      <c r="B406" s="99" t="s">
        <v>1504</v>
      </c>
      <c r="C406" s="189" t="s">
        <v>1505</v>
      </c>
      <c r="D406" s="190">
        <v>4.3</v>
      </c>
      <c r="E406" s="99" t="s">
        <v>1506</v>
      </c>
      <c r="F406" s="100">
        <v>40544</v>
      </c>
      <c r="G406" s="101">
        <v>3.45</v>
      </c>
      <c r="H406">
        <v>39569</v>
      </c>
      <c r="I406" s="101">
        <v>0.85</v>
      </c>
    </row>
    <row r="407" spans="1:9" ht="14.5" x14ac:dyDescent="0.35">
      <c r="A407" s="99" t="s">
        <v>1111</v>
      </c>
      <c r="B407" s="99" t="s">
        <v>749</v>
      </c>
      <c r="C407" s="189" t="s">
        <v>1507</v>
      </c>
      <c r="D407" s="190">
        <v>3.8</v>
      </c>
      <c r="E407" s="99" t="s">
        <v>1508</v>
      </c>
      <c r="F407" s="100">
        <v>40544</v>
      </c>
      <c r="G407" s="101">
        <v>3.1</v>
      </c>
      <c r="H407">
        <v>39569</v>
      </c>
      <c r="I407" s="101">
        <v>0.7</v>
      </c>
    </row>
    <row r="408" spans="1:9" ht="14.5" x14ac:dyDescent="0.35">
      <c r="A408" s="99" t="s">
        <v>1111</v>
      </c>
      <c r="B408" s="99" t="s">
        <v>1509</v>
      </c>
      <c r="C408" s="189" t="s">
        <v>1510</v>
      </c>
      <c r="D408" s="190">
        <v>4.3</v>
      </c>
      <c r="E408" s="99" t="s">
        <v>1511</v>
      </c>
      <c r="F408" s="100">
        <v>40544</v>
      </c>
      <c r="G408" s="101">
        <v>3.45</v>
      </c>
      <c r="H408">
        <v>39569</v>
      </c>
      <c r="I408" s="101">
        <v>0.85</v>
      </c>
    </row>
    <row r="409" spans="1:9" ht="14.5" x14ac:dyDescent="0.35">
      <c r="A409" s="99" t="s">
        <v>1111</v>
      </c>
      <c r="B409" s="99" t="s">
        <v>1512</v>
      </c>
      <c r="C409" s="189" t="s">
        <v>1513</v>
      </c>
      <c r="D409" s="190">
        <v>4.5999999999999996</v>
      </c>
      <c r="E409" s="99" t="s">
        <v>1514</v>
      </c>
      <c r="F409" s="100">
        <v>40544</v>
      </c>
      <c r="G409" s="101">
        <v>3.45</v>
      </c>
      <c r="H409">
        <v>39569</v>
      </c>
      <c r="I409" s="101">
        <v>1.1499999999999999</v>
      </c>
    </row>
    <row r="410" spans="1:9" ht="14.5" x14ac:dyDescent="0.35">
      <c r="A410" s="99" t="s">
        <v>1111</v>
      </c>
      <c r="B410" s="99" t="s">
        <v>1515</v>
      </c>
      <c r="C410" s="189" t="s">
        <v>1516</v>
      </c>
      <c r="D410" s="190">
        <v>4.3</v>
      </c>
      <c r="E410" s="99" t="s">
        <v>1517</v>
      </c>
      <c r="F410" s="100">
        <v>40544</v>
      </c>
      <c r="G410" s="101">
        <v>3.3</v>
      </c>
      <c r="H410">
        <v>39569</v>
      </c>
      <c r="I410" s="101">
        <v>1</v>
      </c>
    </row>
    <row r="411" spans="1:9" ht="14.5" x14ac:dyDescent="0.35">
      <c r="A411" s="99" t="s">
        <v>1111</v>
      </c>
      <c r="B411" s="99" t="s">
        <v>758</v>
      </c>
      <c r="C411" s="189" t="s">
        <v>1518</v>
      </c>
      <c r="D411" s="190">
        <v>3.8</v>
      </c>
      <c r="E411" s="99" t="s">
        <v>1519</v>
      </c>
      <c r="F411" s="100">
        <v>40544</v>
      </c>
      <c r="G411" s="101">
        <v>3.1</v>
      </c>
      <c r="H411">
        <v>39569</v>
      </c>
      <c r="I411" s="101">
        <v>0.7</v>
      </c>
    </row>
    <row r="412" spans="1:9" ht="14.5" x14ac:dyDescent="0.35">
      <c r="A412" s="99" t="s">
        <v>1111</v>
      </c>
      <c r="B412" s="99" t="s">
        <v>1520</v>
      </c>
      <c r="C412" s="189" t="s">
        <v>1521</v>
      </c>
      <c r="D412" s="190">
        <v>4.3</v>
      </c>
      <c r="E412" s="99" t="s">
        <v>1522</v>
      </c>
      <c r="F412" s="100">
        <v>40544</v>
      </c>
      <c r="G412" s="101">
        <v>3.3</v>
      </c>
      <c r="H412">
        <v>39569</v>
      </c>
      <c r="I412" s="101">
        <v>1</v>
      </c>
    </row>
    <row r="413" spans="1:9" ht="14.5" x14ac:dyDescent="0.35">
      <c r="A413" s="99" t="s">
        <v>1111</v>
      </c>
      <c r="B413" s="99" t="s">
        <v>1523</v>
      </c>
      <c r="C413" s="189" t="s">
        <v>1524</v>
      </c>
      <c r="D413" s="190">
        <v>4.5999999999999996</v>
      </c>
      <c r="E413" s="99" t="s">
        <v>1525</v>
      </c>
      <c r="F413" s="100">
        <v>40544</v>
      </c>
      <c r="G413" s="101">
        <v>3.45</v>
      </c>
      <c r="H413">
        <v>39569</v>
      </c>
      <c r="I413" s="101">
        <v>1.1499999999999999</v>
      </c>
    </row>
    <row r="414" spans="1:9" ht="14.5" x14ac:dyDescent="0.35">
      <c r="A414" s="99" t="s">
        <v>1111</v>
      </c>
      <c r="B414" s="99" t="s">
        <v>1526</v>
      </c>
      <c r="C414" s="189" t="s">
        <v>1527</v>
      </c>
      <c r="D414" s="190">
        <v>3.4</v>
      </c>
      <c r="E414" s="99" t="s">
        <v>1528</v>
      </c>
      <c r="F414" s="100">
        <v>40544</v>
      </c>
      <c r="G414" s="101">
        <v>2.8</v>
      </c>
      <c r="H414">
        <v>39569</v>
      </c>
      <c r="I414" s="101">
        <v>0.6</v>
      </c>
    </row>
    <row r="415" spans="1:9" ht="14.5" x14ac:dyDescent="0.35">
      <c r="A415" s="99" t="s">
        <v>1111</v>
      </c>
      <c r="B415" s="99" t="s">
        <v>1227</v>
      </c>
      <c r="C415" s="189" t="s">
        <v>1529</v>
      </c>
      <c r="D415" s="190">
        <v>3.8</v>
      </c>
      <c r="E415" s="99" t="s">
        <v>1530</v>
      </c>
      <c r="F415" s="100">
        <v>40544</v>
      </c>
      <c r="G415" s="101">
        <v>3.1</v>
      </c>
      <c r="H415">
        <v>39569</v>
      </c>
      <c r="I415" s="101">
        <v>0.7</v>
      </c>
    </row>
    <row r="416" spans="1:9" ht="14.5" x14ac:dyDescent="0.35">
      <c r="A416" s="99" t="s">
        <v>1111</v>
      </c>
      <c r="B416" s="99" t="s">
        <v>1531</v>
      </c>
      <c r="C416" s="189" t="s">
        <v>1532</v>
      </c>
      <c r="D416" s="190">
        <v>3.4</v>
      </c>
      <c r="E416" s="99" t="s">
        <v>1533</v>
      </c>
      <c r="F416" s="100">
        <v>40544</v>
      </c>
      <c r="G416" s="101">
        <v>3.1</v>
      </c>
      <c r="H416">
        <v>39569</v>
      </c>
      <c r="I416" s="101">
        <v>0.3</v>
      </c>
    </row>
    <row r="417" spans="1:9" ht="14.5" x14ac:dyDescent="0.35">
      <c r="A417" s="99" t="s">
        <v>1111</v>
      </c>
      <c r="B417" s="99" t="s">
        <v>1534</v>
      </c>
      <c r="C417" s="189" t="s">
        <v>1535</v>
      </c>
      <c r="D417" s="190">
        <v>3.8</v>
      </c>
      <c r="E417" s="99" t="s">
        <v>1536</v>
      </c>
      <c r="F417" s="100">
        <v>40544</v>
      </c>
      <c r="G417" s="101">
        <v>3.1</v>
      </c>
      <c r="H417">
        <v>39569</v>
      </c>
      <c r="I417" s="101">
        <v>0.7</v>
      </c>
    </row>
    <row r="418" spans="1:9" ht="14.5" x14ac:dyDescent="0.35">
      <c r="A418" s="99" t="s">
        <v>1111</v>
      </c>
      <c r="B418" s="99" t="s">
        <v>973</v>
      </c>
      <c r="C418" s="189" t="s">
        <v>1537</v>
      </c>
      <c r="D418" s="190">
        <v>3.8</v>
      </c>
      <c r="E418" s="99" t="s">
        <v>1538</v>
      </c>
      <c r="F418" s="100">
        <v>40544</v>
      </c>
      <c r="G418" s="101">
        <v>3.1</v>
      </c>
      <c r="H418">
        <v>39569</v>
      </c>
      <c r="I418" s="101">
        <v>0.7</v>
      </c>
    </row>
    <row r="419" spans="1:9" ht="14.5" x14ac:dyDescent="0.35">
      <c r="A419" s="99" t="s">
        <v>1111</v>
      </c>
      <c r="B419" s="99" t="s">
        <v>1395</v>
      </c>
      <c r="C419" s="189" t="s">
        <v>1539</v>
      </c>
      <c r="D419" s="190">
        <v>3.8</v>
      </c>
      <c r="E419" s="99" t="s">
        <v>1540</v>
      </c>
      <c r="F419" s="100">
        <v>40544</v>
      </c>
      <c r="G419" s="101">
        <v>3.1</v>
      </c>
      <c r="H419">
        <v>39569</v>
      </c>
      <c r="I419" s="101">
        <v>0.7</v>
      </c>
    </row>
    <row r="420" spans="1:9" ht="14.5" x14ac:dyDescent="0.35">
      <c r="A420" s="99" t="s">
        <v>1111</v>
      </c>
      <c r="B420" s="99" t="s">
        <v>1541</v>
      </c>
      <c r="C420" s="189" t="s">
        <v>1542</v>
      </c>
      <c r="D420" s="190">
        <v>3.4</v>
      </c>
      <c r="E420" s="99" t="s">
        <v>1543</v>
      </c>
      <c r="F420" s="100">
        <v>40544</v>
      </c>
      <c r="G420" s="101">
        <v>3.1</v>
      </c>
      <c r="H420">
        <v>39569</v>
      </c>
      <c r="I420" s="101">
        <v>0.3</v>
      </c>
    </row>
    <row r="421" spans="1:9" ht="14.5" x14ac:dyDescent="0.35">
      <c r="A421" s="99" t="s">
        <v>1111</v>
      </c>
      <c r="B421" s="99" t="s">
        <v>1544</v>
      </c>
      <c r="C421" s="189" t="s">
        <v>1545</v>
      </c>
      <c r="D421" s="190">
        <v>4</v>
      </c>
      <c r="E421" s="99" t="s">
        <v>1546</v>
      </c>
      <c r="F421" s="100">
        <v>40544</v>
      </c>
      <c r="G421" s="101">
        <v>3.1</v>
      </c>
      <c r="H421">
        <v>39569</v>
      </c>
      <c r="I421" s="101">
        <v>0.9</v>
      </c>
    </row>
    <row r="422" spans="1:9" ht="14.5" x14ac:dyDescent="0.35">
      <c r="A422" s="99" t="s">
        <v>1111</v>
      </c>
      <c r="B422" s="99" t="s">
        <v>1547</v>
      </c>
      <c r="C422" s="189" t="s">
        <v>1548</v>
      </c>
      <c r="D422" s="190">
        <v>4.5999999999999996</v>
      </c>
      <c r="E422" s="99" t="s">
        <v>1549</v>
      </c>
      <c r="F422" s="100">
        <v>40544</v>
      </c>
      <c r="G422" s="101">
        <v>3.45</v>
      </c>
      <c r="H422">
        <v>39569</v>
      </c>
      <c r="I422" s="101">
        <v>1.1499999999999999</v>
      </c>
    </row>
    <row r="423" spans="1:9" ht="14.5" x14ac:dyDescent="0.35">
      <c r="A423" s="99" t="s">
        <v>1111</v>
      </c>
      <c r="B423" s="99" t="s">
        <v>1550</v>
      </c>
      <c r="C423" s="189" t="s">
        <v>1551</v>
      </c>
      <c r="D423" s="190">
        <v>3.4</v>
      </c>
      <c r="E423" s="99" t="s">
        <v>1552</v>
      </c>
      <c r="F423" s="100">
        <v>40544</v>
      </c>
      <c r="G423" s="101">
        <v>3.1</v>
      </c>
      <c r="H423">
        <v>39569</v>
      </c>
      <c r="I423" s="101">
        <v>0.3</v>
      </c>
    </row>
    <row r="424" spans="1:9" ht="14.5" x14ac:dyDescent="0.35">
      <c r="A424" s="99" t="s">
        <v>1111</v>
      </c>
      <c r="B424" s="99" t="s">
        <v>1553</v>
      </c>
      <c r="C424" s="189" t="s">
        <v>1554</v>
      </c>
      <c r="D424" s="190">
        <v>4.5999999999999996</v>
      </c>
      <c r="E424" s="99" t="s">
        <v>1555</v>
      </c>
      <c r="F424" s="100">
        <v>40544</v>
      </c>
      <c r="G424" s="101">
        <v>3.45</v>
      </c>
      <c r="H424">
        <v>39569</v>
      </c>
      <c r="I424" s="101">
        <v>1.1499999999999999</v>
      </c>
    </row>
    <row r="425" spans="1:9" ht="14.5" x14ac:dyDescent="0.35">
      <c r="A425" s="99" t="s">
        <v>1111</v>
      </c>
      <c r="B425" s="99" t="s">
        <v>1235</v>
      </c>
      <c r="C425" s="189" t="s">
        <v>1556</v>
      </c>
      <c r="D425" s="190">
        <v>3.8</v>
      </c>
      <c r="E425" s="99" t="s">
        <v>1557</v>
      </c>
      <c r="F425" s="100">
        <v>40544</v>
      </c>
      <c r="G425" s="101">
        <v>3.1</v>
      </c>
      <c r="H425">
        <v>39569</v>
      </c>
      <c r="I425" s="101">
        <v>0.7</v>
      </c>
    </row>
    <row r="426" spans="1:9" ht="14.5" x14ac:dyDescent="0.35">
      <c r="A426" s="99" t="s">
        <v>1111</v>
      </c>
      <c r="B426" s="99" t="s">
        <v>1558</v>
      </c>
      <c r="C426" s="189" t="s">
        <v>1559</v>
      </c>
      <c r="D426" s="190">
        <v>3.8</v>
      </c>
      <c r="E426" s="99" t="s">
        <v>1560</v>
      </c>
      <c r="F426" s="100">
        <v>40544</v>
      </c>
      <c r="G426" s="101">
        <v>3.1</v>
      </c>
      <c r="H426">
        <v>39569</v>
      </c>
      <c r="I426" s="101">
        <v>0.7</v>
      </c>
    </row>
    <row r="427" spans="1:9" ht="14.5" x14ac:dyDescent="0.35">
      <c r="A427" s="99" t="s">
        <v>1111</v>
      </c>
      <c r="B427" s="99" t="s">
        <v>1561</v>
      </c>
      <c r="C427" s="189" t="s">
        <v>1562</v>
      </c>
      <c r="D427" s="190">
        <v>3.4</v>
      </c>
      <c r="E427" s="99" t="s">
        <v>1563</v>
      </c>
      <c r="F427" s="100">
        <v>40544</v>
      </c>
      <c r="G427" s="101">
        <v>3.1</v>
      </c>
      <c r="H427">
        <v>39569</v>
      </c>
      <c r="I427" s="101">
        <v>0.3</v>
      </c>
    </row>
    <row r="428" spans="1:9" ht="14.5" x14ac:dyDescent="0.35">
      <c r="A428" s="99" t="s">
        <v>1111</v>
      </c>
      <c r="B428" s="99" t="s">
        <v>1564</v>
      </c>
      <c r="C428" s="189" t="s">
        <v>1565</v>
      </c>
      <c r="D428" s="190">
        <v>3.8</v>
      </c>
      <c r="E428" s="99" t="s">
        <v>1566</v>
      </c>
      <c r="F428" s="100">
        <v>40544</v>
      </c>
      <c r="G428" s="101">
        <v>3.1</v>
      </c>
      <c r="H428">
        <v>39569</v>
      </c>
      <c r="I428" s="101">
        <v>0.7</v>
      </c>
    </row>
    <row r="429" spans="1:9" ht="14.5" x14ac:dyDescent="0.35">
      <c r="A429" s="99" t="s">
        <v>1111</v>
      </c>
      <c r="B429" s="99" t="s">
        <v>1567</v>
      </c>
      <c r="C429" s="189" t="s">
        <v>1568</v>
      </c>
      <c r="D429" s="190">
        <v>3.8</v>
      </c>
      <c r="E429" s="99" t="s">
        <v>1569</v>
      </c>
      <c r="F429" s="100">
        <v>40544</v>
      </c>
      <c r="G429" s="101">
        <v>3.1</v>
      </c>
      <c r="H429">
        <v>39569</v>
      </c>
      <c r="I429" s="101">
        <v>0.7</v>
      </c>
    </row>
    <row r="430" spans="1:9" ht="14.5" x14ac:dyDescent="0.35">
      <c r="A430" s="99" t="s">
        <v>1111</v>
      </c>
      <c r="B430" s="99" t="s">
        <v>1570</v>
      </c>
      <c r="C430" s="189" t="s">
        <v>1571</v>
      </c>
      <c r="D430" s="190">
        <v>3.8</v>
      </c>
      <c r="E430" s="99" t="s">
        <v>1572</v>
      </c>
      <c r="F430" s="100">
        <v>40544</v>
      </c>
      <c r="G430" s="101">
        <v>3.1</v>
      </c>
      <c r="H430">
        <v>39569</v>
      </c>
      <c r="I430" s="101">
        <v>0.7</v>
      </c>
    </row>
    <row r="431" spans="1:9" ht="14.5" x14ac:dyDescent="0.35">
      <c r="A431" s="99" t="s">
        <v>1111</v>
      </c>
      <c r="B431" s="99" t="s">
        <v>1573</v>
      </c>
      <c r="C431" s="189" t="s">
        <v>1574</v>
      </c>
      <c r="D431" s="190">
        <v>4</v>
      </c>
      <c r="E431" s="99" t="s">
        <v>1575</v>
      </c>
      <c r="F431" s="100">
        <v>40544</v>
      </c>
      <c r="G431" s="101">
        <v>3.3</v>
      </c>
      <c r="H431">
        <v>39569</v>
      </c>
      <c r="I431" s="101">
        <v>0.7</v>
      </c>
    </row>
    <row r="432" spans="1:9" ht="14.5" x14ac:dyDescent="0.35">
      <c r="A432" s="99" t="s">
        <v>1111</v>
      </c>
      <c r="B432" s="99" t="s">
        <v>1576</v>
      </c>
      <c r="C432" s="189" t="s">
        <v>1577</v>
      </c>
      <c r="D432" s="190">
        <v>3.8</v>
      </c>
      <c r="E432" s="99" t="s">
        <v>1578</v>
      </c>
      <c r="F432" s="100">
        <v>40544</v>
      </c>
      <c r="G432" s="101">
        <v>3.1</v>
      </c>
      <c r="H432">
        <v>39569</v>
      </c>
      <c r="I432" s="101">
        <v>0.7</v>
      </c>
    </row>
    <row r="433" spans="1:9" ht="14.5" x14ac:dyDescent="0.35">
      <c r="A433" s="99" t="s">
        <v>1111</v>
      </c>
      <c r="B433" s="99" t="s">
        <v>1579</v>
      </c>
      <c r="C433" s="189" t="s">
        <v>1580</v>
      </c>
      <c r="D433" s="190">
        <v>3.8</v>
      </c>
      <c r="E433" s="99" t="s">
        <v>1581</v>
      </c>
      <c r="F433" s="100">
        <v>40544</v>
      </c>
      <c r="G433" s="101">
        <v>3.1</v>
      </c>
      <c r="H433">
        <v>39569</v>
      </c>
      <c r="I433" s="101">
        <v>0.7</v>
      </c>
    </row>
    <row r="434" spans="1:9" ht="14.5" x14ac:dyDescent="0.35">
      <c r="A434" s="99" t="s">
        <v>1111</v>
      </c>
      <c r="B434" s="99" t="s">
        <v>1241</v>
      </c>
      <c r="C434" s="189" t="s">
        <v>1582</v>
      </c>
      <c r="D434" s="190">
        <v>3.8</v>
      </c>
      <c r="E434" s="99" t="s">
        <v>1583</v>
      </c>
      <c r="F434" s="100">
        <v>40544</v>
      </c>
      <c r="G434" s="101">
        <v>3.1</v>
      </c>
      <c r="H434">
        <v>39569</v>
      </c>
      <c r="I434" s="101">
        <v>0.7</v>
      </c>
    </row>
    <row r="435" spans="1:9" ht="14.5" x14ac:dyDescent="0.35">
      <c r="A435" s="99" t="s">
        <v>1111</v>
      </c>
      <c r="B435" s="99" t="s">
        <v>1244</v>
      </c>
      <c r="C435" s="189" t="s">
        <v>1584</v>
      </c>
      <c r="D435" s="190">
        <v>4</v>
      </c>
      <c r="E435" s="99" t="s">
        <v>1585</v>
      </c>
      <c r="F435" s="100">
        <v>40544</v>
      </c>
      <c r="G435" s="101">
        <v>3.3</v>
      </c>
      <c r="H435">
        <v>39569</v>
      </c>
      <c r="I435" s="101">
        <v>0.7</v>
      </c>
    </row>
    <row r="436" spans="1:9" ht="14.5" x14ac:dyDescent="0.35">
      <c r="A436" s="99" t="s">
        <v>1111</v>
      </c>
      <c r="B436" s="99" t="s">
        <v>1586</v>
      </c>
      <c r="C436" s="189" t="s">
        <v>1587</v>
      </c>
      <c r="D436" s="190">
        <v>4.5999999999999996</v>
      </c>
      <c r="E436" s="99" t="s">
        <v>1588</v>
      </c>
      <c r="F436" s="100">
        <v>40544</v>
      </c>
      <c r="G436" s="101">
        <v>3.45</v>
      </c>
      <c r="H436">
        <v>39569</v>
      </c>
      <c r="I436" s="101">
        <v>1.1499999999999999</v>
      </c>
    </row>
    <row r="437" spans="1:9" ht="14.5" x14ac:dyDescent="0.35">
      <c r="A437" s="99" t="s">
        <v>1111</v>
      </c>
      <c r="B437" s="99" t="s">
        <v>353</v>
      </c>
      <c r="C437" s="189" t="s">
        <v>1589</v>
      </c>
      <c r="D437" s="190">
        <v>3.8</v>
      </c>
      <c r="E437" s="99" t="s">
        <v>1590</v>
      </c>
      <c r="F437" s="100">
        <v>40544</v>
      </c>
      <c r="G437" s="101">
        <v>3.1</v>
      </c>
      <c r="H437">
        <v>39569</v>
      </c>
      <c r="I437" s="101">
        <v>0.7</v>
      </c>
    </row>
    <row r="438" spans="1:9" ht="14.5" x14ac:dyDescent="0.35">
      <c r="A438" s="99" t="s">
        <v>1111</v>
      </c>
      <c r="B438" s="99" t="s">
        <v>1591</v>
      </c>
      <c r="C438" s="189" t="s">
        <v>1592</v>
      </c>
      <c r="D438" s="190">
        <v>3.8</v>
      </c>
      <c r="E438" s="99" t="s">
        <v>1593</v>
      </c>
      <c r="F438" s="100">
        <v>40544</v>
      </c>
      <c r="G438" s="101">
        <v>3.1</v>
      </c>
      <c r="H438">
        <v>39569</v>
      </c>
      <c r="I438" s="101">
        <v>0.7</v>
      </c>
    </row>
    <row r="439" spans="1:9" ht="14.5" x14ac:dyDescent="0.35">
      <c r="A439" s="99" t="s">
        <v>1111</v>
      </c>
      <c r="B439" s="99" t="s">
        <v>1594</v>
      </c>
      <c r="C439" s="189" t="s">
        <v>1595</v>
      </c>
      <c r="D439" s="190">
        <v>4.5999999999999996</v>
      </c>
      <c r="E439" s="99" t="s">
        <v>1596</v>
      </c>
      <c r="F439" s="100">
        <v>40544</v>
      </c>
      <c r="G439" s="101">
        <v>3.45</v>
      </c>
      <c r="H439">
        <v>39569</v>
      </c>
      <c r="I439" s="101">
        <v>1.1499999999999999</v>
      </c>
    </row>
    <row r="440" spans="1:9" ht="14.5" x14ac:dyDescent="0.35">
      <c r="A440" s="99" t="s">
        <v>1111</v>
      </c>
      <c r="B440" s="99" t="s">
        <v>356</v>
      </c>
      <c r="C440" s="189" t="s">
        <v>1597</v>
      </c>
      <c r="D440" s="190">
        <v>4</v>
      </c>
      <c r="E440" s="99" t="s">
        <v>1598</v>
      </c>
      <c r="F440" s="100">
        <v>40544</v>
      </c>
      <c r="G440" s="101">
        <v>3.3</v>
      </c>
      <c r="H440">
        <v>39569</v>
      </c>
      <c r="I440" s="101">
        <v>0.7</v>
      </c>
    </row>
    <row r="441" spans="1:9" ht="14.5" x14ac:dyDescent="0.35">
      <c r="A441" s="99" t="s">
        <v>1111</v>
      </c>
      <c r="B441" s="99" t="s">
        <v>1599</v>
      </c>
      <c r="C441" s="189" t="s">
        <v>1600</v>
      </c>
      <c r="D441" s="190">
        <v>4.3</v>
      </c>
      <c r="E441" s="99" t="s">
        <v>1601</v>
      </c>
      <c r="F441" s="100">
        <v>40544</v>
      </c>
      <c r="G441" s="101">
        <v>3.3</v>
      </c>
      <c r="H441">
        <v>39569</v>
      </c>
      <c r="I441" s="101">
        <v>1</v>
      </c>
    </row>
    <row r="442" spans="1:9" ht="14.5" x14ac:dyDescent="0.35">
      <c r="A442" s="99" t="s">
        <v>1111</v>
      </c>
      <c r="B442" s="99" t="s">
        <v>359</v>
      </c>
      <c r="C442" s="189" t="s">
        <v>1602</v>
      </c>
      <c r="D442" s="190">
        <v>4.3</v>
      </c>
      <c r="E442" s="99" t="s">
        <v>1603</v>
      </c>
      <c r="F442" s="100">
        <v>40544</v>
      </c>
      <c r="G442" s="101">
        <v>3.3</v>
      </c>
      <c r="H442">
        <v>39569</v>
      </c>
      <c r="I442" s="101">
        <v>1</v>
      </c>
    </row>
    <row r="443" spans="1:9" ht="14.5" x14ac:dyDescent="0.35">
      <c r="A443" s="99" t="s">
        <v>1111</v>
      </c>
      <c r="B443" s="99" t="s">
        <v>1604</v>
      </c>
      <c r="C443" s="189" t="s">
        <v>1605</v>
      </c>
      <c r="D443" s="190">
        <v>3.8</v>
      </c>
      <c r="E443" s="99" t="s">
        <v>1606</v>
      </c>
      <c r="F443" s="100">
        <v>40544</v>
      </c>
      <c r="G443" s="101">
        <v>3.1</v>
      </c>
      <c r="H443">
        <v>39569</v>
      </c>
      <c r="I443" s="101">
        <v>0.7</v>
      </c>
    </row>
    <row r="444" spans="1:9" ht="14.5" x14ac:dyDescent="0.35">
      <c r="A444" s="99" t="s">
        <v>1111</v>
      </c>
      <c r="B444" s="99" t="s">
        <v>1251</v>
      </c>
      <c r="C444" s="189" t="s">
        <v>1607</v>
      </c>
      <c r="D444" s="190">
        <v>3.8</v>
      </c>
      <c r="E444" s="99" t="s">
        <v>1608</v>
      </c>
      <c r="F444" s="100">
        <v>40544</v>
      </c>
      <c r="G444" s="101">
        <v>3.1</v>
      </c>
      <c r="H444">
        <v>39569</v>
      </c>
      <c r="I444" s="101">
        <v>0.7</v>
      </c>
    </row>
    <row r="445" spans="1:9" ht="14.5" x14ac:dyDescent="0.35">
      <c r="A445" s="99" t="s">
        <v>1111</v>
      </c>
      <c r="B445" s="99" t="s">
        <v>1609</v>
      </c>
      <c r="C445" s="189" t="s">
        <v>1610</v>
      </c>
      <c r="D445" s="190">
        <v>4.5999999999999996</v>
      </c>
      <c r="E445" s="99" t="s">
        <v>1611</v>
      </c>
      <c r="F445" s="100">
        <v>40544</v>
      </c>
      <c r="G445" s="101">
        <v>3.45</v>
      </c>
      <c r="H445">
        <v>39569</v>
      </c>
      <c r="I445" s="101">
        <v>1.1499999999999999</v>
      </c>
    </row>
    <row r="446" spans="1:9" ht="14.5" x14ac:dyDescent="0.35">
      <c r="A446" s="99" t="s">
        <v>1111</v>
      </c>
      <c r="B446" s="99" t="s">
        <v>1612</v>
      </c>
      <c r="C446" s="189" t="s">
        <v>1613</v>
      </c>
      <c r="D446" s="190">
        <v>4.3</v>
      </c>
      <c r="E446" s="99" t="s">
        <v>1614</v>
      </c>
      <c r="F446" s="100">
        <v>40544</v>
      </c>
      <c r="G446" s="101">
        <v>3.3</v>
      </c>
      <c r="H446">
        <v>39569</v>
      </c>
      <c r="I446" s="101">
        <v>1</v>
      </c>
    </row>
    <row r="447" spans="1:9" ht="14.5" x14ac:dyDescent="0.35">
      <c r="A447" s="99" t="s">
        <v>1111</v>
      </c>
      <c r="B447" s="99" t="s">
        <v>368</v>
      </c>
      <c r="C447" s="189" t="s">
        <v>1615</v>
      </c>
      <c r="D447" s="190">
        <v>4.3</v>
      </c>
      <c r="E447" s="99" t="s">
        <v>1616</v>
      </c>
      <c r="F447" s="100">
        <v>40544</v>
      </c>
      <c r="G447" s="101">
        <v>3.45</v>
      </c>
      <c r="H447">
        <v>39569</v>
      </c>
      <c r="I447" s="101">
        <v>0.85</v>
      </c>
    </row>
    <row r="448" spans="1:9" ht="14.5" x14ac:dyDescent="0.35">
      <c r="A448" s="99" t="s">
        <v>1111</v>
      </c>
      <c r="B448" s="99" t="s">
        <v>1028</v>
      </c>
      <c r="C448" s="189" t="s">
        <v>1617</v>
      </c>
      <c r="D448" s="190">
        <v>4.5999999999999996</v>
      </c>
      <c r="E448" s="99" t="s">
        <v>1618</v>
      </c>
      <c r="F448" s="100">
        <v>40544</v>
      </c>
      <c r="G448" s="101">
        <v>3.45</v>
      </c>
      <c r="H448">
        <v>39569</v>
      </c>
      <c r="I448" s="101">
        <v>1.1499999999999999</v>
      </c>
    </row>
    <row r="449" spans="1:9" ht="14.5" x14ac:dyDescent="0.35">
      <c r="A449" s="99" t="s">
        <v>1111</v>
      </c>
      <c r="B449" s="99" t="s">
        <v>371</v>
      </c>
      <c r="C449" s="189" t="s">
        <v>1619</v>
      </c>
      <c r="D449" s="190">
        <v>3.8</v>
      </c>
      <c r="E449" s="99" t="s">
        <v>1620</v>
      </c>
      <c r="F449" s="100">
        <v>40544</v>
      </c>
      <c r="G449" s="101">
        <v>3.1</v>
      </c>
      <c r="H449">
        <v>39569</v>
      </c>
      <c r="I449" s="101">
        <v>0.7</v>
      </c>
    </row>
    <row r="450" spans="1:9" ht="14.5" x14ac:dyDescent="0.35">
      <c r="A450" s="99" t="s">
        <v>1111</v>
      </c>
      <c r="B450" s="99" t="s">
        <v>1621</v>
      </c>
      <c r="C450" s="189" t="s">
        <v>1622</v>
      </c>
      <c r="D450" s="190">
        <v>4.5999999999999996</v>
      </c>
      <c r="E450" s="99" t="s">
        <v>1623</v>
      </c>
      <c r="F450" s="100">
        <v>40544</v>
      </c>
      <c r="G450" s="101">
        <v>3.45</v>
      </c>
      <c r="H450">
        <v>39569</v>
      </c>
      <c r="I450" s="101">
        <v>1.1499999999999999</v>
      </c>
    </row>
    <row r="451" spans="1:9" ht="14.5" x14ac:dyDescent="0.35">
      <c r="A451" s="99" t="s">
        <v>1111</v>
      </c>
      <c r="B451" s="99" t="s">
        <v>1264</v>
      </c>
      <c r="C451" s="189" t="s">
        <v>1624</v>
      </c>
      <c r="D451" s="190">
        <v>4.5999999999999996</v>
      </c>
      <c r="E451" s="99" t="s">
        <v>1625</v>
      </c>
      <c r="F451" s="100">
        <v>40544</v>
      </c>
      <c r="G451" s="101">
        <v>3.45</v>
      </c>
      <c r="H451">
        <v>39569</v>
      </c>
      <c r="I451" s="101">
        <v>1.1499999999999999</v>
      </c>
    </row>
    <row r="452" spans="1:9" ht="14.5" x14ac:dyDescent="0.35">
      <c r="A452" s="99" t="s">
        <v>1111</v>
      </c>
      <c r="B452" s="99" t="s">
        <v>1626</v>
      </c>
      <c r="C452" s="189" t="s">
        <v>1627</v>
      </c>
      <c r="D452" s="190">
        <v>3.4</v>
      </c>
      <c r="E452" s="99" t="s">
        <v>1628</v>
      </c>
      <c r="F452" s="100">
        <v>40544</v>
      </c>
      <c r="G452" s="101">
        <v>3.1</v>
      </c>
      <c r="H452">
        <v>39569</v>
      </c>
      <c r="I452" s="101">
        <v>0.3</v>
      </c>
    </row>
    <row r="453" spans="1:9" ht="14.5" x14ac:dyDescent="0.35">
      <c r="A453" s="99" t="s">
        <v>1111</v>
      </c>
      <c r="B453" s="99" t="s">
        <v>1267</v>
      </c>
      <c r="C453" s="189" t="s">
        <v>1629</v>
      </c>
      <c r="D453" s="190">
        <v>4</v>
      </c>
      <c r="E453" s="99" t="s">
        <v>1630</v>
      </c>
      <c r="F453" s="100">
        <v>40544</v>
      </c>
      <c r="G453" s="101">
        <v>3.3</v>
      </c>
      <c r="H453">
        <v>39569</v>
      </c>
      <c r="I453" s="101">
        <v>0.7</v>
      </c>
    </row>
    <row r="454" spans="1:9" ht="14.5" x14ac:dyDescent="0.35">
      <c r="A454" s="99" t="s">
        <v>1111</v>
      </c>
      <c r="B454" s="99" t="s">
        <v>383</v>
      </c>
      <c r="C454" s="189" t="s">
        <v>1631</v>
      </c>
      <c r="D454" s="190">
        <v>3.8</v>
      </c>
      <c r="E454" s="99" t="s">
        <v>1632</v>
      </c>
      <c r="F454" s="100">
        <v>40544</v>
      </c>
      <c r="G454" s="101">
        <v>3.1</v>
      </c>
      <c r="H454">
        <v>39569</v>
      </c>
      <c r="I454" s="101">
        <v>0.7</v>
      </c>
    </row>
    <row r="455" spans="1:9" ht="14.5" x14ac:dyDescent="0.35">
      <c r="A455" s="99" t="s">
        <v>1111</v>
      </c>
      <c r="B455" s="99" t="s">
        <v>386</v>
      </c>
      <c r="C455" s="189" t="s">
        <v>1633</v>
      </c>
      <c r="D455" s="190">
        <v>4</v>
      </c>
      <c r="E455" s="99" t="s">
        <v>1634</v>
      </c>
      <c r="F455" s="100">
        <v>40544</v>
      </c>
      <c r="G455" s="101">
        <v>3.3</v>
      </c>
      <c r="H455">
        <v>39569</v>
      </c>
      <c r="I455" s="101">
        <v>0.7</v>
      </c>
    </row>
    <row r="456" spans="1:9" ht="14.5" x14ac:dyDescent="0.35">
      <c r="A456" s="99" t="s">
        <v>1111</v>
      </c>
      <c r="B456" s="99" t="s">
        <v>1635</v>
      </c>
      <c r="C456" s="189" t="s">
        <v>1636</v>
      </c>
      <c r="D456" s="190">
        <v>3.8</v>
      </c>
      <c r="E456" s="99" t="s">
        <v>1637</v>
      </c>
      <c r="F456" s="100">
        <v>40544</v>
      </c>
      <c r="G456" s="101">
        <v>3.1</v>
      </c>
      <c r="H456">
        <v>39569</v>
      </c>
      <c r="I456" s="101">
        <v>0.7</v>
      </c>
    </row>
    <row r="457" spans="1:9" ht="14.5" x14ac:dyDescent="0.35">
      <c r="A457" s="99" t="s">
        <v>1111</v>
      </c>
      <c r="B457" s="99" t="s">
        <v>1638</v>
      </c>
      <c r="C457" s="189" t="s">
        <v>1639</v>
      </c>
      <c r="D457" s="190">
        <v>4.5999999999999996</v>
      </c>
      <c r="E457" s="99" t="s">
        <v>1640</v>
      </c>
      <c r="F457" s="100">
        <v>40544</v>
      </c>
      <c r="G457" s="101">
        <v>3.45</v>
      </c>
      <c r="H457">
        <v>39569</v>
      </c>
      <c r="I457" s="101">
        <v>1.1499999999999999</v>
      </c>
    </row>
    <row r="458" spans="1:9" ht="14.5" x14ac:dyDescent="0.35">
      <c r="A458" s="99" t="s">
        <v>1111</v>
      </c>
      <c r="B458" s="99" t="s">
        <v>1641</v>
      </c>
      <c r="C458" s="189" t="s">
        <v>1642</v>
      </c>
      <c r="D458" s="190">
        <v>3.8</v>
      </c>
      <c r="E458" s="99" t="s">
        <v>1643</v>
      </c>
      <c r="F458" s="100">
        <v>40544</v>
      </c>
      <c r="G458" s="101">
        <v>3.1</v>
      </c>
      <c r="H458">
        <v>39569</v>
      </c>
      <c r="I458" s="101">
        <v>0.7</v>
      </c>
    </row>
    <row r="459" spans="1:9" ht="14.5" x14ac:dyDescent="0.35">
      <c r="A459" s="99" t="s">
        <v>1111</v>
      </c>
      <c r="B459" s="99" t="s">
        <v>389</v>
      </c>
      <c r="C459" s="189" t="s">
        <v>1644</v>
      </c>
      <c r="D459" s="190">
        <v>4.3</v>
      </c>
      <c r="E459" s="99" t="s">
        <v>1645</v>
      </c>
      <c r="F459" s="100">
        <v>40544</v>
      </c>
      <c r="G459" s="101">
        <v>3.45</v>
      </c>
      <c r="H459">
        <v>39569</v>
      </c>
      <c r="I459" s="101">
        <v>0.85</v>
      </c>
    </row>
    <row r="460" spans="1:9" ht="14.5" x14ac:dyDescent="0.35">
      <c r="A460" s="99" t="s">
        <v>1111</v>
      </c>
      <c r="B460" s="99" t="s">
        <v>1646</v>
      </c>
      <c r="C460" s="189" t="s">
        <v>1647</v>
      </c>
      <c r="D460" s="190">
        <v>4.5999999999999996</v>
      </c>
      <c r="E460" s="99" t="s">
        <v>1648</v>
      </c>
      <c r="F460" s="100">
        <v>40544</v>
      </c>
      <c r="G460" s="101">
        <v>3.45</v>
      </c>
      <c r="H460">
        <v>39569</v>
      </c>
      <c r="I460" s="101">
        <v>1.1499999999999999</v>
      </c>
    </row>
    <row r="461" spans="1:9" ht="14.5" x14ac:dyDescent="0.35">
      <c r="A461" s="99" t="s">
        <v>1111</v>
      </c>
      <c r="B461" s="99" t="s">
        <v>395</v>
      </c>
      <c r="C461" s="189" t="s">
        <v>1649</v>
      </c>
      <c r="D461" s="190">
        <v>3.8</v>
      </c>
      <c r="E461" s="99" t="s">
        <v>1650</v>
      </c>
      <c r="F461" s="100">
        <v>40544</v>
      </c>
      <c r="G461" s="101">
        <v>3.1</v>
      </c>
      <c r="H461">
        <v>39569</v>
      </c>
      <c r="I461" s="101">
        <v>0.7</v>
      </c>
    </row>
    <row r="462" spans="1:9" ht="14.5" x14ac:dyDescent="0.35">
      <c r="A462" s="99" t="s">
        <v>1111</v>
      </c>
      <c r="B462" s="99" t="s">
        <v>398</v>
      </c>
      <c r="C462" s="189" t="s">
        <v>1651</v>
      </c>
      <c r="D462" s="190">
        <v>4.5999999999999996</v>
      </c>
      <c r="E462" s="99" t="s">
        <v>1652</v>
      </c>
      <c r="F462" s="100">
        <v>40544</v>
      </c>
      <c r="G462" s="101">
        <v>3.45</v>
      </c>
      <c r="H462">
        <v>39569</v>
      </c>
      <c r="I462" s="101">
        <v>1.1499999999999999</v>
      </c>
    </row>
    <row r="463" spans="1:9" ht="14.5" x14ac:dyDescent="0.35">
      <c r="A463" s="99" t="s">
        <v>1111</v>
      </c>
      <c r="B463" s="99" t="s">
        <v>822</v>
      </c>
      <c r="C463" s="189" t="s">
        <v>1653</v>
      </c>
      <c r="D463" s="190">
        <v>3.8</v>
      </c>
      <c r="E463" s="99" t="s">
        <v>1654</v>
      </c>
      <c r="F463" s="100">
        <v>40544</v>
      </c>
      <c r="G463" s="101">
        <v>3.1</v>
      </c>
      <c r="H463">
        <v>39569</v>
      </c>
      <c r="I463" s="101">
        <v>0.7</v>
      </c>
    </row>
    <row r="464" spans="1:9" ht="14.5" x14ac:dyDescent="0.35">
      <c r="A464" s="99" t="s">
        <v>1111</v>
      </c>
      <c r="B464" s="99" t="s">
        <v>1655</v>
      </c>
      <c r="C464" s="189" t="s">
        <v>1656</v>
      </c>
      <c r="D464" s="190">
        <v>3.4</v>
      </c>
      <c r="E464" s="99" t="s">
        <v>1657</v>
      </c>
      <c r="F464" s="100">
        <v>40544</v>
      </c>
      <c r="G464" s="101">
        <v>2.8</v>
      </c>
      <c r="H464">
        <v>39569</v>
      </c>
      <c r="I464" s="101">
        <v>0.6</v>
      </c>
    </row>
    <row r="465" spans="1:9" ht="14.5" x14ac:dyDescent="0.35">
      <c r="A465" s="99" t="s">
        <v>1111</v>
      </c>
      <c r="B465" s="99" t="s">
        <v>1658</v>
      </c>
      <c r="C465" s="189" t="s">
        <v>1659</v>
      </c>
      <c r="D465" s="190">
        <v>4</v>
      </c>
      <c r="E465" s="99" t="s">
        <v>1660</v>
      </c>
      <c r="F465" s="100">
        <v>40544</v>
      </c>
      <c r="G465" s="101">
        <v>3.3</v>
      </c>
      <c r="H465">
        <v>39569</v>
      </c>
      <c r="I465" s="101">
        <v>0.7</v>
      </c>
    </row>
    <row r="466" spans="1:9" ht="14.5" x14ac:dyDescent="0.35">
      <c r="A466" s="99" t="s">
        <v>1111</v>
      </c>
      <c r="B466" s="99" t="s">
        <v>404</v>
      </c>
      <c r="C466" s="189" t="s">
        <v>1661</v>
      </c>
      <c r="D466" s="190">
        <v>3.8</v>
      </c>
      <c r="E466" s="99" t="s">
        <v>1662</v>
      </c>
      <c r="F466" s="100">
        <v>40544</v>
      </c>
      <c r="G466" s="101">
        <v>3.1</v>
      </c>
      <c r="H466">
        <v>39569</v>
      </c>
      <c r="I466" s="101">
        <v>0.7</v>
      </c>
    </row>
    <row r="467" spans="1:9" ht="14.5" x14ac:dyDescent="0.35">
      <c r="A467" s="99" t="s">
        <v>1111</v>
      </c>
      <c r="B467" s="99" t="s">
        <v>1663</v>
      </c>
      <c r="C467" s="189" t="s">
        <v>1664</v>
      </c>
      <c r="D467" s="190">
        <v>3.8</v>
      </c>
      <c r="E467" s="99" t="s">
        <v>1665</v>
      </c>
      <c r="F467" s="100">
        <v>40544</v>
      </c>
      <c r="G467" s="101">
        <v>3.1</v>
      </c>
      <c r="H467">
        <v>39569</v>
      </c>
      <c r="I467" s="101">
        <v>0.7</v>
      </c>
    </row>
    <row r="468" spans="1:9" ht="14.5" x14ac:dyDescent="0.35">
      <c r="A468" s="99" t="s">
        <v>1111</v>
      </c>
      <c r="B468" s="99" t="s">
        <v>1666</v>
      </c>
      <c r="C468" s="189" t="s">
        <v>1667</v>
      </c>
      <c r="D468" s="190">
        <v>3.8</v>
      </c>
      <c r="E468" s="99" t="s">
        <v>1668</v>
      </c>
      <c r="F468" s="100">
        <v>40544</v>
      </c>
      <c r="G468" s="101">
        <v>3.1</v>
      </c>
      <c r="H468">
        <v>39569</v>
      </c>
      <c r="I468" s="101">
        <v>0.7</v>
      </c>
    </row>
    <row r="469" spans="1:9" ht="14.5" x14ac:dyDescent="0.35">
      <c r="A469" s="99" t="s">
        <v>1111</v>
      </c>
      <c r="B469" s="99" t="s">
        <v>1669</v>
      </c>
      <c r="C469" s="189" t="s">
        <v>1670</v>
      </c>
      <c r="D469" s="190">
        <v>3.8</v>
      </c>
      <c r="E469" s="99" t="s">
        <v>1671</v>
      </c>
      <c r="F469" s="100">
        <v>40544</v>
      </c>
      <c r="G469" s="101">
        <v>3.1</v>
      </c>
      <c r="H469">
        <v>39569</v>
      </c>
      <c r="I469" s="101">
        <v>0.7</v>
      </c>
    </row>
    <row r="470" spans="1:9" ht="14.5" x14ac:dyDescent="0.35">
      <c r="A470" s="99" t="s">
        <v>1111</v>
      </c>
      <c r="B470" s="99" t="s">
        <v>1672</v>
      </c>
      <c r="C470" s="189" t="s">
        <v>1673</v>
      </c>
      <c r="D470" s="190">
        <v>4</v>
      </c>
      <c r="E470" s="99" t="s">
        <v>1674</v>
      </c>
      <c r="F470" s="100">
        <v>40544</v>
      </c>
      <c r="G470" s="101">
        <v>3.3</v>
      </c>
      <c r="H470">
        <v>39569</v>
      </c>
      <c r="I470" s="101">
        <v>0.7</v>
      </c>
    </row>
    <row r="471" spans="1:9" ht="14.5" x14ac:dyDescent="0.35">
      <c r="A471" s="99" t="s">
        <v>1111</v>
      </c>
      <c r="B471" s="99" t="s">
        <v>1291</v>
      </c>
      <c r="C471" s="189" t="s">
        <v>1675</v>
      </c>
      <c r="D471" s="190">
        <v>3.4</v>
      </c>
      <c r="E471" s="99" t="s">
        <v>1676</v>
      </c>
      <c r="F471" s="100">
        <v>40544</v>
      </c>
      <c r="G471" s="101">
        <v>3.1</v>
      </c>
      <c r="H471">
        <v>39569</v>
      </c>
      <c r="I471" s="101">
        <v>0.3</v>
      </c>
    </row>
    <row r="472" spans="1:9" ht="14.5" x14ac:dyDescent="0.35">
      <c r="A472" s="99" t="s">
        <v>1111</v>
      </c>
      <c r="B472" s="99" t="s">
        <v>1677</v>
      </c>
      <c r="C472" s="189" t="s">
        <v>1678</v>
      </c>
      <c r="D472" s="190">
        <v>4.5999999999999996</v>
      </c>
      <c r="E472" s="99" t="s">
        <v>1679</v>
      </c>
      <c r="F472" s="100">
        <v>40544</v>
      </c>
      <c r="G472" s="101">
        <v>3.45</v>
      </c>
      <c r="H472">
        <v>39569</v>
      </c>
      <c r="I472" s="101">
        <v>1.1499999999999999</v>
      </c>
    </row>
    <row r="473" spans="1:9" ht="14.5" x14ac:dyDescent="0.35">
      <c r="A473" s="99" t="s">
        <v>1111</v>
      </c>
      <c r="B473" s="99" t="s">
        <v>416</v>
      </c>
      <c r="C473" s="189" t="s">
        <v>1680</v>
      </c>
      <c r="D473" s="190">
        <v>3.8</v>
      </c>
      <c r="E473" s="99" t="s">
        <v>1681</v>
      </c>
      <c r="F473" s="100">
        <v>40544</v>
      </c>
      <c r="G473" s="101">
        <v>3.1</v>
      </c>
      <c r="H473">
        <v>39569</v>
      </c>
      <c r="I473" s="101">
        <v>0.7</v>
      </c>
    </row>
    <row r="474" spans="1:9" ht="14.5" x14ac:dyDescent="0.35">
      <c r="A474" s="99" t="s">
        <v>1111</v>
      </c>
      <c r="B474" s="99" t="s">
        <v>422</v>
      </c>
      <c r="C474" s="189" t="s">
        <v>1682</v>
      </c>
      <c r="D474" s="190">
        <v>3.8</v>
      </c>
      <c r="E474" s="99" t="s">
        <v>1683</v>
      </c>
      <c r="F474" s="100">
        <v>40544</v>
      </c>
      <c r="G474" s="101">
        <v>3.1</v>
      </c>
      <c r="H474">
        <v>39569</v>
      </c>
      <c r="I474" s="101">
        <v>0.7</v>
      </c>
    </row>
    <row r="475" spans="1:9" ht="14.5" x14ac:dyDescent="0.35">
      <c r="A475" s="99" t="s">
        <v>1111</v>
      </c>
      <c r="B475" s="99" t="s">
        <v>431</v>
      </c>
      <c r="C475" s="189" t="s">
        <v>1684</v>
      </c>
      <c r="D475" s="190">
        <v>4.3</v>
      </c>
      <c r="E475" s="99" t="s">
        <v>1685</v>
      </c>
      <c r="F475" s="100">
        <v>40544</v>
      </c>
      <c r="G475" s="101">
        <v>3.45</v>
      </c>
      <c r="H475">
        <v>39569</v>
      </c>
      <c r="I475" s="101">
        <v>0.85</v>
      </c>
    </row>
    <row r="476" spans="1:9" ht="14.5" x14ac:dyDescent="0.35">
      <c r="A476" s="99" t="s">
        <v>1111</v>
      </c>
      <c r="B476" s="99" t="s">
        <v>1071</v>
      </c>
      <c r="C476" s="189" t="s">
        <v>1686</v>
      </c>
      <c r="D476" s="190">
        <v>3.8</v>
      </c>
      <c r="E476" s="99" t="s">
        <v>1687</v>
      </c>
      <c r="F476" s="100">
        <v>40544</v>
      </c>
      <c r="G476" s="101">
        <v>3.1</v>
      </c>
      <c r="H476">
        <v>39569</v>
      </c>
      <c r="I476" s="101">
        <v>0.7</v>
      </c>
    </row>
    <row r="477" spans="1:9" ht="14.5" x14ac:dyDescent="0.35">
      <c r="A477" s="99" t="s">
        <v>1111</v>
      </c>
      <c r="B477" s="99" t="s">
        <v>1688</v>
      </c>
      <c r="C477" s="189" t="s">
        <v>1689</v>
      </c>
      <c r="D477" s="190">
        <v>4.3</v>
      </c>
      <c r="E477" s="99" t="s">
        <v>1690</v>
      </c>
      <c r="F477" s="100">
        <v>40544</v>
      </c>
      <c r="G477" s="101">
        <v>3.45</v>
      </c>
      <c r="H477">
        <v>39569</v>
      </c>
      <c r="I477" s="101">
        <v>0.85</v>
      </c>
    </row>
    <row r="478" spans="1:9" ht="14.5" x14ac:dyDescent="0.35">
      <c r="A478" s="99" t="s">
        <v>1111</v>
      </c>
      <c r="B478" s="99" t="s">
        <v>1691</v>
      </c>
      <c r="C478" s="189" t="s">
        <v>1692</v>
      </c>
      <c r="D478" s="190">
        <v>3.4</v>
      </c>
      <c r="E478" s="99" t="s">
        <v>1693</v>
      </c>
      <c r="F478" s="100">
        <v>40544</v>
      </c>
      <c r="G478" s="101">
        <v>3.1</v>
      </c>
      <c r="H478">
        <v>39569</v>
      </c>
      <c r="I478" s="101">
        <v>0.3</v>
      </c>
    </row>
    <row r="479" spans="1:9" ht="14.5" x14ac:dyDescent="0.35">
      <c r="A479" s="99" t="s">
        <v>1111</v>
      </c>
      <c r="B479" s="99" t="s">
        <v>434</v>
      </c>
      <c r="C479" s="189" t="s">
        <v>1694</v>
      </c>
      <c r="D479" s="190">
        <v>4.3</v>
      </c>
      <c r="E479" s="99" t="s">
        <v>1695</v>
      </c>
      <c r="F479" s="100">
        <v>40544</v>
      </c>
      <c r="G479" s="101">
        <v>3.45</v>
      </c>
      <c r="H479">
        <v>39569</v>
      </c>
      <c r="I479" s="101">
        <v>0.85</v>
      </c>
    </row>
    <row r="480" spans="1:9" ht="14.5" x14ac:dyDescent="0.35">
      <c r="A480" s="99" t="s">
        <v>1111</v>
      </c>
      <c r="B480" s="99" t="s">
        <v>1696</v>
      </c>
      <c r="C480" s="189" t="s">
        <v>1697</v>
      </c>
      <c r="D480" s="190">
        <v>4</v>
      </c>
      <c r="E480" s="99" t="s">
        <v>1698</v>
      </c>
      <c r="F480" s="100">
        <v>40544</v>
      </c>
      <c r="G480" s="101">
        <v>3.3</v>
      </c>
      <c r="H480">
        <v>39569</v>
      </c>
      <c r="I480" s="101">
        <v>0.7</v>
      </c>
    </row>
    <row r="481" spans="1:9" ht="14.5" x14ac:dyDescent="0.35">
      <c r="A481" s="99" t="s">
        <v>1111</v>
      </c>
      <c r="B481" s="99" t="s">
        <v>1699</v>
      </c>
      <c r="C481" s="189" t="s">
        <v>1700</v>
      </c>
      <c r="D481" s="190">
        <v>3.8</v>
      </c>
      <c r="E481" s="99" t="s">
        <v>1701</v>
      </c>
      <c r="F481" s="100">
        <v>40544</v>
      </c>
      <c r="G481" s="101">
        <v>3.1</v>
      </c>
      <c r="H481">
        <v>39569</v>
      </c>
      <c r="I481" s="101">
        <v>0.7</v>
      </c>
    </row>
    <row r="482" spans="1:9" ht="14.5" x14ac:dyDescent="0.35">
      <c r="A482" s="99" t="s">
        <v>1111</v>
      </c>
      <c r="B482" s="99" t="s">
        <v>1702</v>
      </c>
      <c r="C482" s="189" t="s">
        <v>1703</v>
      </c>
      <c r="D482" s="190">
        <v>4</v>
      </c>
      <c r="E482" s="99" t="s">
        <v>1704</v>
      </c>
      <c r="F482" s="100">
        <v>40544</v>
      </c>
      <c r="G482" s="101">
        <v>3.3</v>
      </c>
      <c r="H482">
        <v>39569</v>
      </c>
      <c r="I482" s="101">
        <v>0.7</v>
      </c>
    </row>
    <row r="483" spans="1:9" ht="14.5" x14ac:dyDescent="0.35">
      <c r="A483" s="99" t="s">
        <v>1111</v>
      </c>
      <c r="B483" s="99" t="s">
        <v>1705</v>
      </c>
      <c r="C483" s="189" t="s">
        <v>1706</v>
      </c>
      <c r="D483" s="190">
        <v>4.3</v>
      </c>
      <c r="E483" s="99" t="s">
        <v>1707</v>
      </c>
      <c r="F483" s="100">
        <v>40544</v>
      </c>
      <c r="G483" s="101">
        <v>3.3</v>
      </c>
      <c r="H483">
        <v>39569</v>
      </c>
      <c r="I483" s="101">
        <v>1</v>
      </c>
    </row>
    <row r="484" spans="1:9" ht="14.5" x14ac:dyDescent="0.35">
      <c r="A484" s="99" t="s">
        <v>1111</v>
      </c>
      <c r="B484" s="99" t="s">
        <v>1080</v>
      </c>
      <c r="C484" s="189" t="s">
        <v>1708</v>
      </c>
      <c r="D484" s="190">
        <v>4.5999999999999996</v>
      </c>
      <c r="E484" s="99" t="s">
        <v>1709</v>
      </c>
      <c r="F484" s="100">
        <v>40544</v>
      </c>
      <c r="G484" s="101">
        <v>3.45</v>
      </c>
      <c r="H484">
        <v>39569</v>
      </c>
      <c r="I484" s="101">
        <v>1.1499999999999999</v>
      </c>
    </row>
    <row r="485" spans="1:9" ht="14.5" x14ac:dyDescent="0.35">
      <c r="A485" s="99" t="s">
        <v>1111</v>
      </c>
      <c r="B485" s="99" t="s">
        <v>1710</v>
      </c>
      <c r="C485" s="189" t="s">
        <v>1711</v>
      </c>
      <c r="D485" s="190">
        <v>3.1</v>
      </c>
      <c r="E485" s="99" t="s">
        <v>1712</v>
      </c>
      <c r="F485" s="100">
        <v>40544</v>
      </c>
      <c r="G485" s="101">
        <v>3.1</v>
      </c>
      <c r="I485" s="101">
        <v>0</v>
      </c>
    </row>
    <row r="486" spans="1:9" ht="14.5" x14ac:dyDescent="0.35">
      <c r="A486" s="99" t="s">
        <v>1111</v>
      </c>
      <c r="B486" s="99" t="s">
        <v>1713</v>
      </c>
      <c r="C486" s="189" t="s">
        <v>1714</v>
      </c>
      <c r="D486" s="190">
        <v>3.4</v>
      </c>
      <c r="E486" s="99" t="s">
        <v>1715</v>
      </c>
      <c r="F486" s="100">
        <v>40544</v>
      </c>
      <c r="G486" s="101">
        <v>3.1</v>
      </c>
      <c r="H486">
        <v>39569</v>
      </c>
      <c r="I486" s="101">
        <v>0.3</v>
      </c>
    </row>
    <row r="487" spans="1:9" ht="14.5" x14ac:dyDescent="0.35">
      <c r="A487" s="99" t="s">
        <v>1111</v>
      </c>
      <c r="B487" s="99" t="s">
        <v>1716</v>
      </c>
      <c r="C487" s="189" t="s">
        <v>1717</v>
      </c>
      <c r="D487" s="190">
        <v>4</v>
      </c>
      <c r="E487" s="99" t="s">
        <v>1718</v>
      </c>
      <c r="F487" s="100">
        <v>40544</v>
      </c>
      <c r="G487" s="101">
        <v>3.45</v>
      </c>
      <c r="H487">
        <v>39569</v>
      </c>
      <c r="I487" s="101">
        <v>0.55000000000000004</v>
      </c>
    </row>
    <row r="488" spans="1:9" ht="14.5" x14ac:dyDescent="0.35">
      <c r="A488" s="99" t="s">
        <v>1111</v>
      </c>
      <c r="B488" s="99" t="s">
        <v>1089</v>
      </c>
      <c r="C488" s="189" t="s">
        <v>1719</v>
      </c>
      <c r="D488" s="190">
        <v>4.3</v>
      </c>
      <c r="E488" s="99" t="s">
        <v>1720</v>
      </c>
      <c r="F488" s="100">
        <v>40544</v>
      </c>
      <c r="G488" s="101">
        <v>3.45</v>
      </c>
      <c r="H488">
        <v>39569</v>
      </c>
      <c r="I488" s="101">
        <v>0.85</v>
      </c>
    </row>
    <row r="489" spans="1:9" ht="14.5" x14ac:dyDescent="0.35">
      <c r="A489" s="99" t="s">
        <v>1111</v>
      </c>
      <c r="B489" s="99" t="s">
        <v>1721</v>
      </c>
      <c r="C489" s="189" t="s">
        <v>1722</v>
      </c>
      <c r="D489" s="190">
        <v>4</v>
      </c>
      <c r="E489" s="99" t="s">
        <v>1723</v>
      </c>
      <c r="F489" s="100">
        <v>40544</v>
      </c>
      <c r="G489" s="101">
        <v>3.3</v>
      </c>
      <c r="H489">
        <v>39569</v>
      </c>
      <c r="I489" s="101">
        <v>0.7</v>
      </c>
    </row>
    <row r="490" spans="1:9" ht="14.5" x14ac:dyDescent="0.35">
      <c r="A490" s="99" t="s">
        <v>1111</v>
      </c>
      <c r="B490" s="99" t="s">
        <v>1724</v>
      </c>
      <c r="C490" s="189" t="s">
        <v>1725</v>
      </c>
      <c r="D490" s="190">
        <v>3.8</v>
      </c>
      <c r="E490" s="99" t="s">
        <v>1726</v>
      </c>
      <c r="F490" s="100">
        <v>40544</v>
      </c>
      <c r="G490" s="101">
        <v>3.1</v>
      </c>
      <c r="H490">
        <v>39569</v>
      </c>
      <c r="I490" s="101">
        <v>0.7</v>
      </c>
    </row>
    <row r="491" spans="1:9" ht="14.5" x14ac:dyDescent="0.35">
      <c r="A491" s="99" t="s">
        <v>1111</v>
      </c>
      <c r="B491" s="99" t="s">
        <v>1727</v>
      </c>
      <c r="C491" s="189" t="s">
        <v>1728</v>
      </c>
      <c r="D491" s="190">
        <v>4.5999999999999996</v>
      </c>
      <c r="E491" s="99" t="s">
        <v>1729</v>
      </c>
      <c r="F491" s="100">
        <v>40544</v>
      </c>
      <c r="G491" s="101">
        <v>3.45</v>
      </c>
      <c r="H491">
        <v>39569</v>
      </c>
      <c r="I491" s="101">
        <v>1.1499999999999999</v>
      </c>
    </row>
    <row r="492" spans="1:9" ht="14.5" x14ac:dyDescent="0.35">
      <c r="A492" s="99" t="s">
        <v>1111</v>
      </c>
      <c r="B492" s="99" t="s">
        <v>1095</v>
      </c>
      <c r="C492" s="189" t="s">
        <v>1730</v>
      </c>
      <c r="D492" s="190">
        <v>4</v>
      </c>
      <c r="E492" s="99" t="s">
        <v>1731</v>
      </c>
      <c r="F492" s="100">
        <v>40544</v>
      </c>
      <c r="G492" s="101">
        <v>3.3</v>
      </c>
      <c r="H492">
        <v>39569</v>
      </c>
      <c r="I492" s="101">
        <v>0.7</v>
      </c>
    </row>
    <row r="493" spans="1:9" ht="14.5" x14ac:dyDescent="0.35">
      <c r="A493" s="99" t="s">
        <v>1111</v>
      </c>
      <c r="B493" s="99" t="s">
        <v>1732</v>
      </c>
      <c r="C493" s="189" t="s">
        <v>1733</v>
      </c>
      <c r="D493" s="190">
        <v>4.5999999999999996</v>
      </c>
      <c r="E493" s="99" t="s">
        <v>1734</v>
      </c>
      <c r="F493" s="100">
        <v>40544</v>
      </c>
      <c r="G493" s="101">
        <v>3.45</v>
      </c>
      <c r="H493">
        <v>39569</v>
      </c>
      <c r="I493" s="101">
        <v>1.1499999999999999</v>
      </c>
    </row>
    <row r="494" spans="1:9" ht="14.5" x14ac:dyDescent="0.35">
      <c r="A494" s="99" t="s">
        <v>1111</v>
      </c>
      <c r="B494" s="99" t="s">
        <v>1735</v>
      </c>
      <c r="C494" s="189" t="s">
        <v>1736</v>
      </c>
      <c r="D494" s="190">
        <v>4.3</v>
      </c>
      <c r="E494" s="99" t="s">
        <v>1737</v>
      </c>
      <c r="F494" s="100">
        <v>40544</v>
      </c>
      <c r="G494" s="101">
        <v>3.45</v>
      </c>
      <c r="H494">
        <v>39569</v>
      </c>
      <c r="I494" s="101">
        <v>0.85</v>
      </c>
    </row>
    <row r="495" spans="1:9" ht="14.5" x14ac:dyDescent="0.35">
      <c r="A495" s="99" t="s">
        <v>1111</v>
      </c>
      <c r="B495" s="99" t="s">
        <v>1738</v>
      </c>
      <c r="C495" s="189" t="s">
        <v>1739</v>
      </c>
      <c r="D495" s="190">
        <v>4.5999999999999996</v>
      </c>
      <c r="E495" s="99" t="s">
        <v>1740</v>
      </c>
      <c r="F495" s="100">
        <v>40544</v>
      </c>
      <c r="G495" s="101">
        <v>3.45</v>
      </c>
      <c r="H495">
        <v>39569</v>
      </c>
      <c r="I495" s="101">
        <v>1.1499999999999999</v>
      </c>
    </row>
    <row r="496" spans="1:9" ht="14.5" x14ac:dyDescent="0.35">
      <c r="A496" s="99" t="s">
        <v>1111</v>
      </c>
      <c r="B496" s="99" t="s">
        <v>1741</v>
      </c>
      <c r="C496" s="189" t="s">
        <v>1742</v>
      </c>
      <c r="D496" s="190">
        <v>4.5999999999999996</v>
      </c>
      <c r="E496" s="99" t="s">
        <v>1743</v>
      </c>
      <c r="F496" s="100">
        <v>40544</v>
      </c>
      <c r="G496" s="101">
        <v>3.45</v>
      </c>
      <c r="H496">
        <v>39569</v>
      </c>
      <c r="I496" s="101">
        <v>1.1499999999999999</v>
      </c>
    </row>
    <row r="497" spans="1:9" ht="14.5" x14ac:dyDescent="0.35">
      <c r="A497" s="99" t="s">
        <v>1111</v>
      </c>
      <c r="B497" s="99" t="s">
        <v>1744</v>
      </c>
      <c r="C497" s="189" t="s">
        <v>1745</v>
      </c>
      <c r="D497" s="190">
        <v>4.5999999999999996</v>
      </c>
      <c r="E497" s="99" t="s">
        <v>1746</v>
      </c>
      <c r="F497" s="100">
        <v>40544</v>
      </c>
      <c r="G497" s="101">
        <v>3.45</v>
      </c>
      <c r="H497">
        <v>39569</v>
      </c>
      <c r="I497" s="101">
        <v>1.1499999999999999</v>
      </c>
    </row>
    <row r="498" spans="1:9" ht="14.5" x14ac:dyDescent="0.35">
      <c r="A498" s="99" t="s">
        <v>1111</v>
      </c>
      <c r="B498" s="99" t="s">
        <v>1747</v>
      </c>
      <c r="C498" s="189" t="s">
        <v>1748</v>
      </c>
      <c r="D498" s="190">
        <v>3.4</v>
      </c>
      <c r="E498" s="99" t="s">
        <v>1749</v>
      </c>
      <c r="F498" s="100">
        <v>40544</v>
      </c>
      <c r="G498" s="101">
        <v>3.1</v>
      </c>
      <c r="H498">
        <v>39569</v>
      </c>
      <c r="I498" s="101">
        <v>0.3</v>
      </c>
    </row>
    <row r="499" spans="1:9" ht="14.5" x14ac:dyDescent="0.35">
      <c r="A499" s="99" t="s">
        <v>1111</v>
      </c>
      <c r="B499" s="99" t="s">
        <v>1750</v>
      </c>
      <c r="C499" s="189" t="s">
        <v>1751</v>
      </c>
      <c r="D499" s="190">
        <v>4.3</v>
      </c>
      <c r="E499" s="99" t="s">
        <v>1752</v>
      </c>
      <c r="F499" s="100">
        <v>40544</v>
      </c>
      <c r="G499" s="101">
        <v>3.3</v>
      </c>
      <c r="H499">
        <v>39569</v>
      </c>
      <c r="I499" s="101">
        <v>1</v>
      </c>
    </row>
    <row r="500" spans="1:9" ht="14.5" x14ac:dyDescent="0.35">
      <c r="A500" s="99" t="s">
        <v>1111</v>
      </c>
      <c r="B500" s="99" t="s">
        <v>1753</v>
      </c>
      <c r="C500" s="189" t="s">
        <v>1754</v>
      </c>
      <c r="D500" s="190">
        <v>3.8</v>
      </c>
      <c r="E500" s="99" t="s">
        <v>1755</v>
      </c>
      <c r="F500" s="100">
        <v>40544</v>
      </c>
      <c r="G500" s="101">
        <v>3.1</v>
      </c>
      <c r="H500">
        <v>39569</v>
      </c>
      <c r="I500" s="101">
        <v>0.7</v>
      </c>
    </row>
    <row r="501" spans="1:9" ht="14.5" x14ac:dyDescent="0.35">
      <c r="A501" s="99" t="s">
        <v>1111</v>
      </c>
      <c r="B501" s="99" t="s">
        <v>1756</v>
      </c>
      <c r="C501" s="189" t="s">
        <v>1757</v>
      </c>
      <c r="D501" s="190">
        <v>4.3</v>
      </c>
      <c r="E501" s="99" t="s">
        <v>1758</v>
      </c>
      <c r="F501" s="100">
        <v>40544</v>
      </c>
      <c r="G501" s="101">
        <v>3.45</v>
      </c>
      <c r="H501">
        <v>39569</v>
      </c>
      <c r="I501" s="101">
        <v>0.85</v>
      </c>
    </row>
    <row r="502" spans="1:9" ht="14.5" x14ac:dyDescent="0.35">
      <c r="A502" s="99" t="s">
        <v>1111</v>
      </c>
      <c r="B502" s="99" t="s">
        <v>1759</v>
      </c>
      <c r="C502" s="189" t="s">
        <v>1760</v>
      </c>
      <c r="D502" s="190">
        <v>4</v>
      </c>
      <c r="E502" s="99" t="s">
        <v>1761</v>
      </c>
      <c r="F502" s="100">
        <v>40544</v>
      </c>
      <c r="G502" s="101">
        <v>3.3</v>
      </c>
      <c r="H502">
        <v>39569</v>
      </c>
      <c r="I502" s="101">
        <v>0.7</v>
      </c>
    </row>
    <row r="503" spans="1:9" ht="14.5" x14ac:dyDescent="0.35">
      <c r="A503" s="99" t="s">
        <v>1111</v>
      </c>
      <c r="B503" s="99" t="s">
        <v>461</v>
      </c>
      <c r="C503" s="189" t="s">
        <v>1762</v>
      </c>
      <c r="D503" s="190">
        <v>3.4</v>
      </c>
      <c r="E503" s="99" t="s">
        <v>1763</v>
      </c>
      <c r="F503" s="100">
        <v>40544</v>
      </c>
      <c r="G503" s="101">
        <v>3.1</v>
      </c>
      <c r="H503">
        <v>39569</v>
      </c>
      <c r="I503" s="101">
        <v>0.3</v>
      </c>
    </row>
    <row r="504" spans="1:9" ht="14.5" x14ac:dyDescent="0.35">
      <c r="A504" s="99" t="s">
        <v>1111</v>
      </c>
      <c r="B504" s="99" t="s">
        <v>1764</v>
      </c>
      <c r="C504" s="189" t="s">
        <v>1765</v>
      </c>
      <c r="D504" s="190">
        <v>3.8</v>
      </c>
      <c r="E504" s="99" t="s">
        <v>1766</v>
      </c>
      <c r="F504" s="100">
        <v>40544</v>
      </c>
      <c r="G504" s="101">
        <v>3.1</v>
      </c>
      <c r="H504">
        <v>39569</v>
      </c>
      <c r="I504" s="101">
        <v>0.7</v>
      </c>
    </row>
    <row r="505" spans="1:9" ht="14.5" x14ac:dyDescent="0.35">
      <c r="A505" s="99" t="s">
        <v>1111</v>
      </c>
      <c r="B505" s="99" t="s">
        <v>1318</v>
      </c>
      <c r="C505" s="189" t="s">
        <v>1767</v>
      </c>
      <c r="D505" s="190">
        <v>3.4</v>
      </c>
      <c r="E505" s="99" t="s">
        <v>1768</v>
      </c>
      <c r="F505" s="100">
        <v>40544</v>
      </c>
      <c r="G505" s="101">
        <v>2.8</v>
      </c>
      <c r="H505">
        <v>39569</v>
      </c>
      <c r="I505" s="101">
        <v>0.6</v>
      </c>
    </row>
    <row r="506" spans="1:9" ht="14.5" x14ac:dyDescent="0.35">
      <c r="A506" s="99" t="s">
        <v>1111</v>
      </c>
      <c r="B506" s="99" t="s">
        <v>1106</v>
      </c>
      <c r="C506" s="189" t="s">
        <v>1769</v>
      </c>
      <c r="D506" s="190">
        <v>3.8</v>
      </c>
      <c r="E506" s="99" t="s">
        <v>1770</v>
      </c>
      <c r="F506" s="100">
        <v>40544</v>
      </c>
      <c r="G506" s="101">
        <v>3.1</v>
      </c>
      <c r="H506">
        <v>39569</v>
      </c>
      <c r="I506" s="101">
        <v>0.7</v>
      </c>
    </row>
    <row r="507" spans="1:9" ht="14.5" x14ac:dyDescent="0.35">
      <c r="A507" s="99" t="s">
        <v>1111</v>
      </c>
      <c r="B507" s="99" t="s">
        <v>1771</v>
      </c>
      <c r="C507" s="189" t="s">
        <v>1772</v>
      </c>
      <c r="D507" s="190">
        <v>4.5999999999999996</v>
      </c>
      <c r="E507" s="99" t="s">
        <v>1773</v>
      </c>
      <c r="F507" s="100">
        <v>40544</v>
      </c>
      <c r="G507" s="101">
        <v>3.45</v>
      </c>
      <c r="H507">
        <v>39569</v>
      </c>
      <c r="I507" s="101">
        <v>1.1499999999999999</v>
      </c>
    </row>
    <row r="508" spans="1:9" ht="14.5" x14ac:dyDescent="0.35">
      <c r="A508" s="99" t="s">
        <v>1111</v>
      </c>
      <c r="B508" s="99" t="s">
        <v>1774</v>
      </c>
      <c r="C508" s="189" t="s">
        <v>1775</v>
      </c>
      <c r="D508" s="190">
        <v>3.8</v>
      </c>
      <c r="E508" s="99" t="s">
        <v>1776</v>
      </c>
      <c r="F508" s="100">
        <v>40544</v>
      </c>
      <c r="G508" s="101">
        <v>3.1</v>
      </c>
      <c r="H508">
        <v>39569</v>
      </c>
      <c r="I508" s="101">
        <v>0.7</v>
      </c>
    </row>
    <row r="509" spans="1:9" ht="14.5" x14ac:dyDescent="0.35">
      <c r="A509" s="99" t="s">
        <v>1111</v>
      </c>
      <c r="B509" s="99" t="s">
        <v>467</v>
      </c>
      <c r="C509" s="189" t="s">
        <v>1777</v>
      </c>
      <c r="D509" s="190">
        <v>4</v>
      </c>
      <c r="E509" s="99" t="s">
        <v>1778</v>
      </c>
      <c r="F509" s="100">
        <v>40544</v>
      </c>
      <c r="G509" s="101">
        <v>3.3</v>
      </c>
      <c r="H509">
        <v>39569</v>
      </c>
      <c r="I509" s="101">
        <v>0.7</v>
      </c>
    </row>
    <row r="510" spans="1:9" ht="14.5" x14ac:dyDescent="0.35">
      <c r="A510" s="99" t="s">
        <v>1111</v>
      </c>
      <c r="B510" s="99" t="s">
        <v>1779</v>
      </c>
      <c r="C510" s="189" t="s">
        <v>1780</v>
      </c>
      <c r="D510" s="190">
        <v>4.5999999999999996</v>
      </c>
      <c r="E510" s="99" t="s">
        <v>1781</v>
      </c>
      <c r="F510" s="100">
        <v>40544</v>
      </c>
      <c r="G510" s="101">
        <v>3.45</v>
      </c>
      <c r="H510">
        <v>39569</v>
      </c>
      <c r="I510" s="101">
        <v>1.1499999999999999</v>
      </c>
    </row>
    <row r="511" spans="1:9" ht="14.5" x14ac:dyDescent="0.35">
      <c r="A511" s="99" t="s">
        <v>1111</v>
      </c>
      <c r="B511" s="99" t="s">
        <v>1782</v>
      </c>
      <c r="C511" s="189" t="s">
        <v>1783</v>
      </c>
      <c r="D511" s="190">
        <v>4</v>
      </c>
      <c r="E511" s="99" t="s">
        <v>1784</v>
      </c>
      <c r="F511" s="100">
        <v>40544</v>
      </c>
      <c r="G511" s="101">
        <v>3.45</v>
      </c>
      <c r="H511">
        <v>39569</v>
      </c>
      <c r="I511" s="101">
        <v>0.55000000000000004</v>
      </c>
    </row>
    <row r="512" spans="1:9" ht="14.5" x14ac:dyDescent="0.35">
      <c r="A512" s="99" t="s">
        <v>1111</v>
      </c>
      <c r="B512" s="99" t="s">
        <v>1785</v>
      </c>
      <c r="C512" s="189" t="s">
        <v>1786</v>
      </c>
      <c r="D512" s="190">
        <v>4.5999999999999996</v>
      </c>
      <c r="E512" s="99" t="s">
        <v>1787</v>
      </c>
      <c r="F512" s="100">
        <v>40544</v>
      </c>
      <c r="G512" s="101">
        <v>3.45</v>
      </c>
      <c r="H512">
        <v>39569</v>
      </c>
      <c r="I512" s="101">
        <v>1.1499999999999999</v>
      </c>
    </row>
    <row r="513" spans="1:9" ht="14.5" x14ac:dyDescent="0.35">
      <c r="A513" s="191" t="s">
        <v>1111</v>
      </c>
      <c r="B513" s="191" t="s">
        <v>470</v>
      </c>
      <c r="C513" s="189" t="s">
        <v>1788</v>
      </c>
      <c r="D513" s="190">
        <v>3.4</v>
      </c>
      <c r="E513" s="191" t="s">
        <v>1789</v>
      </c>
      <c r="F513" s="192">
        <v>40544</v>
      </c>
      <c r="G513" s="193">
        <v>3.1</v>
      </c>
      <c r="H513">
        <v>39569</v>
      </c>
      <c r="I513" s="193">
        <v>0.3</v>
      </c>
    </row>
    <row r="514" spans="1:9" ht="14.5" x14ac:dyDescent="0.35">
      <c r="A514" s="99" t="s">
        <v>1111</v>
      </c>
      <c r="B514" s="99" t="s">
        <v>1790</v>
      </c>
      <c r="C514" s="189" t="s">
        <v>1791</v>
      </c>
      <c r="D514" s="190">
        <v>3.4</v>
      </c>
      <c r="E514" s="99" t="s">
        <v>1792</v>
      </c>
      <c r="F514" s="100">
        <v>40544</v>
      </c>
      <c r="G514" s="101">
        <v>2.8</v>
      </c>
      <c r="H514">
        <v>39569</v>
      </c>
      <c r="I514" s="101">
        <v>0.6</v>
      </c>
    </row>
    <row r="515" spans="1:9" ht="14.5" x14ac:dyDescent="0.35">
      <c r="A515" s="99" t="s">
        <v>1111</v>
      </c>
      <c r="B515" s="99" t="s">
        <v>1323</v>
      </c>
      <c r="C515" s="189" t="s">
        <v>1793</v>
      </c>
      <c r="D515" s="190">
        <v>4.3</v>
      </c>
      <c r="E515" s="99" t="s">
        <v>1794</v>
      </c>
      <c r="F515" s="100">
        <v>40544</v>
      </c>
      <c r="G515" s="101">
        <v>3.45</v>
      </c>
      <c r="H515">
        <v>39569</v>
      </c>
      <c r="I515" s="101">
        <v>0.85</v>
      </c>
    </row>
    <row r="516" spans="1:9" ht="14.5" x14ac:dyDescent="0.35">
      <c r="A516" s="99" t="s">
        <v>1111</v>
      </c>
      <c r="B516" s="99" t="s">
        <v>1795</v>
      </c>
      <c r="C516" s="189" t="s">
        <v>1796</v>
      </c>
      <c r="D516" s="190">
        <v>3.8</v>
      </c>
      <c r="E516" s="99" t="s">
        <v>1797</v>
      </c>
      <c r="F516" s="100">
        <v>40544</v>
      </c>
      <c r="G516" s="101">
        <v>3.1</v>
      </c>
      <c r="H516">
        <v>39569</v>
      </c>
      <c r="I516" s="101">
        <v>0.7</v>
      </c>
    </row>
    <row r="517" spans="1:9" ht="14.5" x14ac:dyDescent="0.35">
      <c r="A517" s="99" t="s">
        <v>1111</v>
      </c>
      <c r="B517" s="99" t="s">
        <v>1798</v>
      </c>
      <c r="C517" s="189" t="s">
        <v>1799</v>
      </c>
      <c r="D517" s="190">
        <v>4</v>
      </c>
      <c r="E517" s="99" t="s">
        <v>1800</v>
      </c>
      <c r="F517" s="100">
        <v>40544</v>
      </c>
      <c r="G517" s="101">
        <v>3.3</v>
      </c>
      <c r="H517">
        <v>39569</v>
      </c>
      <c r="I517" s="101">
        <v>0.7</v>
      </c>
    </row>
    <row r="518" spans="1:9" ht="14.5" x14ac:dyDescent="0.35">
      <c r="A518" s="99" t="s">
        <v>1111</v>
      </c>
      <c r="B518" s="99" t="s">
        <v>1801</v>
      </c>
      <c r="C518" s="189" t="s">
        <v>1802</v>
      </c>
      <c r="D518" s="190">
        <v>4.3</v>
      </c>
      <c r="E518" s="99" t="s">
        <v>1803</v>
      </c>
      <c r="F518" s="100">
        <v>40544</v>
      </c>
      <c r="G518" s="101">
        <v>3.45</v>
      </c>
      <c r="H518">
        <v>39569</v>
      </c>
      <c r="I518" s="101">
        <v>0.85</v>
      </c>
    </row>
    <row r="519" spans="1:9" ht="14.5" x14ac:dyDescent="0.35">
      <c r="A519" s="99" t="s">
        <v>264</v>
      </c>
      <c r="B519" s="99" t="s">
        <v>1804</v>
      </c>
      <c r="C519" s="189" t="s">
        <v>1805</v>
      </c>
      <c r="D519" s="190">
        <v>1.8</v>
      </c>
      <c r="E519" s="99" t="s">
        <v>1806</v>
      </c>
      <c r="F519" s="100">
        <v>40544</v>
      </c>
      <c r="G519" s="101">
        <v>1.8</v>
      </c>
      <c r="I519" s="101">
        <v>0</v>
      </c>
    </row>
    <row r="520" spans="1:9" ht="14.5" x14ac:dyDescent="0.35">
      <c r="A520" s="99" t="s">
        <v>264</v>
      </c>
      <c r="B520" s="99" t="s">
        <v>698</v>
      </c>
      <c r="C520" s="189" t="s">
        <v>1807</v>
      </c>
      <c r="D520" s="190">
        <v>1.8</v>
      </c>
      <c r="E520" s="99" t="s">
        <v>1808</v>
      </c>
      <c r="F520" s="100">
        <v>40544</v>
      </c>
      <c r="G520" s="101">
        <v>1.8</v>
      </c>
      <c r="I520" s="101">
        <v>0</v>
      </c>
    </row>
    <row r="521" spans="1:9" ht="14.5" x14ac:dyDescent="0.35">
      <c r="A521" s="99" t="s">
        <v>264</v>
      </c>
      <c r="B521" s="99" t="s">
        <v>1809</v>
      </c>
      <c r="C521" s="189" t="s">
        <v>1810</v>
      </c>
      <c r="D521" s="190">
        <v>1.75</v>
      </c>
      <c r="E521" s="99" t="s">
        <v>1811</v>
      </c>
      <c r="F521" s="100">
        <v>40544</v>
      </c>
      <c r="G521" s="101">
        <v>1.75</v>
      </c>
      <c r="I521" s="101">
        <v>0</v>
      </c>
    </row>
    <row r="522" spans="1:9" ht="14.5" x14ac:dyDescent="0.35">
      <c r="A522" s="99" t="s">
        <v>264</v>
      </c>
      <c r="B522" s="99" t="s">
        <v>1812</v>
      </c>
      <c r="C522" s="189" t="s">
        <v>1813</v>
      </c>
      <c r="D522" s="190">
        <v>1.8</v>
      </c>
      <c r="E522" s="99" t="s">
        <v>1814</v>
      </c>
      <c r="F522" s="100">
        <v>40544</v>
      </c>
      <c r="G522" s="101">
        <v>1.8</v>
      </c>
      <c r="I522" s="101">
        <v>0</v>
      </c>
    </row>
    <row r="523" spans="1:9" ht="14.5" x14ac:dyDescent="0.35">
      <c r="A523" s="99" t="s">
        <v>264</v>
      </c>
      <c r="B523" s="99" t="s">
        <v>1815</v>
      </c>
      <c r="C523" s="189" t="s">
        <v>1816</v>
      </c>
      <c r="D523" s="190">
        <v>1.8</v>
      </c>
      <c r="E523" s="99" t="s">
        <v>1817</v>
      </c>
      <c r="F523" s="100">
        <v>40544</v>
      </c>
      <c r="G523" s="101">
        <v>1.8</v>
      </c>
      <c r="I523" s="101">
        <v>0</v>
      </c>
    </row>
    <row r="524" spans="1:9" ht="14.5" x14ac:dyDescent="0.35">
      <c r="A524" s="99" t="s">
        <v>264</v>
      </c>
      <c r="B524" s="99" t="s">
        <v>1338</v>
      </c>
      <c r="C524" s="189" t="s">
        <v>1818</v>
      </c>
      <c r="D524" s="190">
        <v>1.8</v>
      </c>
      <c r="E524" s="99" t="s">
        <v>1819</v>
      </c>
      <c r="F524" s="100">
        <v>40544</v>
      </c>
      <c r="G524" s="101">
        <v>1.8</v>
      </c>
      <c r="I524" s="101">
        <v>0</v>
      </c>
    </row>
    <row r="525" spans="1:9" ht="14.5" x14ac:dyDescent="0.35">
      <c r="A525" s="99" t="s">
        <v>264</v>
      </c>
      <c r="B525" s="99" t="s">
        <v>1820</v>
      </c>
      <c r="C525" s="189" t="s">
        <v>1821</v>
      </c>
      <c r="D525" s="190">
        <v>1.75</v>
      </c>
      <c r="E525" s="99" t="s">
        <v>1822</v>
      </c>
      <c r="F525" s="100">
        <v>40544</v>
      </c>
      <c r="G525" s="101">
        <v>1.75</v>
      </c>
      <c r="I525" s="101">
        <v>0</v>
      </c>
    </row>
    <row r="526" spans="1:9" ht="14.5" x14ac:dyDescent="0.35">
      <c r="A526" s="99" t="s">
        <v>264</v>
      </c>
      <c r="B526" s="99" t="s">
        <v>1341</v>
      </c>
      <c r="C526" s="189" t="s">
        <v>1823</v>
      </c>
      <c r="D526" s="190">
        <v>1.8</v>
      </c>
      <c r="E526" s="99" t="s">
        <v>1824</v>
      </c>
      <c r="F526" s="100">
        <v>40544</v>
      </c>
      <c r="G526" s="101">
        <v>1.8</v>
      </c>
      <c r="I526" s="101">
        <v>0</v>
      </c>
    </row>
    <row r="527" spans="1:9" ht="14.5" x14ac:dyDescent="0.35">
      <c r="A527" s="99" t="s">
        <v>264</v>
      </c>
      <c r="B527" s="99" t="s">
        <v>1825</v>
      </c>
      <c r="C527" s="189" t="s">
        <v>1826</v>
      </c>
      <c r="D527" s="190">
        <v>1.75</v>
      </c>
      <c r="E527" s="99" t="s">
        <v>1827</v>
      </c>
      <c r="F527" s="100">
        <v>40544</v>
      </c>
      <c r="G527" s="101">
        <v>1.75</v>
      </c>
      <c r="I527" s="101">
        <v>0</v>
      </c>
    </row>
    <row r="528" spans="1:9" ht="14.5" x14ac:dyDescent="0.35">
      <c r="A528" s="99" t="s">
        <v>264</v>
      </c>
      <c r="B528" s="99" t="s">
        <v>1828</v>
      </c>
      <c r="C528" s="189" t="s">
        <v>1829</v>
      </c>
      <c r="D528" s="190">
        <v>1.75</v>
      </c>
      <c r="E528" s="99" t="s">
        <v>1830</v>
      </c>
      <c r="F528" s="100">
        <v>40544</v>
      </c>
      <c r="G528" s="101">
        <v>1.75</v>
      </c>
      <c r="I528" s="101">
        <v>0</v>
      </c>
    </row>
    <row r="529" spans="1:9" ht="14.5" x14ac:dyDescent="0.35">
      <c r="A529" s="99" t="s">
        <v>264</v>
      </c>
      <c r="B529" s="99" t="s">
        <v>1831</v>
      </c>
      <c r="C529" s="189" t="s">
        <v>1832</v>
      </c>
      <c r="D529" s="190">
        <v>1.75</v>
      </c>
      <c r="E529" s="99" t="s">
        <v>1833</v>
      </c>
      <c r="F529" s="100">
        <v>40544</v>
      </c>
      <c r="G529" s="101">
        <v>1.75</v>
      </c>
      <c r="I529" s="101">
        <v>0</v>
      </c>
    </row>
    <row r="530" spans="1:9" ht="14.5" x14ac:dyDescent="0.35">
      <c r="A530" s="99" t="s">
        <v>264</v>
      </c>
      <c r="B530" s="99" t="s">
        <v>1164</v>
      </c>
      <c r="C530" s="189" t="s">
        <v>1834</v>
      </c>
      <c r="D530" s="190">
        <v>1.75</v>
      </c>
      <c r="E530" s="99" t="s">
        <v>1835</v>
      </c>
      <c r="F530" s="100">
        <v>40544</v>
      </c>
      <c r="G530" s="101">
        <v>1.75</v>
      </c>
      <c r="I530" s="101">
        <v>0</v>
      </c>
    </row>
    <row r="531" spans="1:9" ht="14.5" x14ac:dyDescent="0.35">
      <c r="A531" s="99" t="s">
        <v>264</v>
      </c>
      <c r="B531" s="99" t="s">
        <v>937</v>
      </c>
      <c r="C531" s="189" t="s">
        <v>1836</v>
      </c>
      <c r="D531" s="190">
        <v>1.75</v>
      </c>
      <c r="E531" s="99" t="s">
        <v>1837</v>
      </c>
      <c r="F531" s="100">
        <v>40544</v>
      </c>
      <c r="G531" s="101">
        <v>1.75</v>
      </c>
      <c r="I531" s="101">
        <v>0</v>
      </c>
    </row>
    <row r="532" spans="1:9" ht="14.5" x14ac:dyDescent="0.35">
      <c r="A532" s="99" t="s">
        <v>264</v>
      </c>
      <c r="B532" s="99" t="s">
        <v>1349</v>
      </c>
      <c r="C532" s="189" t="s">
        <v>1838</v>
      </c>
      <c r="D532" s="190">
        <v>1.8</v>
      </c>
      <c r="E532" s="99" t="s">
        <v>1839</v>
      </c>
      <c r="F532" s="100">
        <v>40544</v>
      </c>
      <c r="G532" s="101">
        <v>1.8</v>
      </c>
      <c r="I532" s="101">
        <v>0</v>
      </c>
    </row>
    <row r="533" spans="1:9" ht="14.5" x14ac:dyDescent="0.35">
      <c r="A533" s="99" t="s">
        <v>264</v>
      </c>
      <c r="B533" s="99" t="s">
        <v>1840</v>
      </c>
      <c r="C533" s="189" t="s">
        <v>1841</v>
      </c>
      <c r="D533" s="190">
        <v>1.8</v>
      </c>
      <c r="E533" s="99" t="s">
        <v>1842</v>
      </c>
      <c r="F533" s="100">
        <v>40544</v>
      </c>
      <c r="G533" s="101">
        <v>1.8</v>
      </c>
      <c r="I533" s="101">
        <v>0</v>
      </c>
    </row>
    <row r="534" spans="1:9" ht="14.5" x14ac:dyDescent="0.35">
      <c r="A534" s="99" t="s">
        <v>264</v>
      </c>
      <c r="B534" s="99" t="s">
        <v>1843</v>
      </c>
      <c r="C534" s="189" t="s">
        <v>1844</v>
      </c>
      <c r="D534" s="190">
        <v>1.8</v>
      </c>
      <c r="E534" s="99" t="s">
        <v>1845</v>
      </c>
      <c r="F534" s="100">
        <v>40544</v>
      </c>
      <c r="G534" s="101">
        <v>1.8</v>
      </c>
      <c r="I534" s="101">
        <v>0</v>
      </c>
    </row>
    <row r="535" spans="1:9" ht="14.5" x14ac:dyDescent="0.35">
      <c r="A535" s="99" t="s">
        <v>264</v>
      </c>
      <c r="B535" s="99" t="s">
        <v>1846</v>
      </c>
      <c r="C535" s="189" t="s">
        <v>1847</v>
      </c>
      <c r="D535" s="190">
        <v>1.75</v>
      </c>
      <c r="E535" s="99" t="s">
        <v>1848</v>
      </c>
      <c r="F535" s="100">
        <v>40544</v>
      </c>
      <c r="G535" s="101">
        <v>1.75</v>
      </c>
      <c r="I535" s="101">
        <v>0</v>
      </c>
    </row>
    <row r="536" spans="1:9" ht="14.5" x14ac:dyDescent="0.35">
      <c r="A536" s="99" t="s">
        <v>264</v>
      </c>
      <c r="B536" s="99" t="s">
        <v>1172</v>
      </c>
      <c r="C536" s="189" t="s">
        <v>1849</v>
      </c>
      <c r="D536" s="190">
        <v>1.75</v>
      </c>
      <c r="E536" s="99" t="s">
        <v>1850</v>
      </c>
      <c r="F536" s="100">
        <v>40544</v>
      </c>
      <c r="G536" s="101">
        <v>1.75</v>
      </c>
      <c r="I536" s="101">
        <v>0</v>
      </c>
    </row>
    <row r="537" spans="1:9" ht="14.5" x14ac:dyDescent="0.35">
      <c r="A537" s="99" t="s">
        <v>264</v>
      </c>
      <c r="B537" s="99" t="s">
        <v>1851</v>
      </c>
      <c r="C537" s="189" t="s">
        <v>1852</v>
      </c>
      <c r="D537" s="190">
        <v>1.75</v>
      </c>
      <c r="E537" s="99" t="s">
        <v>1853</v>
      </c>
      <c r="F537" s="100">
        <v>40544</v>
      </c>
      <c r="G537" s="101">
        <v>1.75</v>
      </c>
      <c r="I537" s="101">
        <v>0</v>
      </c>
    </row>
    <row r="538" spans="1:9" ht="14.5" x14ac:dyDescent="0.35">
      <c r="A538" s="99" t="s">
        <v>264</v>
      </c>
      <c r="B538" s="99" t="s">
        <v>1181</v>
      </c>
      <c r="C538" s="189" t="s">
        <v>1854</v>
      </c>
      <c r="D538" s="190">
        <v>1.8</v>
      </c>
      <c r="E538" s="99" t="s">
        <v>1855</v>
      </c>
      <c r="F538" s="100">
        <v>40544</v>
      </c>
      <c r="G538" s="101">
        <v>1.8</v>
      </c>
      <c r="I538" s="101">
        <v>0</v>
      </c>
    </row>
    <row r="539" spans="1:9" ht="14.5" x14ac:dyDescent="0.35">
      <c r="A539" s="99" t="s">
        <v>264</v>
      </c>
      <c r="B539" s="99" t="s">
        <v>946</v>
      </c>
      <c r="C539" s="189" t="s">
        <v>1856</v>
      </c>
      <c r="D539" s="190">
        <v>1.75</v>
      </c>
      <c r="E539" s="99" t="s">
        <v>1857</v>
      </c>
      <c r="F539" s="100">
        <v>40544</v>
      </c>
      <c r="G539" s="101">
        <v>1.75</v>
      </c>
      <c r="I539" s="101">
        <v>0</v>
      </c>
    </row>
    <row r="540" spans="1:9" ht="14.5" x14ac:dyDescent="0.35">
      <c r="A540" s="99" t="s">
        <v>264</v>
      </c>
      <c r="B540" s="99" t="s">
        <v>1461</v>
      </c>
      <c r="C540" s="189" t="s">
        <v>1858</v>
      </c>
      <c r="D540" s="190">
        <v>1.75</v>
      </c>
      <c r="E540" s="99" t="s">
        <v>1859</v>
      </c>
      <c r="F540" s="100">
        <v>40544</v>
      </c>
      <c r="G540" s="101">
        <v>1.75</v>
      </c>
      <c r="I540" s="101">
        <v>0</v>
      </c>
    </row>
    <row r="541" spans="1:9" ht="14.5" x14ac:dyDescent="0.35">
      <c r="A541" s="99" t="s">
        <v>264</v>
      </c>
      <c r="B541" s="99" t="s">
        <v>1860</v>
      </c>
      <c r="C541" s="189" t="s">
        <v>1861</v>
      </c>
      <c r="D541" s="190">
        <v>1.8</v>
      </c>
      <c r="E541" s="99" t="s">
        <v>1862</v>
      </c>
      <c r="F541" s="100">
        <v>40544</v>
      </c>
      <c r="G541" s="101">
        <v>1.8</v>
      </c>
      <c r="I541" s="101">
        <v>0</v>
      </c>
    </row>
    <row r="542" spans="1:9" ht="14.5" x14ac:dyDescent="0.35">
      <c r="A542" s="99" t="s">
        <v>264</v>
      </c>
      <c r="B542" s="99" t="s">
        <v>1373</v>
      </c>
      <c r="C542" s="189" t="s">
        <v>1863</v>
      </c>
      <c r="D542" s="190">
        <v>1.8</v>
      </c>
      <c r="E542" s="99" t="s">
        <v>1864</v>
      </c>
      <c r="F542" s="100">
        <v>40544</v>
      </c>
      <c r="G542" s="101">
        <v>1.8</v>
      </c>
      <c r="I542" s="101">
        <v>0</v>
      </c>
    </row>
    <row r="543" spans="1:9" ht="14.5" x14ac:dyDescent="0.35">
      <c r="A543" s="99" t="s">
        <v>264</v>
      </c>
      <c r="B543" s="99" t="s">
        <v>1213</v>
      </c>
      <c r="C543" s="189" t="s">
        <v>1865</v>
      </c>
      <c r="D543" s="190">
        <v>1.8</v>
      </c>
      <c r="E543" s="99" t="s">
        <v>1866</v>
      </c>
      <c r="F543" s="100">
        <v>40544</v>
      </c>
      <c r="G543" s="101">
        <v>1.8</v>
      </c>
      <c r="I543" s="101">
        <v>0</v>
      </c>
    </row>
    <row r="544" spans="1:9" ht="14.5" x14ac:dyDescent="0.35">
      <c r="A544" s="99" t="s">
        <v>264</v>
      </c>
      <c r="B544" s="99" t="s">
        <v>1867</v>
      </c>
      <c r="C544" s="189" t="s">
        <v>1868</v>
      </c>
      <c r="D544" s="190">
        <v>1.8</v>
      </c>
      <c r="E544" s="99" t="s">
        <v>1869</v>
      </c>
      <c r="F544" s="100">
        <v>40544</v>
      </c>
      <c r="G544" s="101">
        <v>1.8</v>
      </c>
      <c r="I544" s="101">
        <v>0</v>
      </c>
    </row>
    <row r="545" spans="1:9" ht="14.5" x14ac:dyDescent="0.35">
      <c r="A545" s="99" t="s">
        <v>264</v>
      </c>
      <c r="B545" s="99" t="s">
        <v>1495</v>
      </c>
      <c r="C545" s="189" t="s">
        <v>1870</v>
      </c>
      <c r="D545" s="190">
        <v>1.8</v>
      </c>
      <c r="E545" s="99" t="s">
        <v>1871</v>
      </c>
      <c r="F545" s="100">
        <v>40544</v>
      </c>
      <c r="G545" s="101">
        <v>1.8</v>
      </c>
      <c r="I545" s="101">
        <v>0</v>
      </c>
    </row>
    <row r="546" spans="1:9" ht="14.5" x14ac:dyDescent="0.35">
      <c r="A546" s="99" t="s">
        <v>264</v>
      </c>
      <c r="B546" s="99" t="s">
        <v>1872</v>
      </c>
      <c r="C546" s="189" t="s">
        <v>1873</v>
      </c>
      <c r="D546" s="190">
        <v>1.75</v>
      </c>
      <c r="E546" s="99" t="s">
        <v>1874</v>
      </c>
      <c r="F546" s="100">
        <v>40544</v>
      </c>
      <c r="G546" s="101">
        <v>1.75</v>
      </c>
      <c r="I546" s="101">
        <v>0</v>
      </c>
    </row>
    <row r="547" spans="1:9" ht="14.5" x14ac:dyDescent="0.35">
      <c r="A547" s="99" t="s">
        <v>264</v>
      </c>
      <c r="B547" s="99" t="s">
        <v>1875</v>
      </c>
      <c r="C547" s="189" t="s">
        <v>1876</v>
      </c>
      <c r="D547" s="190">
        <v>1.8</v>
      </c>
      <c r="E547" s="99" t="s">
        <v>1877</v>
      </c>
      <c r="F547" s="100">
        <v>40544</v>
      </c>
      <c r="G547" s="101">
        <v>1.8</v>
      </c>
      <c r="I547" s="101">
        <v>0</v>
      </c>
    </row>
    <row r="548" spans="1:9" ht="14.5" x14ac:dyDescent="0.35">
      <c r="A548" s="99" t="s">
        <v>264</v>
      </c>
      <c r="B548" s="99" t="s">
        <v>1878</v>
      </c>
      <c r="C548" s="189" t="s">
        <v>1879</v>
      </c>
      <c r="D548" s="190">
        <v>1.75</v>
      </c>
      <c r="E548" s="99" t="s">
        <v>1880</v>
      </c>
      <c r="F548" s="100">
        <v>40544</v>
      </c>
      <c r="G548" s="101">
        <v>1.75</v>
      </c>
      <c r="I548" s="101">
        <v>0</v>
      </c>
    </row>
    <row r="549" spans="1:9" ht="14.5" x14ac:dyDescent="0.35">
      <c r="A549" s="99" t="s">
        <v>264</v>
      </c>
      <c r="B549" s="99" t="s">
        <v>1881</v>
      </c>
      <c r="C549" s="189" t="s">
        <v>1882</v>
      </c>
      <c r="D549" s="190">
        <v>1.75</v>
      </c>
      <c r="E549" s="99" t="s">
        <v>1883</v>
      </c>
      <c r="F549" s="100">
        <v>40544</v>
      </c>
      <c r="G549" s="101">
        <v>1.75</v>
      </c>
      <c r="I549" s="101">
        <v>0</v>
      </c>
    </row>
    <row r="550" spans="1:9" ht="14.5" x14ac:dyDescent="0.35">
      <c r="A550" s="99" t="s">
        <v>264</v>
      </c>
      <c r="B550" s="99" t="s">
        <v>1884</v>
      </c>
      <c r="C550" s="189" t="s">
        <v>1885</v>
      </c>
      <c r="D550" s="190">
        <v>1.75</v>
      </c>
      <c r="E550" s="99" t="s">
        <v>1886</v>
      </c>
      <c r="F550" s="100">
        <v>40544</v>
      </c>
      <c r="G550" s="101">
        <v>1.75</v>
      </c>
      <c r="I550" s="101">
        <v>0</v>
      </c>
    </row>
    <row r="551" spans="1:9" ht="14.5" x14ac:dyDescent="0.35">
      <c r="A551" s="99" t="s">
        <v>264</v>
      </c>
      <c r="B551" s="99" t="s">
        <v>1227</v>
      </c>
      <c r="C551" s="189" t="s">
        <v>1887</v>
      </c>
      <c r="D551" s="190">
        <v>1.75</v>
      </c>
      <c r="E551" s="99" t="s">
        <v>1888</v>
      </c>
      <c r="F551" s="100">
        <v>40544</v>
      </c>
      <c r="G551" s="101">
        <v>1.75</v>
      </c>
      <c r="I551" s="101">
        <v>0</v>
      </c>
    </row>
    <row r="552" spans="1:9" ht="14.5" x14ac:dyDescent="0.35">
      <c r="A552" s="99" t="s">
        <v>264</v>
      </c>
      <c r="B552" s="99" t="s">
        <v>1531</v>
      </c>
      <c r="C552" s="189" t="s">
        <v>1889</v>
      </c>
      <c r="D552" s="190">
        <v>1.75</v>
      </c>
      <c r="E552" s="99" t="s">
        <v>1890</v>
      </c>
      <c r="F552" s="100">
        <v>40544</v>
      </c>
      <c r="G552" s="101">
        <v>1.75</v>
      </c>
      <c r="I552" s="101">
        <v>0</v>
      </c>
    </row>
    <row r="553" spans="1:9" ht="14.5" x14ac:dyDescent="0.35">
      <c r="A553" s="99" t="s">
        <v>264</v>
      </c>
      <c r="B553" s="99" t="s">
        <v>973</v>
      </c>
      <c r="C553" s="189" t="s">
        <v>1891</v>
      </c>
      <c r="D553" s="190">
        <v>1.75</v>
      </c>
      <c r="E553" s="99" t="s">
        <v>1892</v>
      </c>
      <c r="F553" s="100">
        <v>40544</v>
      </c>
      <c r="G553" s="101">
        <v>1.75</v>
      </c>
      <c r="I553" s="101">
        <v>0</v>
      </c>
    </row>
    <row r="554" spans="1:9" ht="14.5" x14ac:dyDescent="0.35">
      <c r="A554" s="99" t="s">
        <v>264</v>
      </c>
      <c r="B554" s="99" t="s">
        <v>761</v>
      </c>
      <c r="C554" s="189" t="s">
        <v>1893</v>
      </c>
      <c r="D554" s="190">
        <v>1.85</v>
      </c>
      <c r="E554" s="99" t="s">
        <v>1894</v>
      </c>
      <c r="F554" s="100">
        <v>40544</v>
      </c>
      <c r="G554" s="101">
        <v>1.85</v>
      </c>
      <c r="I554" s="101">
        <v>0</v>
      </c>
    </row>
    <row r="555" spans="1:9" ht="14.5" x14ac:dyDescent="0.35">
      <c r="A555" s="99" t="s">
        <v>264</v>
      </c>
      <c r="B555" s="99" t="s">
        <v>1235</v>
      </c>
      <c r="C555" s="189" t="s">
        <v>1895</v>
      </c>
      <c r="D555" s="190">
        <v>1.8</v>
      </c>
      <c r="E555" s="99" t="s">
        <v>1896</v>
      </c>
      <c r="F555" s="100">
        <v>40544</v>
      </c>
      <c r="G555" s="101">
        <v>1.8</v>
      </c>
      <c r="I555" s="101">
        <v>0</v>
      </c>
    </row>
    <row r="556" spans="1:9" ht="14.5" x14ac:dyDescent="0.35">
      <c r="A556" s="99" t="s">
        <v>264</v>
      </c>
      <c r="B556" s="99" t="s">
        <v>1897</v>
      </c>
      <c r="C556" s="189" t="s">
        <v>1898</v>
      </c>
      <c r="D556" s="190">
        <v>1.75</v>
      </c>
      <c r="E556" s="99" t="s">
        <v>1899</v>
      </c>
      <c r="F556" s="100">
        <v>40544</v>
      </c>
      <c r="G556" s="101">
        <v>1.75</v>
      </c>
      <c r="I556" s="101">
        <v>0</v>
      </c>
    </row>
    <row r="557" spans="1:9" ht="14.5" x14ac:dyDescent="0.35">
      <c r="A557" s="99" t="s">
        <v>264</v>
      </c>
      <c r="B557" s="99" t="s">
        <v>1900</v>
      </c>
      <c r="C557" s="189" t="s">
        <v>1901</v>
      </c>
      <c r="D557" s="190">
        <v>1.8</v>
      </c>
      <c r="E557" s="99" t="s">
        <v>1902</v>
      </c>
      <c r="F557" s="100">
        <v>40544</v>
      </c>
      <c r="G557" s="101">
        <v>1.8</v>
      </c>
      <c r="I557" s="101">
        <v>0</v>
      </c>
    </row>
    <row r="558" spans="1:9" ht="14.5" x14ac:dyDescent="0.35">
      <c r="A558" s="99" t="s">
        <v>264</v>
      </c>
      <c r="B558" s="99" t="s">
        <v>988</v>
      </c>
      <c r="C558" s="189" t="s">
        <v>1903</v>
      </c>
      <c r="D558" s="190">
        <v>1.75</v>
      </c>
      <c r="E558" s="99" t="s">
        <v>1904</v>
      </c>
      <c r="F558" s="100">
        <v>40544</v>
      </c>
      <c r="G558" s="101">
        <v>1.75</v>
      </c>
      <c r="I558" s="101">
        <v>0</v>
      </c>
    </row>
    <row r="559" spans="1:9" ht="14.5" x14ac:dyDescent="0.35">
      <c r="A559" s="99" t="s">
        <v>264</v>
      </c>
      <c r="B559" s="99" t="s">
        <v>1567</v>
      </c>
      <c r="C559" s="189" t="s">
        <v>1905</v>
      </c>
      <c r="D559" s="190">
        <v>1.75</v>
      </c>
      <c r="E559" s="99" t="s">
        <v>1906</v>
      </c>
      <c r="F559" s="100">
        <v>40544</v>
      </c>
      <c r="G559" s="101">
        <v>1.75</v>
      </c>
      <c r="I559" s="101">
        <v>0</v>
      </c>
    </row>
    <row r="560" spans="1:9" ht="14.5" x14ac:dyDescent="0.35">
      <c r="A560" s="99" t="s">
        <v>264</v>
      </c>
      <c r="B560" s="99" t="s">
        <v>1907</v>
      </c>
      <c r="C560" s="189" t="s">
        <v>1908</v>
      </c>
      <c r="D560" s="190">
        <v>1.75</v>
      </c>
      <c r="E560" s="99" t="s">
        <v>1909</v>
      </c>
      <c r="F560" s="100">
        <v>40544</v>
      </c>
      <c r="G560" s="101">
        <v>1.75</v>
      </c>
      <c r="I560" s="101">
        <v>0</v>
      </c>
    </row>
    <row r="561" spans="1:9" ht="14.5" x14ac:dyDescent="0.35">
      <c r="A561" s="99" t="s">
        <v>264</v>
      </c>
      <c r="B561" s="99" t="s">
        <v>1910</v>
      </c>
      <c r="C561" s="189" t="s">
        <v>1911</v>
      </c>
      <c r="D561" s="190">
        <v>1.8</v>
      </c>
      <c r="E561" s="99" t="s">
        <v>1912</v>
      </c>
      <c r="F561" s="100">
        <v>40544</v>
      </c>
      <c r="G561" s="101">
        <v>1.8</v>
      </c>
      <c r="I561" s="101">
        <v>0</v>
      </c>
    </row>
    <row r="562" spans="1:9" ht="14.5" x14ac:dyDescent="0.35">
      <c r="A562" s="99" t="s">
        <v>264</v>
      </c>
      <c r="B562" s="99" t="s">
        <v>1241</v>
      </c>
      <c r="C562" s="189" t="s">
        <v>1913</v>
      </c>
      <c r="D562" s="190">
        <v>1.8</v>
      </c>
      <c r="E562" s="99" t="s">
        <v>1914</v>
      </c>
      <c r="F562" s="100">
        <v>40544</v>
      </c>
      <c r="G562" s="101">
        <v>1.8</v>
      </c>
      <c r="I562" s="101">
        <v>0</v>
      </c>
    </row>
    <row r="563" spans="1:9" ht="14.5" x14ac:dyDescent="0.35">
      <c r="A563" s="99" t="s">
        <v>264</v>
      </c>
      <c r="B563" s="99" t="s">
        <v>344</v>
      </c>
      <c r="C563" s="189" t="s">
        <v>1915</v>
      </c>
      <c r="D563" s="190">
        <v>1.75</v>
      </c>
      <c r="E563" s="99" t="s">
        <v>1916</v>
      </c>
      <c r="F563" s="100">
        <v>40544</v>
      </c>
      <c r="G563" s="101">
        <v>1.75</v>
      </c>
      <c r="I563" s="101">
        <v>0</v>
      </c>
    </row>
    <row r="564" spans="1:9" ht="14.5" x14ac:dyDescent="0.35">
      <c r="A564" s="99" t="s">
        <v>264</v>
      </c>
      <c r="B564" s="99" t="s">
        <v>558</v>
      </c>
      <c r="C564" s="189" t="s">
        <v>1917</v>
      </c>
      <c r="D564" s="190">
        <v>1.75</v>
      </c>
      <c r="E564" s="99" t="s">
        <v>1918</v>
      </c>
      <c r="F564" s="100">
        <v>40544</v>
      </c>
      <c r="G564" s="101">
        <v>1.75</v>
      </c>
      <c r="I564" s="101">
        <v>0</v>
      </c>
    </row>
    <row r="565" spans="1:9" ht="14.5" x14ac:dyDescent="0.35">
      <c r="A565" s="99" t="s">
        <v>264</v>
      </c>
      <c r="B565" s="99" t="s">
        <v>1919</v>
      </c>
      <c r="C565" s="189" t="s">
        <v>1920</v>
      </c>
      <c r="D565" s="190">
        <v>1.75</v>
      </c>
      <c r="E565" s="99" t="s">
        <v>1921</v>
      </c>
      <c r="F565" s="100">
        <v>40544</v>
      </c>
      <c r="G565" s="101">
        <v>1.75</v>
      </c>
      <c r="I565" s="101">
        <v>0</v>
      </c>
    </row>
    <row r="566" spans="1:9" ht="14.5" x14ac:dyDescent="0.35">
      <c r="A566" s="99" t="s">
        <v>264</v>
      </c>
      <c r="B566" s="99" t="s">
        <v>1922</v>
      </c>
      <c r="C566" s="189" t="s">
        <v>1923</v>
      </c>
      <c r="D566" s="190">
        <v>1.8</v>
      </c>
      <c r="E566" s="99" t="s">
        <v>1924</v>
      </c>
      <c r="F566" s="100">
        <v>40544</v>
      </c>
      <c r="G566" s="101">
        <v>1.8</v>
      </c>
      <c r="I566" s="101">
        <v>0</v>
      </c>
    </row>
    <row r="567" spans="1:9" ht="14.5" x14ac:dyDescent="0.35">
      <c r="A567" s="99" t="s">
        <v>264</v>
      </c>
      <c r="B567" s="99" t="s">
        <v>353</v>
      </c>
      <c r="C567" s="189" t="s">
        <v>1925</v>
      </c>
      <c r="D567" s="190">
        <v>1.8</v>
      </c>
      <c r="E567" s="99" t="s">
        <v>1926</v>
      </c>
      <c r="F567" s="100">
        <v>40544</v>
      </c>
      <c r="G567" s="101">
        <v>1.8</v>
      </c>
      <c r="I567" s="101">
        <v>0</v>
      </c>
    </row>
    <row r="568" spans="1:9" ht="14.5" x14ac:dyDescent="0.35">
      <c r="A568" s="99" t="s">
        <v>264</v>
      </c>
      <c r="B568" s="99" t="s">
        <v>1591</v>
      </c>
      <c r="C568" s="189" t="s">
        <v>1927</v>
      </c>
      <c r="D568" s="190">
        <v>1.8</v>
      </c>
      <c r="E568" s="99" t="s">
        <v>1928</v>
      </c>
      <c r="F568" s="100">
        <v>40544</v>
      </c>
      <c r="G568" s="101">
        <v>1.8</v>
      </c>
      <c r="I568" s="101">
        <v>0</v>
      </c>
    </row>
    <row r="569" spans="1:9" ht="14.5" x14ac:dyDescent="0.35">
      <c r="A569" s="99" t="s">
        <v>264</v>
      </c>
      <c r="B569" s="99" t="s">
        <v>356</v>
      </c>
      <c r="C569" s="189" t="s">
        <v>1929</v>
      </c>
      <c r="D569" s="190">
        <v>1.8</v>
      </c>
      <c r="E569" s="99" t="s">
        <v>1930</v>
      </c>
      <c r="F569" s="100">
        <v>40544</v>
      </c>
      <c r="G569" s="101">
        <v>1.8</v>
      </c>
      <c r="I569" s="101">
        <v>0</v>
      </c>
    </row>
    <row r="570" spans="1:9" ht="14.5" x14ac:dyDescent="0.35">
      <c r="A570" s="99" t="s">
        <v>264</v>
      </c>
      <c r="B570" s="99" t="s">
        <v>359</v>
      </c>
      <c r="C570" s="189" t="s">
        <v>1931</v>
      </c>
      <c r="D570" s="190">
        <v>1.8</v>
      </c>
      <c r="E570" s="99" t="s">
        <v>1932</v>
      </c>
      <c r="F570" s="100">
        <v>40544</v>
      </c>
      <c r="G570" s="101">
        <v>1.8</v>
      </c>
      <c r="I570" s="101">
        <v>0</v>
      </c>
    </row>
    <row r="571" spans="1:9" ht="14.5" x14ac:dyDescent="0.35">
      <c r="A571" s="99" t="s">
        <v>264</v>
      </c>
      <c r="B571" s="99" t="s">
        <v>1604</v>
      </c>
      <c r="C571" s="189" t="s">
        <v>1933</v>
      </c>
      <c r="D571" s="190">
        <v>1.8</v>
      </c>
      <c r="E571" s="99" t="s">
        <v>1934</v>
      </c>
      <c r="F571" s="100">
        <v>40544</v>
      </c>
      <c r="G571" s="101">
        <v>1.8</v>
      </c>
      <c r="I571" s="101">
        <v>0</v>
      </c>
    </row>
    <row r="572" spans="1:9" ht="14.5" x14ac:dyDescent="0.35">
      <c r="A572" s="99" t="s">
        <v>264</v>
      </c>
      <c r="B572" s="99" t="s">
        <v>1935</v>
      </c>
      <c r="C572" s="189" t="s">
        <v>1936</v>
      </c>
      <c r="D572" s="190">
        <v>1.8</v>
      </c>
      <c r="E572" s="99" t="s">
        <v>1937</v>
      </c>
      <c r="F572" s="100">
        <v>40544</v>
      </c>
      <c r="G572" s="101">
        <v>1.8</v>
      </c>
      <c r="I572" s="101">
        <v>0</v>
      </c>
    </row>
    <row r="573" spans="1:9" ht="14.5" x14ac:dyDescent="0.35">
      <c r="A573" s="99" t="s">
        <v>264</v>
      </c>
      <c r="B573" s="99" t="s">
        <v>1938</v>
      </c>
      <c r="C573" s="189" t="s">
        <v>1939</v>
      </c>
      <c r="D573" s="190">
        <v>1.75</v>
      </c>
      <c r="E573" s="99" t="s">
        <v>1940</v>
      </c>
      <c r="F573" s="100">
        <v>40544</v>
      </c>
      <c r="G573" s="101">
        <v>1.75</v>
      </c>
      <c r="I573" s="101">
        <v>0</v>
      </c>
    </row>
    <row r="574" spans="1:9" ht="14.5" x14ac:dyDescent="0.35">
      <c r="A574" s="99" t="s">
        <v>264</v>
      </c>
      <c r="B574" s="99" t="s">
        <v>368</v>
      </c>
      <c r="C574" s="189" t="s">
        <v>1941</v>
      </c>
      <c r="D574" s="190">
        <v>1.8</v>
      </c>
      <c r="E574" s="99" t="s">
        <v>1942</v>
      </c>
      <c r="F574" s="100">
        <v>40544</v>
      </c>
      <c r="G574" s="101">
        <v>1.8</v>
      </c>
      <c r="I574" s="101">
        <v>0</v>
      </c>
    </row>
    <row r="575" spans="1:9" ht="14.5" x14ac:dyDescent="0.35">
      <c r="A575" s="99" t="s">
        <v>264</v>
      </c>
      <c r="B575" s="99" t="s">
        <v>1943</v>
      </c>
      <c r="C575" s="189" t="s">
        <v>1944</v>
      </c>
      <c r="D575" s="190">
        <v>1.8</v>
      </c>
      <c r="E575" s="99" t="s">
        <v>1945</v>
      </c>
      <c r="F575" s="100">
        <v>40544</v>
      </c>
      <c r="G575" s="101">
        <v>1.8</v>
      </c>
      <c r="I575" s="101">
        <v>0</v>
      </c>
    </row>
    <row r="576" spans="1:9" ht="14.5" x14ac:dyDescent="0.35">
      <c r="A576" s="99" t="s">
        <v>264</v>
      </c>
      <c r="B576" s="99" t="s">
        <v>1946</v>
      </c>
      <c r="C576" s="189" t="s">
        <v>1947</v>
      </c>
      <c r="D576" s="190">
        <v>1.8</v>
      </c>
      <c r="E576" s="99" t="s">
        <v>1948</v>
      </c>
      <c r="F576" s="100">
        <v>40544</v>
      </c>
      <c r="G576" s="101">
        <v>1.8</v>
      </c>
      <c r="I576" s="101">
        <v>0</v>
      </c>
    </row>
    <row r="577" spans="1:9" ht="14.5" x14ac:dyDescent="0.35">
      <c r="A577" s="99" t="s">
        <v>264</v>
      </c>
      <c r="B577" s="99" t="s">
        <v>1949</v>
      </c>
      <c r="C577" s="189" t="s">
        <v>1950</v>
      </c>
      <c r="D577" s="190">
        <v>1.8</v>
      </c>
      <c r="E577" s="99" t="s">
        <v>1951</v>
      </c>
      <c r="F577" s="100">
        <v>40544</v>
      </c>
      <c r="G577" s="101">
        <v>1.8</v>
      </c>
      <c r="I577" s="101">
        <v>0</v>
      </c>
    </row>
    <row r="578" spans="1:9" ht="14.5" x14ac:dyDescent="0.35">
      <c r="A578" s="99" t="s">
        <v>264</v>
      </c>
      <c r="B578" s="99" t="s">
        <v>1952</v>
      </c>
      <c r="C578" s="189" t="s">
        <v>1953</v>
      </c>
      <c r="D578" s="190">
        <v>1.75</v>
      </c>
      <c r="E578" s="99" t="s">
        <v>1954</v>
      </c>
      <c r="F578" s="100">
        <v>40544</v>
      </c>
      <c r="G578" s="101">
        <v>1.75</v>
      </c>
      <c r="I578" s="101">
        <v>0</v>
      </c>
    </row>
    <row r="579" spans="1:9" ht="14.5" x14ac:dyDescent="0.35">
      <c r="A579" s="99" t="s">
        <v>264</v>
      </c>
      <c r="B579" s="99" t="s">
        <v>383</v>
      </c>
      <c r="C579" s="189" t="s">
        <v>1955</v>
      </c>
      <c r="D579" s="190">
        <v>1.8</v>
      </c>
      <c r="E579" s="99" t="s">
        <v>1956</v>
      </c>
      <c r="F579" s="100">
        <v>40544</v>
      </c>
      <c r="G579" s="101">
        <v>1.8</v>
      </c>
      <c r="I579" s="101">
        <v>0</v>
      </c>
    </row>
    <row r="580" spans="1:9" ht="14.5" x14ac:dyDescent="0.35">
      <c r="A580" s="99" t="s">
        <v>264</v>
      </c>
      <c r="B580" s="99" t="s">
        <v>1957</v>
      </c>
      <c r="C580" s="189" t="s">
        <v>1958</v>
      </c>
      <c r="D580" s="190">
        <v>1.8</v>
      </c>
      <c r="E580" s="99" t="s">
        <v>1959</v>
      </c>
      <c r="F580" s="100">
        <v>40544</v>
      </c>
      <c r="G580" s="101">
        <v>1.8</v>
      </c>
      <c r="I580" s="101">
        <v>0</v>
      </c>
    </row>
    <row r="581" spans="1:9" ht="14.5" x14ac:dyDescent="0.35">
      <c r="A581" s="99" t="s">
        <v>264</v>
      </c>
      <c r="B581" s="99" t="s">
        <v>386</v>
      </c>
      <c r="C581" s="189" t="s">
        <v>1960</v>
      </c>
      <c r="D581" s="190">
        <v>1.8</v>
      </c>
      <c r="E581" s="99" t="s">
        <v>1961</v>
      </c>
      <c r="F581" s="100">
        <v>40544</v>
      </c>
      <c r="G581" s="101">
        <v>1.8</v>
      </c>
      <c r="I581" s="101">
        <v>0</v>
      </c>
    </row>
    <row r="582" spans="1:9" ht="14.5" x14ac:dyDescent="0.35">
      <c r="A582" s="99" t="s">
        <v>264</v>
      </c>
      <c r="B582" s="99" t="s">
        <v>1277</v>
      </c>
      <c r="C582" s="189" t="s">
        <v>1962</v>
      </c>
      <c r="D582" s="190">
        <v>1.8</v>
      </c>
      <c r="E582" s="99" t="s">
        <v>1963</v>
      </c>
      <c r="F582" s="100">
        <v>40544</v>
      </c>
      <c r="G582" s="101">
        <v>1.8</v>
      </c>
      <c r="I582" s="101">
        <v>0</v>
      </c>
    </row>
    <row r="583" spans="1:9" ht="14.5" x14ac:dyDescent="0.35">
      <c r="A583" s="99" t="s">
        <v>264</v>
      </c>
      <c r="B583" s="99" t="s">
        <v>1964</v>
      </c>
      <c r="C583" s="189" t="s">
        <v>1965</v>
      </c>
      <c r="D583" s="190">
        <v>1.85</v>
      </c>
      <c r="E583" s="99" t="s">
        <v>1966</v>
      </c>
      <c r="F583" s="100">
        <v>40544</v>
      </c>
      <c r="G583" s="101">
        <v>1.85</v>
      </c>
      <c r="I583" s="101">
        <v>0</v>
      </c>
    </row>
    <row r="584" spans="1:9" ht="14.5" x14ac:dyDescent="0.35">
      <c r="A584" s="99" t="s">
        <v>264</v>
      </c>
      <c r="B584" s="99" t="s">
        <v>1646</v>
      </c>
      <c r="C584" s="189" t="s">
        <v>1967</v>
      </c>
      <c r="D584" s="190">
        <v>1.75</v>
      </c>
      <c r="E584" s="99" t="s">
        <v>1968</v>
      </c>
      <c r="F584" s="100">
        <v>40544</v>
      </c>
      <c r="G584" s="101">
        <v>1.75</v>
      </c>
      <c r="I584" s="101">
        <v>0</v>
      </c>
    </row>
    <row r="585" spans="1:9" ht="14.5" x14ac:dyDescent="0.35">
      <c r="A585" s="99" t="s">
        <v>264</v>
      </c>
      <c r="B585" s="99" t="s">
        <v>1969</v>
      </c>
      <c r="C585" s="189" t="s">
        <v>1970</v>
      </c>
      <c r="D585" s="190">
        <v>1.8</v>
      </c>
      <c r="E585" s="99" t="s">
        <v>1971</v>
      </c>
      <c r="F585" s="100">
        <v>40544</v>
      </c>
      <c r="G585" s="101">
        <v>1.8</v>
      </c>
      <c r="I585" s="101">
        <v>0</v>
      </c>
    </row>
    <row r="586" spans="1:9" ht="14.5" x14ac:dyDescent="0.35">
      <c r="A586" s="99" t="s">
        <v>264</v>
      </c>
      <c r="B586" s="99" t="s">
        <v>395</v>
      </c>
      <c r="C586" s="189" t="s">
        <v>1972</v>
      </c>
      <c r="D586" s="190">
        <v>1.8</v>
      </c>
      <c r="E586" s="99" t="s">
        <v>1973</v>
      </c>
      <c r="F586" s="100">
        <v>40544</v>
      </c>
      <c r="G586" s="101">
        <v>1.8</v>
      </c>
      <c r="I586" s="101">
        <v>0</v>
      </c>
    </row>
    <row r="587" spans="1:9" ht="14.5" x14ac:dyDescent="0.35">
      <c r="A587" s="99" t="s">
        <v>264</v>
      </c>
      <c r="B587" s="99" t="s">
        <v>398</v>
      </c>
      <c r="C587" s="189" t="s">
        <v>1974</v>
      </c>
      <c r="D587" s="190">
        <v>1.8</v>
      </c>
      <c r="E587" s="99" t="s">
        <v>1975</v>
      </c>
      <c r="F587" s="100">
        <v>40544</v>
      </c>
      <c r="G587" s="101">
        <v>1.8</v>
      </c>
      <c r="I587" s="101">
        <v>0</v>
      </c>
    </row>
    <row r="588" spans="1:9" ht="14.5" x14ac:dyDescent="0.35">
      <c r="A588" s="99" t="s">
        <v>264</v>
      </c>
      <c r="B588" s="99" t="s">
        <v>1976</v>
      </c>
      <c r="C588" s="189" t="s">
        <v>1977</v>
      </c>
      <c r="D588" s="190">
        <v>1.8</v>
      </c>
      <c r="E588" s="99" t="s">
        <v>1978</v>
      </c>
      <c r="F588" s="100">
        <v>40544</v>
      </c>
      <c r="G588" s="101">
        <v>1.8</v>
      </c>
      <c r="I588" s="101">
        <v>0</v>
      </c>
    </row>
    <row r="589" spans="1:9" ht="14.5" x14ac:dyDescent="0.35">
      <c r="A589" s="99" t="s">
        <v>264</v>
      </c>
      <c r="B589" s="99" t="s">
        <v>1979</v>
      </c>
      <c r="C589" s="189" t="s">
        <v>1980</v>
      </c>
      <c r="D589" s="190">
        <v>1.75</v>
      </c>
      <c r="E589" s="99" t="s">
        <v>1981</v>
      </c>
      <c r="F589" s="100">
        <v>40544</v>
      </c>
      <c r="G589" s="101">
        <v>1.75</v>
      </c>
      <c r="I589" s="101">
        <v>0</v>
      </c>
    </row>
    <row r="590" spans="1:9" ht="14.5" x14ac:dyDescent="0.35">
      <c r="A590" s="99" t="s">
        <v>264</v>
      </c>
      <c r="B590" s="99" t="s">
        <v>1057</v>
      </c>
      <c r="C590" s="189" t="s">
        <v>1982</v>
      </c>
      <c r="D590" s="190">
        <v>1.75</v>
      </c>
      <c r="E590" s="99" t="s">
        <v>1983</v>
      </c>
      <c r="F590" s="100">
        <v>40544</v>
      </c>
      <c r="G590" s="101">
        <v>1.75</v>
      </c>
      <c r="I590" s="101">
        <v>0</v>
      </c>
    </row>
    <row r="591" spans="1:9" ht="14.5" x14ac:dyDescent="0.35">
      <c r="A591" s="99" t="s">
        <v>264</v>
      </c>
      <c r="B591" s="99" t="s">
        <v>1984</v>
      </c>
      <c r="C591" s="189" t="s">
        <v>1985</v>
      </c>
      <c r="D591" s="190">
        <v>1.8</v>
      </c>
      <c r="E591" s="99" t="s">
        <v>1986</v>
      </c>
      <c r="F591" s="100">
        <v>40544</v>
      </c>
      <c r="G591" s="101">
        <v>1.8</v>
      </c>
      <c r="I591" s="101">
        <v>0</v>
      </c>
    </row>
    <row r="592" spans="1:9" ht="14.5" x14ac:dyDescent="0.35">
      <c r="A592" s="99" t="s">
        <v>264</v>
      </c>
      <c r="B592" s="99" t="s">
        <v>1987</v>
      </c>
      <c r="C592" s="189" t="s">
        <v>1988</v>
      </c>
      <c r="D592" s="190">
        <v>1.75</v>
      </c>
      <c r="E592" s="99" t="s">
        <v>1989</v>
      </c>
      <c r="F592" s="100">
        <v>40544</v>
      </c>
      <c r="G592" s="101">
        <v>1.75</v>
      </c>
      <c r="I592" s="101">
        <v>0</v>
      </c>
    </row>
    <row r="593" spans="1:9" ht="14.5" x14ac:dyDescent="0.35">
      <c r="A593" s="99" t="s">
        <v>264</v>
      </c>
      <c r="B593" s="99" t="s">
        <v>1990</v>
      </c>
      <c r="C593" s="189" t="s">
        <v>1991</v>
      </c>
      <c r="D593" s="190">
        <v>1.75</v>
      </c>
      <c r="E593" s="99" t="s">
        <v>1992</v>
      </c>
      <c r="F593" s="100">
        <v>40544</v>
      </c>
      <c r="G593" s="101">
        <v>1.75</v>
      </c>
      <c r="I593" s="101">
        <v>0</v>
      </c>
    </row>
    <row r="594" spans="1:9" ht="14.5" x14ac:dyDescent="0.35">
      <c r="A594" s="99" t="s">
        <v>264</v>
      </c>
      <c r="B594" s="99" t="s">
        <v>1993</v>
      </c>
      <c r="C594" s="189" t="s">
        <v>1994</v>
      </c>
      <c r="D594" s="190">
        <v>1.75</v>
      </c>
      <c r="E594" s="99" t="s">
        <v>1995</v>
      </c>
      <c r="F594" s="100">
        <v>40544</v>
      </c>
      <c r="G594" s="101">
        <v>1.75</v>
      </c>
      <c r="I594" s="101">
        <v>0</v>
      </c>
    </row>
    <row r="595" spans="1:9" ht="14.5" x14ac:dyDescent="0.35">
      <c r="A595" s="99" t="s">
        <v>264</v>
      </c>
      <c r="B595" s="99" t="s">
        <v>422</v>
      </c>
      <c r="C595" s="189" t="s">
        <v>1996</v>
      </c>
      <c r="D595" s="190">
        <v>1.8</v>
      </c>
      <c r="E595" s="99" t="s">
        <v>1997</v>
      </c>
      <c r="F595" s="100">
        <v>40544</v>
      </c>
      <c r="G595" s="101">
        <v>1.8</v>
      </c>
      <c r="I595" s="101">
        <v>0</v>
      </c>
    </row>
    <row r="596" spans="1:9" ht="14.5" x14ac:dyDescent="0.35">
      <c r="A596" s="99" t="s">
        <v>264</v>
      </c>
      <c r="B596" s="99" t="s">
        <v>1998</v>
      </c>
      <c r="C596" s="189" t="s">
        <v>1999</v>
      </c>
      <c r="D596" s="190">
        <v>1.85</v>
      </c>
      <c r="E596" s="99" t="s">
        <v>2000</v>
      </c>
      <c r="F596" s="100">
        <v>40544</v>
      </c>
      <c r="G596" s="101">
        <v>1.85</v>
      </c>
      <c r="I596" s="101">
        <v>0</v>
      </c>
    </row>
    <row r="597" spans="1:9" ht="14.5" x14ac:dyDescent="0.35">
      <c r="A597" s="99" t="s">
        <v>264</v>
      </c>
      <c r="B597" s="99" t="s">
        <v>2001</v>
      </c>
      <c r="C597" s="189" t="s">
        <v>2002</v>
      </c>
      <c r="D597" s="190">
        <v>1.8</v>
      </c>
      <c r="E597" s="99" t="s">
        <v>2003</v>
      </c>
      <c r="F597" s="100">
        <v>40544</v>
      </c>
      <c r="G597" s="101">
        <v>1.8</v>
      </c>
      <c r="I597" s="101">
        <v>0</v>
      </c>
    </row>
    <row r="598" spans="1:9" ht="14.5" x14ac:dyDescent="0.35">
      <c r="A598" s="99" t="s">
        <v>264</v>
      </c>
      <c r="B598" s="99" t="s">
        <v>2004</v>
      </c>
      <c r="C598" s="189" t="s">
        <v>2005</v>
      </c>
      <c r="D598" s="190">
        <v>1.8</v>
      </c>
      <c r="E598" s="99" t="s">
        <v>2006</v>
      </c>
      <c r="F598" s="100">
        <v>40544</v>
      </c>
      <c r="G598" s="101">
        <v>1.8</v>
      </c>
      <c r="I598" s="101">
        <v>0</v>
      </c>
    </row>
    <row r="599" spans="1:9" ht="14.5" x14ac:dyDescent="0.35">
      <c r="A599" s="99" t="s">
        <v>264</v>
      </c>
      <c r="B599" s="99" t="s">
        <v>2007</v>
      </c>
      <c r="C599" s="189" t="s">
        <v>2008</v>
      </c>
      <c r="D599" s="190">
        <v>1.75</v>
      </c>
      <c r="E599" s="99" t="s">
        <v>2009</v>
      </c>
      <c r="F599" s="100">
        <v>40544</v>
      </c>
      <c r="G599" s="101">
        <v>1.75</v>
      </c>
      <c r="I599" s="101">
        <v>0</v>
      </c>
    </row>
    <row r="600" spans="1:9" ht="14.5" x14ac:dyDescent="0.35">
      <c r="A600" s="99" t="s">
        <v>264</v>
      </c>
      <c r="B600" s="99" t="s">
        <v>440</v>
      </c>
      <c r="C600" s="189" t="s">
        <v>2010</v>
      </c>
      <c r="D600" s="190">
        <v>1.8</v>
      </c>
      <c r="E600" s="99" t="s">
        <v>2011</v>
      </c>
      <c r="F600" s="100">
        <v>40544</v>
      </c>
      <c r="G600" s="101">
        <v>1.8</v>
      </c>
      <c r="I600" s="101">
        <v>0</v>
      </c>
    </row>
    <row r="601" spans="1:9" ht="14.5" x14ac:dyDescent="0.35">
      <c r="A601" s="99" t="s">
        <v>264</v>
      </c>
      <c r="B601" s="99" t="s">
        <v>1301</v>
      </c>
      <c r="C601" s="189" t="s">
        <v>2012</v>
      </c>
      <c r="D601" s="190">
        <v>1.8</v>
      </c>
      <c r="E601" s="99" t="s">
        <v>2013</v>
      </c>
      <c r="F601" s="100">
        <v>40544</v>
      </c>
      <c r="G601" s="101">
        <v>1.8</v>
      </c>
      <c r="I601" s="101">
        <v>0</v>
      </c>
    </row>
    <row r="602" spans="1:9" ht="14.5" x14ac:dyDescent="0.35">
      <c r="A602" s="99" t="s">
        <v>264</v>
      </c>
      <c r="B602" s="99" t="s">
        <v>2014</v>
      </c>
      <c r="C602" s="189" t="s">
        <v>2015</v>
      </c>
      <c r="D602" s="190">
        <v>1.75</v>
      </c>
      <c r="E602" s="99" t="s">
        <v>2016</v>
      </c>
      <c r="F602" s="100">
        <v>40544</v>
      </c>
      <c r="G602" s="101">
        <v>1.75</v>
      </c>
      <c r="I602" s="101">
        <v>0</v>
      </c>
    </row>
    <row r="603" spans="1:9" ht="14.5" x14ac:dyDescent="0.35">
      <c r="A603" s="99" t="s">
        <v>264</v>
      </c>
      <c r="B603" s="99" t="s">
        <v>2017</v>
      </c>
      <c r="C603" s="189" t="s">
        <v>2018</v>
      </c>
      <c r="D603" s="190">
        <v>1.8</v>
      </c>
      <c r="E603" s="99" t="s">
        <v>2019</v>
      </c>
      <c r="F603" s="100">
        <v>40544</v>
      </c>
      <c r="G603" s="101">
        <v>1.8</v>
      </c>
      <c r="I603" s="101">
        <v>0</v>
      </c>
    </row>
    <row r="604" spans="1:9" ht="14.5" x14ac:dyDescent="0.35">
      <c r="A604" s="99" t="s">
        <v>264</v>
      </c>
      <c r="B604" s="99" t="s">
        <v>2020</v>
      </c>
      <c r="C604" s="189" t="s">
        <v>2021</v>
      </c>
      <c r="D604" s="190">
        <v>1.8</v>
      </c>
      <c r="E604" s="99" t="s">
        <v>2022</v>
      </c>
      <c r="F604" s="100">
        <v>40544</v>
      </c>
      <c r="G604" s="101">
        <v>1.8</v>
      </c>
      <c r="I604" s="101">
        <v>0</v>
      </c>
    </row>
    <row r="605" spans="1:9" ht="14.5" x14ac:dyDescent="0.35">
      <c r="A605" s="99" t="s">
        <v>264</v>
      </c>
      <c r="B605" s="99" t="s">
        <v>1095</v>
      </c>
      <c r="C605" s="189" t="s">
        <v>2023</v>
      </c>
      <c r="D605" s="190">
        <v>1.8</v>
      </c>
      <c r="E605" s="99" t="s">
        <v>2024</v>
      </c>
      <c r="F605" s="100">
        <v>40544</v>
      </c>
      <c r="G605" s="101">
        <v>1.8</v>
      </c>
      <c r="I605" s="101">
        <v>0</v>
      </c>
    </row>
    <row r="606" spans="1:9" ht="14.5" x14ac:dyDescent="0.35">
      <c r="A606" s="99" t="s">
        <v>264</v>
      </c>
      <c r="B606" s="99" t="s">
        <v>461</v>
      </c>
      <c r="C606" s="189" t="s">
        <v>2025</v>
      </c>
      <c r="D606" s="190">
        <v>1.8</v>
      </c>
      <c r="E606" s="99" t="s">
        <v>2026</v>
      </c>
      <c r="F606" s="100">
        <v>40544</v>
      </c>
      <c r="G606" s="101">
        <v>1.8</v>
      </c>
      <c r="I606" s="101">
        <v>0</v>
      </c>
    </row>
    <row r="607" spans="1:9" ht="14.5" x14ac:dyDescent="0.35">
      <c r="A607" s="99" t="s">
        <v>264</v>
      </c>
      <c r="B607" s="99" t="s">
        <v>464</v>
      </c>
      <c r="C607" s="189" t="s">
        <v>2027</v>
      </c>
      <c r="D607" s="190">
        <v>1.8</v>
      </c>
      <c r="E607" s="99" t="s">
        <v>2028</v>
      </c>
      <c r="F607" s="100">
        <v>40544</v>
      </c>
      <c r="G607" s="101">
        <v>1.8</v>
      </c>
      <c r="I607" s="101">
        <v>0</v>
      </c>
    </row>
    <row r="608" spans="1:9" ht="14.5" x14ac:dyDescent="0.35">
      <c r="A608" s="99" t="s">
        <v>264</v>
      </c>
      <c r="B608" s="99" t="s">
        <v>2029</v>
      </c>
      <c r="C608" s="189" t="s">
        <v>2030</v>
      </c>
      <c r="D608" s="190">
        <v>1.8</v>
      </c>
      <c r="E608" s="99" t="s">
        <v>2031</v>
      </c>
      <c r="F608" s="100">
        <v>40544</v>
      </c>
      <c r="G608" s="101">
        <v>1.8</v>
      </c>
      <c r="I608" s="101">
        <v>0</v>
      </c>
    </row>
    <row r="609" spans="1:9" ht="14.5" x14ac:dyDescent="0.35">
      <c r="A609" s="99" t="s">
        <v>264</v>
      </c>
      <c r="B609" s="99" t="s">
        <v>1774</v>
      </c>
      <c r="C609" s="189" t="s">
        <v>2032</v>
      </c>
      <c r="D609" s="190">
        <v>1.8</v>
      </c>
      <c r="E609" s="99" t="s">
        <v>2033</v>
      </c>
      <c r="F609" s="100">
        <v>40544</v>
      </c>
      <c r="G609" s="101">
        <v>1.8</v>
      </c>
      <c r="I609" s="101">
        <v>0</v>
      </c>
    </row>
    <row r="610" spans="1:9" ht="14.5" x14ac:dyDescent="0.35">
      <c r="A610" s="99" t="s">
        <v>264</v>
      </c>
      <c r="B610" s="99" t="s">
        <v>467</v>
      </c>
      <c r="C610" s="189" t="s">
        <v>2034</v>
      </c>
      <c r="D610" s="190">
        <v>1.8</v>
      </c>
      <c r="E610" s="99" t="s">
        <v>2035</v>
      </c>
      <c r="F610" s="100">
        <v>40544</v>
      </c>
      <c r="G610" s="101">
        <v>1.8</v>
      </c>
      <c r="I610" s="101">
        <v>0</v>
      </c>
    </row>
    <row r="611" spans="1:9" ht="14.5" x14ac:dyDescent="0.35">
      <c r="A611" s="99" t="s">
        <v>264</v>
      </c>
      <c r="B611" s="99" t="s">
        <v>1779</v>
      </c>
      <c r="C611" s="189" t="s">
        <v>2036</v>
      </c>
      <c r="D611" s="190">
        <v>1.8</v>
      </c>
      <c r="E611" s="99" t="s">
        <v>2037</v>
      </c>
      <c r="F611" s="100">
        <v>40544</v>
      </c>
      <c r="G611" s="101">
        <v>1.8</v>
      </c>
      <c r="I611" s="101">
        <v>0</v>
      </c>
    </row>
    <row r="612" spans="1:9" ht="14.5" x14ac:dyDescent="0.35">
      <c r="A612" s="99" t="s">
        <v>264</v>
      </c>
      <c r="B612" s="99" t="s">
        <v>1782</v>
      </c>
      <c r="C612" s="189" t="s">
        <v>2038</v>
      </c>
      <c r="D612" s="190">
        <v>1.75</v>
      </c>
      <c r="E612" s="99" t="s">
        <v>2039</v>
      </c>
      <c r="F612" s="100">
        <v>40544</v>
      </c>
      <c r="G612" s="101">
        <v>1.75</v>
      </c>
      <c r="I612" s="101">
        <v>0</v>
      </c>
    </row>
    <row r="613" spans="1:9" ht="14.5" x14ac:dyDescent="0.35">
      <c r="A613" s="99" t="s">
        <v>264</v>
      </c>
      <c r="B613" s="99" t="s">
        <v>2040</v>
      </c>
      <c r="C613" s="189" t="s">
        <v>2041</v>
      </c>
      <c r="D613" s="190">
        <v>1.75</v>
      </c>
      <c r="E613" s="99" t="s">
        <v>2042</v>
      </c>
      <c r="F613" s="100">
        <v>40544</v>
      </c>
      <c r="G613" s="101">
        <v>1.75</v>
      </c>
      <c r="I613" s="101">
        <v>0</v>
      </c>
    </row>
    <row r="614" spans="1:9" ht="14.5" x14ac:dyDescent="0.35">
      <c r="A614" s="99" t="s">
        <v>264</v>
      </c>
      <c r="B614" s="99" t="s">
        <v>2043</v>
      </c>
      <c r="C614" s="189" t="s">
        <v>2044</v>
      </c>
      <c r="D614" s="190">
        <v>1.75</v>
      </c>
      <c r="E614" s="99" t="s">
        <v>2045</v>
      </c>
      <c r="F614" s="100">
        <v>40544</v>
      </c>
      <c r="G614" s="101">
        <v>1.75</v>
      </c>
      <c r="I614" s="101">
        <v>0</v>
      </c>
    </row>
    <row r="615" spans="1:9" ht="14.5" x14ac:dyDescent="0.35">
      <c r="A615" s="99" t="s">
        <v>264</v>
      </c>
      <c r="B615" s="99" t="s">
        <v>2046</v>
      </c>
      <c r="C615" s="189" t="s">
        <v>2047</v>
      </c>
      <c r="D615" s="190">
        <v>1.75</v>
      </c>
      <c r="E615" s="99" t="s">
        <v>2048</v>
      </c>
      <c r="F615" s="100">
        <v>40544</v>
      </c>
      <c r="G615" s="101">
        <v>1.75</v>
      </c>
      <c r="I615" s="101">
        <v>0</v>
      </c>
    </row>
    <row r="616" spans="1:9" ht="14.5" x14ac:dyDescent="0.35">
      <c r="A616" s="99" t="s">
        <v>264</v>
      </c>
      <c r="B616" s="99" t="s">
        <v>1801</v>
      </c>
      <c r="C616" s="189" t="s">
        <v>2049</v>
      </c>
      <c r="D616" s="190">
        <v>1.75</v>
      </c>
      <c r="E616" s="99" t="s">
        <v>2050</v>
      </c>
      <c r="F616" s="100">
        <v>40544</v>
      </c>
      <c r="G616" s="101">
        <v>1.75</v>
      </c>
      <c r="I616" s="101">
        <v>0</v>
      </c>
    </row>
    <row r="617" spans="1:9" ht="14.5" x14ac:dyDescent="0.35">
      <c r="A617" s="99" t="s">
        <v>264</v>
      </c>
      <c r="B617" s="99" t="s">
        <v>2051</v>
      </c>
      <c r="C617" s="189" t="s">
        <v>2052</v>
      </c>
      <c r="D617" s="190">
        <v>1.75</v>
      </c>
      <c r="E617" s="99" t="s">
        <v>2053</v>
      </c>
      <c r="F617" s="100">
        <v>40544</v>
      </c>
      <c r="G617" s="101">
        <v>1.75</v>
      </c>
      <c r="I617" s="101">
        <v>0</v>
      </c>
    </row>
    <row r="618" spans="1:9" ht="14.5" x14ac:dyDescent="0.35">
      <c r="A618" s="99" t="s">
        <v>2054</v>
      </c>
      <c r="B618" s="99" t="s">
        <v>2055</v>
      </c>
      <c r="C618" s="189" t="s">
        <v>2056</v>
      </c>
      <c r="D618" s="190">
        <v>1.6</v>
      </c>
      <c r="E618" s="99" t="s">
        <v>2057</v>
      </c>
      <c r="F618" s="100">
        <v>40544</v>
      </c>
      <c r="G618" s="101">
        <v>1.6</v>
      </c>
      <c r="I618" s="101">
        <v>0</v>
      </c>
    </row>
    <row r="619" spans="1:9" ht="14.5" x14ac:dyDescent="0.35">
      <c r="A619" s="99" t="s">
        <v>2054</v>
      </c>
      <c r="B619" s="99" t="s">
        <v>698</v>
      </c>
      <c r="C619" s="189" t="s">
        <v>2058</v>
      </c>
      <c r="D619" s="190">
        <v>1.6</v>
      </c>
      <c r="E619" s="99" t="s">
        <v>2059</v>
      </c>
      <c r="F619" s="100">
        <v>40544</v>
      </c>
      <c r="G619" s="101">
        <v>1.6</v>
      </c>
      <c r="I619" s="101">
        <v>0</v>
      </c>
    </row>
    <row r="620" spans="1:9" ht="14.5" x14ac:dyDescent="0.35">
      <c r="A620" s="99" t="s">
        <v>2054</v>
      </c>
      <c r="B620" s="99" t="s">
        <v>2060</v>
      </c>
      <c r="C620" s="189" t="s">
        <v>2061</v>
      </c>
      <c r="D620" s="190">
        <v>1.6</v>
      </c>
      <c r="E620" s="99" t="s">
        <v>2062</v>
      </c>
      <c r="F620" s="100">
        <v>40544</v>
      </c>
      <c r="G620" s="101">
        <v>1.6</v>
      </c>
      <c r="I620" s="101">
        <v>0</v>
      </c>
    </row>
    <row r="621" spans="1:9" ht="14.5" x14ac:dyDescent="0.35">
      <c r="A621" s="99" t="s">
        <v>2054</v>
      </c>
      <c r="B621" s="99" t="s">
        <v>2063</v>
      </c>
      <c r="C621" s="189" t="s">
        <v>2064</v>
      </c>
      <c r="D621" s="190">
        <v>1.6</v>
      </c>
      <c r="E621" s="99" t="s">
        <v>2065</v>
      </c>
      <c r="F621" s="100">
        <v>40544</v>
      </c>
      <c r="G621" s="101">
        <v>1.6</v>
      </c>
      <c r="I621" s="101">
        <v>0</v>
      </c>
    </row>
    <row r="622" spans="1:9" ht="14.5" x14ac:dyDescent="0.35">
      <c r="A622" s="99" t="s">
        <v>2054</v>
      </c>
      <c r="B622" s="99" t="s">
        <v>2066</v>
      </c>
      <c r="C622" s="189" t="s">
        <v>2067</v>
      </c>
      <c r="D622" s="190">
        <v>1.9</v>
      </c>
      <c r="E622" s="99" t="s">
        <v>2068</v>
      </c>
      <c r="F622" s="100">
        <v>40544</v>
      </c>
      <c r="G622" s="101">
        <v>1.9</v>
      </c>
      <c r="I622" s="101">
        <v>0</v>
      </c>
    </row>
    <row r="623" spans="1:9" ht="14.5" x14ac:dyDescent="0.35">
      <c r="A623" s="99" t="s">
        <v>2054</v>
      </c>
      <c r="B623" s="99" t="s">
        <v>2069</v>
      </c>
      <c r="C623" s="189" t="s">
        <v>2070</v>
      </c>
      <c r="D623" s="190">
        <v>1.6</v>
      </c>
      <c r="E623" s="99" t="s">
        <v>2071</v>
      </c>
      <c r="F623" s="100">
        <v>40544</v>
      </c>
      <c r="G623" s="101">
        <v>1.6</v>
      </c>
      <c r="I623" s="101">
        <v>0</v>
      </c>
    </row>
    <row r="624" spans="1:9" ht="14.5" x14ac:dyDescent="0.35">
      <c r="A624" s="99" t="s">
        <v>2054</v>
      </c>
      <c r="B624" s="99" t="s">
        <v>2072</v>
      </c>
      <c r="C624" s="189" t="s">
        <v>2073</v>
      </c>
      <c r="D624" s="190">
        <v>1.6</v>
      </c>
      <c r="E624" s="99" t="s">
        <v>2074</v>
      </c>
      <c r="F624" s="100">
        <v>40544</v>
      </c>
      <c r="G624" s="101">
        <v>1.6</v>
      </c>
      <c r="I624" s="101">
        <v>0</v>
      </c>
    </row>
    <row r="625" spans="1:9" ht="14.5" x14ac:dyDescent="0.35">
      <c r="A625" s="99" t="s">
        <v>2054</v>
      </c>
      <c r="B625" s="99" t="s">
        <v>2075</v>
      </c>
      <c r="C625" s="189" t="s">
        <v>2076</v>
      </c>
      <c r="D625" s="190">
        <v>1.6</v>
      </c>
      <c r="E625" s="99" t="s">
        <v>2077</v>
      </c>
      <c r="F625" s="100">
        <v>40544</v>
      </c>
      <c r="G625" s="101">
        <v>1.6</v>
      </c>
      <c r="I625" s="101">
        <v>0</v>
      </c>
    </row>
    <row r="626" spans="1:9" ht="14.5" x14ac:dyDescent="0.35">
      <c r="A626" s="99" t="s">
        <v>2054</v>
      </c>
      <c r="B626" s="99" t="s">
        <v>2078</v>
      </c>
      <c r="C626" s="189" t="s">
        <v>2079</v>
      </c>
      <c r="D626" s="190">
        <v>1.9</v>
      </c>
      <c r="E626" s="99" t="s">
        <v>2080</v>
      </c>
      <c r="F626" s="100">
        <v>40544</v>
      </c>
      <c r="G626" s="101">
        <v>1.9</v>
      </c>
      <c r="I626" s="101">
        <v>0</v>
      </c>
    </row>
    <row r="627" spans="1:9" ht="14.5" x14ac:dyDescent="0.35">
      <c r="A627" s="99" t="s">
        <v>2054</v>
      </c>
      <c r="B627" s="99" t="s">
        <v>2081</v>
      </c>
      <c r="C627" s="189" t="s">
        <v>2082</v>
      </c>
      <c r="D627" s="190">
        <v>1.6</v>
      </c>
      <c r="E627" s="99" t="s">
        <v>2083</v>
      </c>
      <c r="F627" s="100">
        <v>40544</v>
      </c>
      <c r="G627" s="101">
        <v>1.6</v>
      </c>
      <c r="I627" s="101">
        <v>0</v>
      </c>
    </row>
    <row r="628" spans="1:9" ht="14.5" x14ac:dyDescent="0.35">
      <c r="A628" s="99" t="s">
        <v>2054</v>
      </c>
      <c r="B628" s="99" t="s">
        <v>2084</v>
      </c>
      <c r="C628" s="189" t="s">
        <v>2085</v>
      </c>
      <c r="D628" s="190">
        <v>1.9</v>
      </c>
      <c r="E628" s="99" t="s">
        <v>2086</v>
      </c>
      <c r="F628" s="100">
        <v>40544</v>
      </c>
      <c r="G628" s="101">
        <v>1.9</v>
      </c>
      <c r="I628" s="101">
        <v>0</v>
      </c>
    </row>
    <row r="629" spans="1:9" ht="14.5" x14ac:dyDescent="0.35">
      <c r="A629" s="99" t="s">
        <v>2054</v>
      </c>
      <c r="B629" s="99" t="s">
        <v>534</v>
      </c>
      <c r="C629" s="189" t="s">
        <v>2087</v>
      </c>
      <c r="D629" s="190">
        <v>1.6</v>
      </c>
      <c r="E629" s="99" t="s">
        <v>2088</v>
      </c>
      <c r="F629" s="100">
        <v>40544</v>
      </c>
      <c r="G629" s="101">
        <v>1.6</v>
      </c>
      <c r="I629" s="101">
        <v>0</v>
      </c>
    </row>
    <row r="630" spans="1:9" ht="14.5" x14ac:dyDescent="0.35">
      <c r="A630" s="99" t="s">
        <v>2054</v>
      </c>
      <c r="B630" s="99" t="s">
        <v>2089</v>
      </c>
      <c r="C630" s="189" t="s">
        <v>2090</v>
      </c>
      <c r="D630" s="190">
        <v>1.6</v>
      </c>
      <c r="E630" s="99" t="s">
        <v>2091</v>
      </c>
      <c r="F630" s="100">
        <v>40544</v>
      </c>
      <c r="G630" s="101">
        <v>1.6</v>
      </c>
      <c r="I630" s="101">
        <v>0</v>
      </c>
    </row>
    <row r="631" spans="1:9" ht="14.5" x14ac:dyDescent="0.35">
      <c r="A631" s="99" t="s">
        <v>2054</v>
      </c>
      <c r="B631" s="99" t="s">
        <v>2092</v>
      </c>
      <c r="C631" s="189" t="s">
        <v>2093</v>
      </c>
      <c r="D631" s="190">
        <v>1.6</v>
      </c>
      <c r="E631" s="99" t="s">
        <v>2094</v>
      </c>
      <c r="F631" s="100">
        <v>40544</v>
      </c>
      <c r="G631" s="101">
        <v>1.6</v>
      </c>
      <c r="I631" s="101">
        <v>0</v>
      </c>
    </row>
    <row r="632" spans="1:9" ht="14.5" x14ac:dyDescent="0.35">
      <c r="A632" s="99" t="s">
        <v>2054</v>
      </c>
      <c r="B632" s="99" t="s">
        <v>2095</v>
      </c>
      <c r="C632" s="189" t="s">
        <v>2096</v>
      </c>
      <c r="D632" s="190">
        <v>1.6</v>
      </c>
      <c r="E632" s="99" t="s">
        <v>2097</v>
      </c>
      <c r="F632" s="100">
        <v>40544</v>
      </c>
      <c r="G632" s="101">
        <v>1.6</v>
      </c>
      <c r="I632" s="101">
        <v>0</v>
      </c>
    </row>
    <row r="633" spans="1:9" ht="14.5" x14ac:dyDescent="0.35">
      <c r="A633" s="99" t="s">
        <v>2054</v>
      </c>
      <c r="B633" s="99" t="s">
        <v>2098</v>
      </c>
      <c r="C633" s="189" t="s">
        <v>2099</v>
      </c>
      <c r="D633" s="190">
        <v>1.6</v>
      </c>
      <c r="E633" s="99" t="s">
        <v>2100</v>
      </c>
      <c r="F633" s="100">
        <v>40544</v>
      </c>
      <c r="G633" s="101">
        <v>1.6</v>
      </c>
      <c r="I633" s="101">
        <v>0</v>
      </c>
    </row>
    <row r="634" spans="1:9" ht="14.5" x14ac:dyDescent="0.35">
      <c r="A634" s="99" t="s">
        <v>2054</v>
      </c>
      <c r="B634" s="99" t="s">
        <v>1355</v>
      </c>
      <c r="C634" s="189" t="s">
        <v>2101</v>
      </c>
      <c r="D634" s="190">
        <v>1.6</v>
      </c>
      <c r="E634" s="99" t="s">
        <v>2102</v>
      </c>
      <c r="F634" s="100">
        <v>40544</v>
      </c>
      <c r="G634" s="101">
        <v>1.6</v>
      </c>
      <c r="I634" s="101">
        <v>0</v>
      </c>
    </row>
    <row r="635" spans="1:9" ht="14.5" x14ac:dyDescent="0.35">
      <c r="A635" s="99" t="s">
        <v>2054</v>
      </c>
      <c r="B635" s="99" t="s">
        <v>2103</v>
      </c>
      <c r="C635" s="189" t="s">
        <v>2104</v>
      </c>
      <c r="D635" s="190">
        <v>1.6</v>
      </c>
      <c r="E635" s="99" t="s">
        <v>2105</v>
      </c>
      <c r="F635" s="100">
        <v>40544</v>
      </c>
      <c r="G635" s="101">
        <v>1.6</v>
      </c>
      <c r="I635" s="101">
        <v>0</v>
      </c>
    </row>
    <row r="636" spans="1:9" ht="14.5" x14ac:dyDescent="0.35">
      <c r="A636" s="99" t="s">
        <v>2054</v>
      </c>
      <c r="B636" s="99" t="s">
        <v>737</v>
      </c>
      <c r="C636" s="189" t="s">
        <v>2106</v>
      </c>
      <c r="D636" s="190">
        <v>1.6</v>
      </c>
      <c r="E636" s="99" t="s">
        <v>2107</v>
      </c>
      <c r="F636" s="100">
        <v>40544</v>
      </c>
      <c r="G636" s="101">
        <v>1.6</v>
      </c>
      <c r="I636" s="101">
        <v>0</v>
      </c>
    </row>
    <row r="637" spans="1:9" ht="14.5" x14ac:dyDescent="0.35">
      <c r="A637" s="99" t="s">
        <v>2054</v>
      </c>
      <c r="B637" s="99" t="s">
        <v>1219</v>
      </c>
      <c r="C637" s="189" t="s">
        <v>2108</v>
      </c>
      <c r="D637" s="190">
        <v>1.6</v>
      </c>
      <c r="E637" s="99" t="s">
        <v>2109</v>
      </c>
      <c r="F637" s="100">
        <v>40544</v>
      </c>
      <c r="G637" s="101">
        <v>1.6</v>
      </c>
      <c r="I637" s="101">
        <v>0</v>
      </c>
    </row>
    <row r="638" spans="1:9" ht="14.5" x14ac:dyDescent="0.35">
      <c r="A638" s="99" t="s">
        <v>2054</v>
      </c>
      <c r="B638" s="99" t="s">
        <v>973</v>
      </c>
      <c r="C638" s="189" t="s">
        <v>2110</v>
      </c>
      <c r="D638" s="190">
        <v>1.6</v>
      </c>
      <c r="E638" s="99" t="s">
        <v>2111</v>
      </c>
      <c r="F638" s="100">
        <v>40544</v>
      </c>
      <c r="G638" s="101">
        <v>1.6</v>
      </c>
      <c r="I638" s="101">
        <v>0</v>
      </c>
    </row>
    <row r="639" spans="1:9" ht="14.5" x14ac:dyDescent="0.35">
      <c r="A639" s="99" t="s">
        <v>2054</v>
      </c>
      <c r="B639" s="99" t="s">
        <v>761</v>
      </c>
      <c r="C639" s="189" t="s">
        <v>2112</v>
      </c>
      <c r="D639" s="190">
        <v>1.6</v>
      </c>
      <c r="E639" s="99" t="s">
        <v>2113</v>
      </c>
      <c r="F639" s="100">
        <v>40544</v>
      </c>
      <c r="G639" s="101">
        <v>1.6</v>
      </c>
      <c r="I639" s="101">
        <v>0</v>
      </c>
    </row>
    <row r="640" spans="1:9" ht="14.5" x14ac:dyDescent="0.35">
      <c r="A640" s="99" t="s">
        <v>2054</v>
      </c>
      <c r="B640" s="99" t="s">
        <v>2114</v>
      </c>
      <c r="C640" s="189" t="s">
        <v>2115</v>
      </c>
      <c r="D640" s="190">
        <v>1.6</v>
      </c>
      <c r="E640" s="99" t="s">
        <v>2116</v>
      </c>
      <c r="F640" s="100">
        <v>40544</v>
      </c>
      <c r="G640" s="101">
        <v>1.6</v>
      </c>
      <c r="I640" s="101">
        <v>0</v>
      </c>
    </row>
    <row r="641" spans="1:9" ht="14.5" x14ac:dyDescent="0.35">
      <c r="A641" s="99" t="s">
        <v>2054</v>
      </c>
      <c r="B641" s="99" t="s">
        <v>2117</v>
      </c>
      <c r="C641" s="189" t="s">
        <v>2118</v>
      </c>
      <c r="D641" s="190">
        <v>1.6</v>
      </c>
      <c r="E641" s="99" t="s">
        <v>2119</v>
      </c>
      <c r="F641" s="100">
        <v>40544</v>
      </c>
      <c r="G641" s="101">
        <v>1.6</v>
      </c>
      <c r="I641" s="101">
        <v>0</v>
      </c>
    </row>
    <row r="642" spans="1:9" ht="14.5" x14ac:dyDescent="0.35">
      <c r="A642" s="99" t="s">
        <v>2054</v>
      </c>
      <c r="B642" s="99" t="s">
        <v>2120</v>
      </c>
      <c r="C642" s="189" t="s">
        <v>2121</v>
      </c>
      <c r="D642" s="190">
        <v>1.6</v>
      </c>
      <c r="E642" s="99" t="s">
        <v>2122</v>
      </c>
      <c r="F642" s="100">
        <v>40544</v>
      </c>
      <c r="G642" s="101">
        <v>1.6</v>
      </c>
      <c r="I642" s="101">
        <v>0</v>
      </c>
    </row>
    <row r="643" spans="1:9" ht="14.5" x14ac:dyDescent="0.35">
      <c r="A643" s="99" t="s">
        <v>2054</v>
      </c>
      <c r="B643" s="99" t="s">
        <v>356</v>
      </c>
      <c r="C643" s="189" t="s">
        <v>2123</v>
      </c>
      <c r="D643" s="190">
        <v>1.6</v>
      </c>
      <c r="E643" s="99" t="s">
        <v>2124</v>
      </c>
      <c r="F643" s="100">
        <v>40544</v>
      </c>
      <c r="G643" s="101">
        <v>1.6</v>
      </c>
      <c r="I643" s="101">
        <v>0</v>
      </c>
    </row>
    <row r="644" spans="1:9" ht="14.5" x14ac:dyDescent="0.35">
      <c r="A644" s="99" t="s">
        <v>2054</v>
      </c>
      <c r="B644" s="99" t="s">
        <v>2125</v>
      </c>
      <c r="C644" s="189" t="s">
        <v>2126</v>
      </c>
      <c r="D644" s="190">
        <v>1.6</v>
      </c>
      <c r="E644" s="99" t="s">
        <v>2127</v>
      </c>
      <c r="F644" s="100">
        <v>40544</v>
      </c>
      <c r="G644" s="101">
        <v>1.6</v>
      </c>
      <c r="I644" s="101">
        <v>0</v>
      </c>
    </row>
    <row r="645" spans="1:9" ht="14.5" x14ac:dyDescent="0.35">
      <c r="A645" s="99" t="s">
        <v>2054</v>
      </c>
      <c r="B645" s="99" t="s">
        <v>2128</v>
      </c>
      <c r="C645" s="189" t="s">
        <v>2129</v>
      </c>
      <c r="D645" s="190">
        <v>1.9</v>
      </c>
      <c r="E645" s="99" t="s">
        <v>2130</v>
      </c>
      <c r="F645" s="100">
        <v>40544</v>
      </c>
      <c r="G645" s="101">
        <v>1.9</v>
      </c>
      <c r="I645" s="101">
        <v>0</v>
      </c>
    </row>
    <row r="646" spans="1:9" ht="14.5" x14ac:dyDescent="0.35">
      <c r="A646" s="99" t="s">
        <v>2054</v>
      </c>
      <c r="B646" s="99" t="s">
        <v>2131</v>
      </c>
      <c r="C646" s="189" t="s">
        <v>2132</v>
      </c>
      <c r="D646" s="190">
        <v>1.9</v>
      </c>
      <c r="E646" s="99" t="s">
        <v>2133</v>
      </c>
      <c r="F646" s="100">
        <v>40544</v>
      </c>
      <c r="G646" s="101">
        <v>1.9</v>
      </c>
      <c r="I646" s="101">
        <v>0</v>
      </c>
    </row>
    <row r="647" spans="1:9" ht="14.5" x14ac:dyDescent="0.35">
      <c r="A647" s="99" t="s">
        <v>2054</v>
      </c>
      <c r="B647" s="99" t="s">
        <v>2134</v>
      </c>
      <c r="C647" s="189" t="s">
        <v>2135</v>
      </c>
      <c r="D647" s="190">
        <v>1.6</v>
      </c>
      <c r="E647" s="99" t="s">
        <v>2136</v>
      </c>
      <c r="F647" s="100">
        <v>40544</v>
      </c>
      <c r="G647" s="101">
        <v>1.6</v>
      </c>
      <c r="I647" s="101">
        <v>0</v>
      </c>
    </row>
    <row r="648" spans="1:9" ht="14.5" x14ac:dyDescent="0.35">
      <c r="A648" s="99" t="s">
        <v>2054</v>
      </c>
      <c r="B648" s="99" t="s">
        <v>2137</v>
      </c>
      <c r="C648" s="189" t="s">
        <v>2138</v>
      </c>
      <c r="D648" s="190">
        <v>1.6</v>
      </c>
      <c r="E648" s="99" t="s">
        <v>2139</v>
      </c>
      <c r="F648" s="100">
        <v>40544</v>
      </c>
      <c r="G648" s="101">
        <v>1.6</v>
      </c>
      <c r="I648" s="101">
        <v>0</v>
      </c>
    </row>
    <row r="649" spans="1:9" ht="14.5" x14ac:dyDescent="0.35">
      <c r="A649" s="99" t="s">
        <v>2054</v>
      </c>
      <c r="B649" s="99" t="s">
        <v>371</v>
      </c>
      <c r="C649" s="189" t="s">
        <v>2140</v>
      </c>
      <c r="D649" s="190">
        <v>1.6</v>
      </c>
      <c r="E649" s="99" t="s">
        <v>2141</v>
      </c>
      <c r="F649" s="100">
        <v>40544</v>
      </c>
      <c r="G649" s="101">
        <v>1.6</v>
      </c>
      <c r="I649" s="101">
        <v>0</v>
      </c>
    </row>
    <row r="650" spans="1:9" ht="14.5" x14ac:dyDescent="0.35">
      <c r="A650" s="99" t="s">
        <v>2054</v>
      </c>
      <c r="B650" s="99" t="s">
        <v>383</v>
      </c>
      <c r="C650" s="189" t="s">
        <v>2142</v>
      </c>
      <c r="D650" s="190">
        <v>1.6</v>
      </c>
      <c r="E650" s="99" t="s">
        <v>2143</v>
      </c>
      <c r="F650" s="100">
        <v>40544</v>
      </c>
      <c r="G650" s="101">
        <v>1.6</v>
      </c>
      <c r="I650" s="101">
        <v>0</v>
      </c>
    </row>
    <row r="651" spans="1:9" ht="14.5" x14ac:dyDescent="0.35">
      <c r="A651" s="99" t="s">
        <v>2054</v>
      </c>
      <c r="B651" s="99" t="s">
        <v>2144</v>
      </c>
      <c r="C651" s="189" t="s">
        <v>2145</v>
      </c>
      <c r="D651" s="190">
        <v>1.6</v>
      </c>
      <c r="E651" s="99" t="s">
        <v>2146</v>
      </c>
      <c r="F651" s="100">
        <v>40544</v>
      </c>
      <c r="G651" s="101">
        <v>1.6</v>
      </c>
      <c r="I651" s="101">
        <v>0</v>
      </c>
    </row>
    <row r="652" spans="1:9" ht="14.5" x14ac:dyDescent="0.35">
      <c r="A652" s="99" t="s">
        <v>2054</v>
      </c>
      <c r="B652" s="99" t="s">
        <v>2147</v>
      </c>
      <c r="C652" s="189" t="s">
        <v>2148</v>
      </c>
      <c r="D652" s="190">
        <v>1.6</v>
      </c>
      <c r="E652" s="99" t="s">
        <v>2149</v>
      </c>
      <c r="F652" s="100">
        <v>40544</v>
      </c>
      <c r="G652" s="101">
        <v>1.6</v>
      </c>
      <c r="I652" s="101">
        <v>0</v>
      </c>
    </row>
    <row r="653" spans="1:9" ht="14.5" x14ac:dyDescent="0.35">
      <c r="A653" s="99" t="s">
        <v>2054</v>
      </c>
      <c r="B653" s="99" t="s">
        <v>2150</v>
      </c>
      <c r="C653" s="189" t="s">
        <v>2151</v>
      </c>
      <c r="D653" s="190">
        <v>1.6</v>
      </c>
      <c r="E653" s="99" t="s">
        <v>2152</v>
      </c>
      <c r="F653" s="100">
        <v>40544</v>
      </c>
      <c r="G653" s="101">
        <v>1.6</v>
      </c>
      <c r="I653" s="101">
        <v>0</v>
      </c>
    </row>
    <row r="654" spans="1:9" ht="14.5" x14ac:dyDescent="0.35">
      <c r="A654" s="99" t="s">
        <v>2054</v>
      </c>
      <c r="B654" s="99" t="s">
        <v>2153</v>
      </c>
      <c r="C654" s="189" t="s">
        <v>2154</v>
      </c>
      <c r="D654" s="190">
        <v>1.6</v>
      </c>
      <c r="E654" s="99" t="s">
        <v>2155</v>
      </c>
      <c r="F654" s="100">
        <v>40544</v>
      </c>
      <c r="G654" s="101">
        <v>1.6</v>
      </c>
      <c r="I654" s="101">
        <v>0</v>
      </c>
    </row>
    <row r="655" spans="1:9" ht="14.5" x14ac:dyDescent="0.35">
      <c r="A655" s="99" t="s">
        <v>2054</v>
      </c>
      <c r="B655" s="99" t="s">
        <v>2156</v>
      </c>
      <c r="C655" s="189" t="s">
        <v>2157</v>
      </c>
      <c r="D655" s="190">
        <v>1.6</v>
      </c>
      <c r="E655" s="99" t="s">
        <v>2158</v>
      </c>
      <c r="F655" s="100">
        <v>40544</v>
      </c>
      <c r="G655" s="101">
        <v>1.6</v>
      </c>
      <c r="I655" s="101">
        <v>0</v>
      </c>
    </row>
    <row r="656" spans="1:9" ht="14.5" x14ac:dyDescent="0.35">
      <c r="A656" s="99" t="s">
        <v>2054</v>
      </c>
      <c r="B656" s="99" t="s">
        <v>2159</v>
      </c>
      <c r="C656" s="189" t="s">
        <v>2160</v>
      </c>
      <c r="D656" s="190">
        <v>1.6</v>
      </c>
      <c r="E656" s="99" t="s">
        <v>2161</v>
      </c>
      <c r="F656" s="100">
        <v>40544</v>
      </c>
      <c r="G656" s="101">
        <v>1.6</v>
      </c>
      <c r="I656" s="101">
        <v>0</v>
      </c>
    </row>
    <row r="657" spans="1:9" ht="14.5" x14ac:dyDescent="0.35">
      <c r="A657" s="99" t="s">
        <v>2054</v>
      </c>
      <c r="B657" s="99" t="s">
        <v>2162</v>
      </c>
      <c r="C657" s="189" t="s">
        <v>2163</v>
      </c>
      <c r="D657" s="190">
        <v>1.9</v>
      </c>
      <c r="E657" s="99" t="s">
        <v>2164</v>
      </c>
      <c r="F657" s="100">
        <v>40544</v>
      </c>
      <c r="G657" s="101">
        <v>1.9</v>
      </c>
      <c r="I657" s="101">
        <v>0</v>
      </c>
    </row>
    <row r="658" spans="1:9" ht="14.5" x14ac:dyDescent="0.35">
      <c r="A658" s="99" t="s">
        <v>2054</v>
      </c>
      <c r="B658" s="99" t="s">
        <v>2165</v>
      </c>
      <c r="C658" s="189" t="s">
        <v>2166</v>
      </c>
      <c r="D658" s="190">
        <v>1.6</v>
      </c>
      <c r="E658" s="99" t="s">
        <v>2167</v>
      </c>
      <c r="F658" s="100">
        <v>40544</v>
      </c>
      <c r="G658" s="101">
        <v>1.6</v>
      </c>
      <c r="I658" s="101">
        <v>0</v>
      </c>
    </row>
    <row r="659" spans="1:9" ht="14.5" x14ac:dyDescent="0.35">
      <c r="A659" s="99" t="s">
        <v>2054</v>
      </c>
      <c r="B659" s="99" t="s">
        <v>2168</v>
      </c>
      <c r="C659" s="189" t="s">
        <v>2169</v>
      </c>
      <c r="D659" s="190">
        <v>1.6</v>
      </c>
      <c r="E659" s="99" t="s">
        <v>2170</v>
      </c>
      <c r="F659" s="100">
        <v>40544</v>
      </c>
      <c r="G659" s="101">
        <v>1.6</v>
      </c>
      <c r="I659" s="101">
        <v>0</v>
      </c>
    </row>
    <row r="660" spans="1:9" ht="14.5" x14ac:dyDescent="0.35">
      <c r="A660" s="99" t="s">
        <v>2054</v>
      </c>
      <c r="B660" s="99" t="s">
        <v>2171</v>
      </c>
      <c r="C660" s="189" t="s">
        <v>2172</v>
      </c>
      <c r="D660" s="190">
        <v>1.6</v>
      </c>
      <c r="E660" s="99" t="s">
        <v>2173</v>
      </c>
      <c r="F660" s="100">
        <v>40544</v>
      </c>
      <c r="G660" s="101">
        <v>1.6</v>
      </c>
      <c r="I660" s="101">
        <v>0</v>
      </c>
    </row>
    <row r="661" spans="1:9" ht="14.5" x14ac:dyDescent="0.35">
      <c r="A661" s="99" t="s">
        <v>2054</v>
      </c>
      <c r="B661" s="99" t="s">
        <v>467</v>
      </c>
      <c r="C661" s="189" t="s">
        <v>2174</v>
      </c>
      <c r="D661" s="190">
        <v>1.6</v>
      </c>
      <c r="E661" s="99" t="s">
        <v>2175</v>
      </c>
      <c r="F661" s="100">
        <v>40544</v>
      </c>
      <c r="G661" s="101">
        <v>1.6</v>
      </c>
      <c r="I661" s="101">
        <v>0</v>
      </c>
    </row>
    <row r="662" spans="1:9" ht="14.5" x14ac:dyDescent="0.35">
      <c r="A662" s="99" t="s">
        <v>2176</v>
      </c>
      <c r="B662" s="99" t="s">
        <v>698</v>
      </c>
      <c r="C662" s="189" t="s">
        <v>2177</v>
      </c>
      <c r="D662" s="190">
        <v>1.8</v>
      </c>
      <c r="E662" s="99" t="s">
        <v>2178</v>
      </c>
      <c r="F662" s="100">
        <v>40544</v>
      </c>
      <c r="G662" s="101">
        <v>1.8</v>
      </c>
      <c r="I662" s="101">
        <v>0</v>
      </c>
    </row>
    <row r="663" spans="1:9" ht="14.5" x14ac:dyDescent="0.35">
      <c r="A663" s="99" t="s">
        <v>2176</v>
      </c>
      <c r="B663" s="99" t="s">
        <v>2179</v>
      </c>
      <c r="C663" s="189" t="s">
        <v>2180</v>
      </c>
      <c r="D663" s="190">
        <v>2.2000000000000002</v>
      </c>
      <c r="E663" s="99" t="s">
        <v>2181</v>
      </c>
      <c r="F663" s="100">
        <v>40544</v>
      </c>
      <c r="G663" s="101">
        <v>2.2000000000000002</v>
      </c>
      <c r="I663" s="101">
        <v>0</v>
      </c>
    </row>
    <row r="664" spans="1:9" ht="14.5" x14ac:dyDescent="0.35">
      <c r="A664" s="99" t="s">
        <v>2176</v>
      </c>
      <c r="B664" s="99" t="s">
        <v>2182</v>
      </c>
      <c r="C664" s="189" t="s">
        <v>2183</v>
      </c>
      <c r="D664" s="190">
        <v>2</v>
      </c>
      <c r="E664" s="99" t="s">
        <v>2184</v>
      </c>
      <c r="F664" s="100">
        <v>40544</v>
      </c>
      <c r="G664" s="101">
        <v>2</v>
      </c>
      <c r="I664" s="101">
        <v>0</v>
      </c>
    </row>
    <row r="665" spans="1:9" ht="14.5" x14ac:dyDescent="0.35">
      <c r="A665" s="99" t="s">
        <v>2176</v>
      </c>
      <c r="B665" s="99" t="s">
        <v>1341</v>
      </c>
      <c r="C665" s="189" t="s">
        <v>2185</v>
      </c>
      <c r="D665" s="190">
        <v>1.75</v>
      </c>
      <c r="E665" s="99" t="s">
        <v>2186</v>
      </c>
      <c r="F665" s="100">
        <v>40544</v>
      </c>
      <c r="G665" s="101">
        <v>1.75</v>
      </c>
      <c r="I665" s="101">
        <v>0</v>
      </c>
    </row>
    <row r="666" spans="1:9" ht="14.5" x14ac:dyDescent="0.35">
      <c r="A666" s="99" t="s">
        <v>2176</v>
      </c>
      <c r="B666" s="99" t="s">
        <v>2187</v>
      </c>
      <c r="C666" s="189" t="s">
        <v>2188</v>
      </c>
      <c r="D666" s="190">
        <v>1.8</v>
      </c>
      <c r="E666" s="99" t="s">
        <v>2189</v>
      </c>
      <c r="F666" s="100">
        <v>40544</v>
      </c>
      <c r="G666" s="101">
        <v>1.8</v>
      </c>
      <c r="I666" s="101">
        <v>0</v>
      </c>
    </row>
    <row r="667" spans="1:9" ht="14.5" x14ac:dyDescent="0.35">
      <c r="A667" s="99" t="s">
        <v>2176</v>
      </c>
      <c r="B667" s="99" t="s">
        <v>2190</v>
      </c>
      <c r="C667" s="189" t="s">
        <v>2191</v>
      </c>
      <c r="D667" s="190">
        <v>1.8</v>
      </c>
      <c r="E667" s="99" t="s">
        <v>2192</v>
      </c>
      <c r="F667" s="100">
        <v>40544</v>
      </c>
      <c r="G667" s="101">
        <v>1.8</v>
      </c>
      <c r="I667" s="101">
        <v>0</v>
      </c>
    </row>
    <row r="668" spans="1:9" ht="14.5" x14ac:dyDescent="0.35">
      <c r="A668" s="99" t="s">
        <v>2176</v>
      </c>
      <c r="B668" s="99" t="s">
        <v>937</v>
      </c>
      <c r="C668" s="189" t="s">
        <v>2193</v>
      </c>
      <c r="D668" s="190">
        <v>2</v>
      </c>
      <c r="E668" s="99" t="s">
        <v>2194</v>
      </c>
      <c r="F668" s="100">
        <v>40544</v>
      </c>
      <c r="G668" s="101">
        <v>2</v>
      </c>
      <c r="I668" s="101">
        <v>0</v>
      </c>
    </row>
    <row r="669" spans="1:9" ht="14.5" x14ac:dyDescent="0.35">
      <c r="A669" s="99" t="s">
        <v>2176</v>
      </c>
      <c r="B669" s="99" t="s">
        <v>1349</v>
      </c>
      <c r="C669" s="189" t="s">
        <v>2195</v>
      </c>
      <c r="D669" s="190">
        <v>1.8</v>
      </c>
      <c r="E669" s="99" t="s">
        <v>2196</v>
      </c>
      <c r="F669" s="100">
        <v>40544</v>
      </c>
      <c r="G669" s="101">
        <v>1.8</v>
      </c>
      <c r="I669" s="101">
        <v>0</v>
      </c>
    </row>
    <row r="670" spans="1:9" ht="14.5" x14ac:dyDescent="0.35">
      <c r="A670" s="99" t="s">
        <v>2176</v>
      </c>
      <c r="B670" s="99" t="s">
        <v>1840</v>
      </c>
      <c r="C670" s="189" t="s">
        <v>2197</v>
      </c>
      <c r="D670" s="190">
        <v>1.8</v>
      </c>
      <c r="E670" s="99" t="s">
        <v>2198</v>
      </c>
      <c r="F670" s="100">
        <v>40544</v>
      </c>
      <c r="G670" s="101">
        <v>1.8</v>
      </c>
      <c r="I670" s="101">
        <v>0</v>
      </c>
    </row>
    <row r="671" spans="1:9" ht="14.5" x14ac:dyDescent="0.35">
      <c r="A671" s="99" t="s">
        <v>2176</v>
      </c>
      <c r="B671" s="99" t="s">
        <v>2199</v>
      </c>
      <c r="C671" s="189" t="s">
        <v>2200</v>
      </c>
      <c r="D671" s="190">
        <v>1.8</v>
      </c>
      <c r="E671" s="99" t="s">
        <v>2201</v>
      </c>
      <c r="F671" s="100">
        <v>40544</v>
      </c>
      <c r="G671" s="101">
        <v>1.8</v>
      </c>
      <c r="I671" s="101">
        <v>0</v>
      </c>
    </row>
    <row r="672" spans="1:9" ht="14.5" x14ac:dyDescent="0.35">
      <c r="A672" s="99" t="s">
        <v>2176</v>
      </c>
      <c r="B672" s="99" t="s">
        <v>2202</v>
      </c>
      <c r="C672" s="189" t="s">
        <v>2203</v>
      </c>
      <c r="D672" s="190">
        <v>2</v>
      </c>
      <c r="E672" s="99" t="s">
        <v>2204</v>
      </c>
      <c r="F672" s="100">
        <v>40544</v>
      </c>
      <c r="G672" s="101">
        <v>2</v>
      </c>
      <c r="I672" s="101">
        <v>0</v>
      </c>
    </row>
    <row r="673" spans="1:9" ht="14.5" x14ac:dyDescent="0.35">
      <c r="A673" s="99" t="s">
        <v>2176</v>
      </c>
      <c r="B673" s="99" t="s">
        <v>1355</v>
      </c>
      <c r="C673" s="189" t="s">
        <v>2205</v>
      </c>
      <c r="D673" s="190">
        <v>2</v>
      </c>
      <c r="E673" s="99" t="s">
        <v>2206</v>
      </c>
      <c r="F673" s="100">
        <v>40544</v>
      </c>
      <c r="G673" s="101">
        <v>2</v>
      </c>
      <c r="I673" s="101">
        <v>0</v>
      </c>
    </row>
    <row r="674" spans="1:9" ht="14.5" x14ac:dyDescent="0.35">
      <c r="A674" s="99" t="s">
        <v>2176</v>
      </c>
      <c r="B674" s="99" t="s">
        <v>946</v>
      </c>
      <c r="C674" s="189" t="s">
        <v>2207</v>
      </c>
      <c r="D674" s="190">
        <v>2</v>
      </c>
      <c r="E674" s="99" t="s">
        <v>2208</v>
      </c>
      <c r="F674" s="100">
        <v>40544</v>
      </c>
      <c r="G674" s="101">
        <v>2</v>
      </c>
      <c r="I674" s="101">
        <v>0</v>
      </c>
    </row>
    <row r="675" spans="1:9" ht="14.5" x14ac:dyDescent="0.35">
      <c r="A675" s="99" t="s">
        <v>2176</v>
      </c>
      <c r="B675" s="99" t="s">
        <v>1860</v>
      </c>
      <c r="C675" s="189" t="s">
        <v>2209</v>
      </c>
      <c r="D675" s="190">
        <v>2</v>
      </c>
      <c r="E675" s="99" t="s">
        <v>2210</v>
      </c>
      <c r="F675" s="100">
        <v>40544</v>
      </c>
      <c r="G675" s="101">
        <v>2</v>
      </c>
      <c r="I675" s="101">
        <v>0</v>
      </c>
    </row>
    <row r="676" spans="1:9" ht="14.5" x14ac:dyDescent="0.35">
      <c r="A676" s="99" t="s">
        <v>2176</v>
      </c>
      <c r="B676" s="99" t="s">
        <v>2211</v>
      </c>
      <c r="C676" s="189" t="s">
        <v>2212</v>
      </c>
      <c r="D676" s="190">
        <v>2</v>
      </c>
      <c r="E676" s="99" t="s">
        <v>2213</v>
      </c>
      <c r="F676" s="100">
        <v>40544</v>
      </c>
      <c r="G676" s="101">
        <v>2</v>
      </c>
      <c r="I676" s="101">
        <v>0</v>
      </c>
    </row>
    <row r="677" spans="1:9" ht="14.5" x14ac:dyDescent="0.35">
      <c r="A677" s="99" t="s">
        <v>2176</v>
      </c>
      <c r="B677" s="99" t="s">
        <v>1477</v>
      </c>
      <c r="C677" s="189" t="s">
        <v>2214</v>
      </c>
      <c r="D677" s="190">
        <v>1.8</v>
      </c>
      <c r="E677" s="99" t="s">
        <v>2215</v>
      </c>
      <c r="F677" s="100">
        <v>40544</v>
      </c>
      <c r="G677" s="101">
        <v>1.8</v>
      </c>
      <c r="I677" s="101">
        <v>0</v>
      </c>
    </row>
    <row r="678" spans="1:9" ht="14.5" x14ac:dyDescent="0.35">
      <c r="A678" s="99" t="s">
        <v>2176</v>
      </c>
      <c r="B678" s="99" t="s">
        <v>1373</v>
      </c>
      <c r="C678" s="189" t="s">
        <v>2216</v>
      </c>
      <c r="D678" s="190">
        <v>2</v>
      </c>
      <c r="E678" s="99" t="s">
        <v>2217</v>
      </c>
      <c r="F678" s="100">
        <v>40544</v>
      </c>
      <c r="G678" s="101">
        <v>2</v>
      </c>
      <c r="I678" s="101">
        <v>0</v>
      </c>
    </row>
    <row r="679" spans="1:9" ht="14.5" x14ac:dyDescent="0.35">
      <c r="A679" s="99" t="s">
        <v>2176</v>
      </c>
      <c r="B679" s="99" t="s">
        <v>2218</v>
      </c>
      <c r="C679" s="189" t="s">
        <v>2219</v>
      </c>
      <c r="D679" s="190">
        <v>2</v>
      </c>
      <c r="E679" s="99" t="s">
        <v>2220</v>
      </c>
      <c r="F679" s="100">
        <v>40544</v>
      </c>
      <c r="G679" s="101">
        <v>2</v>
      </c>
      <c r="I679" s="101">
        <v>0</v>
      </c>
    </row>
    <row r="680" spans="1:9" ht="14.5" x14ac:dyDescent="0.35">
      <c r="A680" s="99" t="s">
        <v>2176</v>
      </c>
      <c r="B680" s="99" t="s">
        <v>1216</v>
      </c>
      <c r="C680" s="189" t="s">
        <v>2221</v>
      </c>
      <c r="D680" s="190">
        <v>1.8</v>
      </c>
      <c r="E680" s="99" t="s">
        <v>2222</v>
      </c>
      <c r="F680" s="100">
        <v>40544</v>
      </c>
      <c r="G680" s="101">
        <v>1.8</v>
      </c>
      <c r="I680" s="101">
        <v>0</v>
      </c>
    </row>
    <row r="681" spans="1:9" ht="14.5" x14ac:dyDescent="0.35">
      <c r="A681" s="99" t="s">
        <v>2176</v>
      </c>
      <c r="B681" s="99" t="s">
        <v>2223</v>
      </c>
      <c r="C681" s="189" t="s">
        <v>2224</v>
      </c>
      <c r="D681" s="190">
        <v>1.8</v>
      </c>
      <c r="E681" s="99" t="s">
        <v>2225</v>
      </c>
      <c r="F681" s="100">
        <v>40544</v>
      </c>
      <c r="G681" s="101">
        <v>1.8</v>
      </c>
      <c r="I681" s="101">
        <v>0</v>
      </c>
    </row>
    <row r="682" spans="1:9" ht="14.5" x14ac:dyDescent="0.35">
      <c r="A682" s="99" t="s">
        <v>2176</v>
      </c>
      <c r="B682" s="99" t="s">
        <v>749</v>
      </c>
      <c r="C682" s="189" t="s">
        <v>2226</v>
      </c>
      <c r="D682" s="190">
        <v>2</v>
      </c>
      <c r="E682" s="99" t="s">
        <v>2227</v>
      </c>
      <c r="F682" s="100">
        <v>40544</v>
      </c>
      <c r="G682" s="101">
        <v>2</v>
      </c>
      <c r="I682" s="101">
        <v>0</v>
      </c>
    </row>
    <row r="683" spans="1:9" ht="14.5" x14ac:dyDescent="0.35">
      <c r="A683" s="99" t="s">
        <v>2176</v>
      </c>
      <c r="B683" s="99" t="s">
        <v>2228</v>
      </c>
      <c r="C683" s="189" t="s">
        <v>2229</v>
      </c>
      <c r="D683" s="190">
        <v>1.8</v>
      </c>
      <c r="E683" s="99" t="s">
        <v>2230</v>
      </c>
      <c r="F683" s="100">
        <v>40544</v>
      </c>
      <c r="G683" s="101">
        <v>1.8</v>
      </c>
      <c r="I683" s="101">
        <v>0</v>
      </c>
    </row>
    <row r="684" spans="1:9" ht="14.5" x14ac:dyDescent="0.35">
      <c r="A684" s="99" t="s">
        <v>2176</v>
      </c>
      <c r="B684" s="99" t="s">
        <v>2231</v>
      </c>
      <c r="C684" s="189" t="s">
        <v>2232</v>
      </c>
      <c r="D684" s="190">
        <v>2</v>
      </c>
      <c r="E684" s="99" t="s">
        <v>2233</v>
      </c>
      <c r="F684" s="100">
        <v>40544</v>
      </c>
      <c r="G684" s="101">
        <v>2</v>
      </c>
      <c r="I684" s="101">
        <v>0</v>
      </c>
    </row>
    <row r="685" spans="1:9" ht="14.5" x14ac:dyDescent="0.35">
      <c r="A685" s="99" t="s">
        <v>2176</v>
      </c>
      <c r="B685" s="99" t="s">
        <v>2234</v>
      </c>
      <c r="C685" s="189" t="s">
        <v>2235</v>
      </c>
      <c r="D685" s="190">
        <v>2.2000000000000002</v>
      </c>
      <c r="E685" s="99" t="s">
        <v>2236</v>
      </c>
      <c r="F685" s="100">
        <v>40544</v>
      </c>
      <c r="G685" s="101">
        <v>2.2000000000000002</v>
      </c>
      <c r="I685" s="101">
        <v>0</v>
      </c>
    </row>
    <row r="686" spans="1:9" ht="14.5" x14ac:dyDescent="0.35">
      <c r="A686" s="99" t="s">
        <v>2176</v>
      </c>
      <c r="B686" s="99" t="s">
        <v>1515</v>
      </c>
      <c r="C686" s="189" t="s">
        <v>2237</v>
      </c>
      <c r="D686" s="190">
        <v>2</v>
      </c>
      <c r="E686" s="99" t="s">
        <v>2238</v>
      </c>
      <c r="F686" s="100">
        <v>40544</v>
      </c>
      <c r="G686" s="101">
        <v>2</v>
      </c>
      <c r="I686" s="101">
        <v>0</v>
      </c>
    </row>
    <row r="687" spans="1:9" ht="14.5" x14ac:dyDescent="0.35">
      <c r="A687" s="99" t="s">
        <v>2176</v>
      </c>
      <c r="B687" s="99" t="s">
        <v>1227</v>
      </c>
      <c r="C687" s="189" t="s">
        <v>2239</v>
      </c>
      <c r="D687" s="190">
        <v>2</v>
      </c>
      <c r="E687" s="99" t="s">
        <v>2240</v>
      </c>
      <c r="F687" s="100">
        <v>40544</v>
      </c>
      <c r="G687" s="101">
        <v>2</v>
      </c>
      <c r="I687" s="101">
        <v>0</v>
      </c>
    </row>
    <row r="688" spans="1:9" ht="14.5" x14ac:dyDescent="0.35">
      <c r="A688" s="99" t="s">
        <v>2176</v>
      </c>
      <c r="B688" s="99" t="s">
        <v>2241</v>
      </c>
      <c r="C688" s="189" t="s">
        <v>2242</v>
      </c>
      <c r="D688" s="190">
        <v>1.8</v>
      </c>
      <c r="E688" s="99" t="s">
        <v>2243</v>
      </c>
      <c r="F688" s="100">
        <v>40544</v>
      </c>
      <c r="G688" s="101">
        <v>1.8</v>
      </c>
      <c r="I688" s="101">
        <v>0</v>
      </c>
    </row>
    <row r="689" spans="1:9" ht="14.5" x14ac:dyDescent="0.35">
      <c r="A689" s="99" t="s">
        <v>2176</v>
      </c>
      <c r="B689" s="99" t="s">
        <v>973</v>
      </c>
      <c r="C689" s="189" t="s">
        <v>2244</v>
      </c>
      <c r="D689" s="190">
        <v>2.2000000000000002</v>
      </c>
      <c r="E689" s="99" t="s">
        <v>2245</v>
      </c>
      <c r="F689" s="100">
        <v>40544</v>
      </c>
      <c r="G689" s="101">
        <v>2.2000000000000002</v>
      </c>
      <c r="I689" s="101">
        <v>0</v>
      </c>
    </row>
    <row r="690" spans="1:9" ht="14.5" x14ac:dyDescent="0.35">
      <c r="A690" s="99" t="s">
        <v>2176</v>
      </c>
      <c r="B690" s="99" t="s">
        <v>1395</v>
      </c>
      <c r="C690" s="189" t="s">
        <v>2246</v>
      </c>
      <c r="D690" s="190">
        <v>1.8</v>
      </c>
      <c r="E690" s="99" t="s">
        <v>2247</v>
      </c>
      <c r="F690" s="100">
        <v>40544</v>
      </c>
      <c r="G690" s="101">
        <v>1.8</v>
      </c>
      <c r="I690" s="101">
        <v>0</v>
      </c>
    </row>
    <row r="691" spans="1:9" ht="14.5" x14ac:dyDescent="0.35">
      <c r="A691" s="99" t="s">
        <v>2176</v>
      </c>
      <c r="B691" s="99" t="s">
        <v>2248</v>
      </c>
      <c r="C691" s="189" t="s">
        <v>2249</v>
      </c>
      <c r="D691" s="190">
        <v>2.2000000000000002</v>
      </c>
      <c r="E691" s="99" t="s">
        <v>2250</v>
      </c>
      <c r="F691" s="100">
        <v>40544</v>
      </c>
      <c r="G691" s="101">
        <v>2.2000000000000002</v>
      </c>
      <c r="I691" s="101">
        <v>0</v>
      </c>
    </row>
    <row r="692" spans="1:9" ht="14.5" x14ac:dyDescent="0.35">
      <c r="A692" s="99" t="s">
        <v>2176</v>
      </c>
      <c r="B692" s="99" t="s">
        <v>1235</v>
      </c>
      <c r="C692" s="189" t="s">
        <v>2251</v>
      </c>
      <c r="D692" s="190">
        <v>2</v>
      </c>
      <c r="E692" s="99" t="s">
        <v>2252</v>
      </c>
      <c r="F692" s="100">
        <v>40544</v>
      </c>
      <c r="G692" s="101">
        <v>2</v>
      </c>
      <c r="I692" s="101">
        <v>0</v>
      </c>
    </row>
    <row r="693" spans="1:9" ht="14.5" x14ac:dyDescent="0.35">
      <c r="A693" s="99" t="s">
        <v>2176</v>
      </c>
      <c r="B693" s="99" t="s">
        <v>1897</v>
      </c>
      <c r="C693" s="189" t="s">
        <v>2253</v>
      </c>
      <c r="D693" s="190">
        <v>1.8</v>
      </c>
      <c r="E693" s="99" t="s">
        <v>2254</v>
      </c>
      <c r="F693" s="100">
        <v>40544</v>
      </c>
      <c r="G693" s="101">
        <v>1.8</v>
      </c>
      <c r="I693" s="101">
        <v>0</v>
      </c>
    </row>
    <row r="694" spans="1:9" ht="14.5" x14ac:dyDescent="0.35">
      <c r="A694" s="99" t="s">
        <v>2176</v>
      </c>
      <c r="B694" s="99" t="s">
        <v>988</v>
      </c>
      <c r="C694" s="189" t="s">
        <v>2255</v>
      </c>
      <c r="D694" s="190">
        <v>2.2000000000000002</v>
      </c>
      <c r="E694" s="99" t="s">
        <v>2256</v>
      </c>
      <c r="F694" s="100">
        <v>40544</v>
      </c>
      <c r="G694" s="101">
        <v>2.2000000000000002</v>
      </c>
      <c r="I694" s="101">
        <v>0</v>
      </c>
    </row>
    <row r="695" spans="1:9" ht="14.5" x14ac:dyDescent="0.35">
      <c r="A695" s="99" t="s">
        <v>2176</v>
      </c>
      <c r="B695" s="99" t="s">
        <v>1567</v>
      </c>
      <c r="C695" s="189" t="s">
        <v>2257</v>
      </c>
      <c r="D695" s="190">
        <v>1.8</v>
      </c>
      <c r="E695" s="99" t="s">
        <v>2258</v>
      </c>
      <c r="F695" s="100">
        <v>40544</v>
      </c>
      <c r="G695" s="101">
        <v>1.8</v>
      </c>
      <c r="I695" s="101">
        <v>0</v>
      </c>
    </row>
    <row r="696" spans="1:9" ht="14.5" x14ac:dyDescent="0.35">
      <c r="A696" s="99" t="s">
        <v>2176</v>
      </c>
      <c r="B696" s="99" t="s">
        <v>1907</v>
      </c>
      <c r="C696" s="189" t="s">
        <v>2259</v>
      </c>
      <c r="D696" s="190">
        <v>2.2000000000000002</v>
      </c>
      <c r="E696" s="99" t="s">
        <v>2260</v>
      </c>
      <c r="F696" s="100">
        <v>40544</v>
      </c>
      <c r="G696" s="101">
        <v>2.2000000000000002</v>
      </c>
      <c r="I696" s="101">
        <v>0</v>
      </c>
    </row>
    <row r="697" spans="1:9" ht="14.5" x14ac:dyDescent="0.35">
      <c r="A697" s="99" t="s">
        <v>2176</v>
      </c>
      <c r="B697" s="99" t="s">
        <v>2261</v>
      </c>
      <c r="C697" s="189" t="s">
        <v>2262</v>
      </c>
      <c r="D697" s="190">
        <v>1.8</v>
      </c>
      <c r="E697" s="99" t="s">
        <v>2263</v>
      </c>
      <c r="F697" s="100">
        <v>40544</v>
      </c>
      <c r="G697" s="101">
        <v>1.8</v>
      </c>
      <c r="I697" s="101">
        <v>0</v>
      </c>
    </row>
    <row r="698" spans="1:9" ht="14.5" x14ac:dyDescent="0.35">
      <c r="A698" s="99" t="s">
        <v>2176</v>
      </c>
      <c r="B698" s="99" t="s">
        <v>1241</v>
      </c>
      <c r="C698" s="189" t="s">
        <v>2264</v>
      </c>
      <c r="D698" s="190">
        <v>1.8</v>
      </c>
      <c r="E698" s="99" t="s">
        <v>2265</v>
      </c>
      <c r="F698" s="100">
        <v>40544</v>
      </c>
      <c r="G698" s="101">
        <v>1.8</v>
      </c>
      <c r="I698" s="101">
        <v>0</v>
      </c>
    </row>
    <row r="699" spans="1:9" ht="14.5" x14ac:dyDescent="0.35">
      <c r="A699" s="99" t="s">
        <v>2176</v>
      </c>
      <c r="B699" s="99" t="s">
        <v>2266</v>
      </c>
      <c r="C699" s="189" t="s">
        <v>2267</v>
      </c>
      <c r="D699" s="190">
        <v>1.8</v>
      </c>
      <c r="E699" s="99" t="s">
        <v>2268</v>
      </c>
      <c r="F699" s="100">
        <v>40544</v>
      </c>
      <c r="G699" s="101">
        <v>1.8</v>
      </c>
      <c r="I699" s="101">
        <v>0</v>
      </c>
    </row>
    <row r="700" spans="1:9" ht="14.5" x14ac:dyDescent="0.35">
      <c r="A700" s="99" t="s">
        <v>2176</v>
      </c>
      <c r="B700" s="99" t="s">
        <v>353</v>
      </c>
      <c r="C700" s="189" t="s">
        <v>2269</v>
      </c>
      <c r="D700" s="190">
        <v>2.2000000000000002</v>
      </c>
      <c r="E700" s="99" t="s">
        <v>2270</v>
      </c>
      <c r="F700" s="100">
        <v>40544</v>
      </c>
      <c r="G700" s="101">
        <v>2.2000000000000002</v>
      </c>
      <c r="I700" s="101">
        <v>0</v>
      </c>
    </row>
    <row r="701" spans="1:9" ht="14.5" x14ac:dyDescent="0.35">
      <c r="A701" s="99" t="s">
        <v>2176</v>
      </c>
      <c r="B701" s="99" t="s">
        <v>1591</v>
      </c>
      <c r="C701" s="189" t="s">
        <v>2271</v>
      </c>
      <c r="D701" s="190">
        <v>2</v>
      </c>
      <c r="E701" s="99" t="s">
        <v>2272</v>
      </c>
      <c r="F701" s="100">
        <v>40544</v>
      </c>
      <c r="G701" s="101">
        <v>2</v>
      </c>
      <c r="I701" s="101">
        <v>0</v>
      </c>
    </row>
    <row r="702" spans="1:9" ht="14.5" x14ac:dyDescent="0.35">
      <c r="A702" s="99" t="s">
        <v>2176</v>
      </c>
      <c r="B702" s="99" t="s">
        <v>356</v>
      </c>
      <c r="C702" s="189" t="s">
        <v>2273</v>
      </c>
      <c r="D702" s="190">
        <v>2</v>
      </c>
      <c r="E702" s="99" t="s">
        <v>2274</v>
      </c>
      <c r="F702" s="100">
        <v>40544</v>
      </c>
      <c r="G702" s="101">
        <v>2</v>
      </c>
      <c r="I702" s="101">
        <v>0</v>
      </c>
    </row>
    <row r="703" spans="1:9" ht="14.5" x14ac:dyDescent="0.35">
      <c r="A703" s="99" t="s">
        <v>2176</v>
      </c>
      <c r="B703" s="99" t="s">
        <v>2275</v>
      </c>
      <c r="C703" s="189" t="s">
        <v>2276</v>
      </c>
      <c r="D703" s="190">
        <v>2</v>
      </c>
      <c r="E703" s="99" t="s">
        <v>2277</v>
      </c>
      <c r="F703" s="100">
        <v>40544</v>
      </c>
      <c r="G703" s="101">
        <v>2</v>
      </c>
      <c r="I703" s="101">
        <v>0</v>
      </c>
    </row>
    <row r="704" spans="1:9" ht="14.5" x14ac:dyDescent="0.35">
      <c r="A704" s="99" t="s">
        <v>2176</v>
      </c>
      <c r="B704" s="99" t="s">
        <v>2278</v>
      </c>
      <c r="C704" s="189" t="s">
        <v>2279</v>
      </c>
      <c r="D704" s="190">
        <v>1.75</v>
      </c>
      <c r="E704" s="99" t="s">
        <v>2280</v>
      </c>
      <c r="F704" s="100">
        <v>40544</v>
      </c>
      <c r="G704" s="101">
        <v>1.75</v>
      </c>
      <c r="I704" s="101">
        <v>0</v>
      </c>
    </row>
    <row r="705" spans="1:9" ht="14.5" x14ac:dyDescent="0.35">
      <c r="A705" s="99" t="s">
        <v>2176</v>
      </c>
      <c r="B705" s="99" t="s">
        <v>359</v>
      </c>
      <c r="C705" s="189" t="s">
        <v>2281</v>
      </c>
      <c r="D705" s="190">
        <v>2.2000000000000002</v>
      </c>
      <c r="E705" s="99" t="s">
        <v>2282</v>
      </c>
      <c r="F705" s="100">
        <v>40544</v>
      </c>
      <c r="G705" s="101">
        <v>2.2000000000000002</v>
      </c>
      <c r="I705" s="101">
        <v>0</v>
      </c>
    </row>
    <row r="706" spans="1:9" ht="14.5" x14ac:dyDescent="0.35">
      <c r="A706" s="99" t="s">
        <v>2176</v>
      </c>
      <c r="B706" s="99" t="s">
        <v>2283</v>
      </c>
      <c r="C706" s="189" t="s">
        <v>2284</v>
      </c>
      <c r="D706" s="190">
        <v>1.8</v>
      </c>
      <c r="E706" s="99" t="s">
        <v>2285</v>
      </c>
      <c r="F706" s="100">
        <v>40544</v>
      </c>
      <c r="G706" s="101">
        <v>1.8</v>
      </c>
      <c r="I706" s="101">
        <v>0</v>
      </c>
    </row>
    <row r="707" spans="1:9" ht="14.5" x14ac:dyDescent="0.35">
      <c r="A707" s="99" t="s">
        <v>2176</v>
      </c>
      <c r="B707" s="99" t="s">
        <v>2286</v>
      </c>
      <c r="C707" s="189" t="s">
        <v>2287</v>
      </c>
      <c r="D707" s="190">
        <v>1.8</v>
      </c>
      <c r="E707" s="99" t="s">
        <v>2288</v>
      </c>
      <c r="F707" s="100">
        <v>40544</v>
      </c>
      <c r="G707" s="101">
        <v>1.8</v>
      </c>
      <c r="I707" s="101">
        <v>0</v>
      </c>
    </row>
    <row r="708" spans="1:9" ht="14.5" x14ac:dyDescent="0.35">
      <c r="A708" s="99" t="s">
        <v>2176</v>
      </c>
      <c r="B708" s="99" t="s">
        <v>2289</v>
      </c>
      <c r="C708" s="189" t="s">
        <v>2290</v>
      </c>
      <c r="D708" s="190">
        <v>1.8</v>
      </c>
      <c r="E708" s="99" t="s">
        <v>2291</v>
      </c>
      <c r="F708" s="100">
        <v>40544</v>
      </c>
      <c r="G708" s="101">
        <v>1.8</v>
      </c>
      <c r="I708" s="101">
        <v>0</v>
      </c>
    </row>
    <row r="709" spans="1:9" ht="14.5" x14ac:dyDescent="0.35">
      <c r="A709" s="99" t="s">
        <v>2176</v>
      </c>
      <c r="B709" s="99" t="s">
        <v>2292</v>
      </c>
      <c r="C709" s="189" t="s">
        <v>2293</v>
      </c>
      <c r="D709" s="190">
        <v>1.8</v>
      </c>
      <c r="E709" s="99" t="s">
        <v>2294</v>
      </c>
      <c r="F709" s="100">
        <v>40544</v>
      </c>
      <c r="G709" s="101">
        <v>1.8</v>
      </c>
      <c r="I709" s="101">
        <v>0</v>
      </c>
    </row>
    <row r="710" spans="1:9" ht="14.5" x14ac:dyDescent="0.35">
      <c r="A710" s="99" t="s">
        <v>2176</v>
      </c>
      <c r="B710" s="99" t="s">
        <v>2295</v>
      </c>
      <c r="C710" s="189" t="s">
        <v>2296</v>
      </c>
      <c r="D710" s="190">
        <v>1.8</v>
      </c>
      <c r="E710" s="99" t="s">
        <v>2297</v>
      </c>
      <c r="F710" s="100">
        <v>40544</v>
      </c>
      <c r="G710" s="101">
        <v>1.8</v>
      </c>
      <c r="I710" s="101">
        <v>0</v>
      </c>
    </row>
    <row r="711" spans="1:9" ht="14.5" x14ac:dyDescent="0.35">
      <c r="A711" s="99" t="s">
        <v>2176</v>
      </c>
      <c r="B711" s="99" t="s">
        <v>573</v>
      </c>
      <c r="C711" s="189" t="s">
        <v>2298</v>
      </c>
      <c r="D711" s="190">
        <v>1.8</v>
      </c>
      <c r="E711" s="99" t="s">
        <v>2299</v>
      </c>
      <c r="F711" s="100">
        <v>40544</v>
      </c>
      <c r="G711" s="101">
        <v>1.8</v>
      </c>
      <c r="I711" s="101">
        <v>0</v>
      </c>
    </row>
    <row r="712" spans="1:9" ht="14.5" x14ac:dyDescent="0.35">
      <c r="A712" s="99" t="s">
        <v>2176</v>
      </c>
      <c r="B712" s="99" t="s">
        <v>365</v>
      </c>
      <c r="C712" s="189" t="s">
        <v>2300</v>
      </c>
      <c r="D712" s="190">
        <v>2</v>
      </c>
      <c r="E712" s="99" t="s">
        <v>2301</v>
      </c>
      <c r="F712" s="100">
        <v>40544</v>
      </c>
      <c r="G712" s="101">
        <v>2</v>
      </c>
      <c r="I712" s="101">
        <v>0</v>
      </c>
    </row>
    <row r="713" spans="1:9" ht="14.5" x14ac:dyDescent="0.35">
      <c r="A713" s="99" t="s">
        <v>2176</v>
      </c>
      <c r="B713" s="99" t="s">
        <v>368</v>
      </c>
      <c r="C713" s="189" t="s">
        <v>2302</v>
      </c>
      <c r="D713" s="190">
        <v>1.8</v>
      </c>
      <c r="E713" s="99" t="s">
        <v>2303</v>
      </c>
      <c r="F713" s="100">
        <v>40544</v>
      </c>
      <c r="G713" s="101">
        <v>1.8</v>
      </c>
      <c r="I713" s="101">
        <v>0</v>
      </c>
    </row>
    <row r="714" spans="1:9" ht="14.5" x14ac:dyDescent="0.35">
      <c r="A714" s="99" t="s">
        <v>2176</v>
      </c>
      <c r="B714" s="99" t="s">
        <v>2304</v>
      </c>
      <c r="C714" s="189" t="s">
        <v>2305</v>
      </c>
      <c r="D714" s="190">
        <v>1.8</v>
      </c>
      <c r="E714" s="99" t="s">
        <v>2306</v>
      </c>
      <c r="F714" s="100">
        <v>40544</v>
      </c>
      <c r="G714" s="101">
        <v>1.8</v>
      </c>
      <c r="I714" s="101">
        <v>0</v>
      </c>
    </row>
    <row r="715" spans="1:9" ht="14.5" x14ac:dyDescent="0.35">
      <c r="A715" s="99" t="s">
        <v>2176</v>
      </c>
      <c r="B715" s="99" t="s">
        <v>377</v>
      </c>
      <c r="C715" s="189" t="s">
        <v>2307</v>
      </c>
      <c r="D715" s="190">
        <v>1.8</v>
      </c>
      <c r="E715" s="99" t="s">
        <v>2308</v>
      </c>
      <c r="F715" s="100">
        <v>40544</v>
      </c>
      <c r="G715" s="101">
        <v>1.8</v>
      </c>
      <c r="I715" s="101">
        <v>0</v>
      </c>
    </row>
    <row r="716" spans="1:9" ht="14.5" x14ac:dyDescent="0.35">
      <c r="A716" s="99" t="s">
        <v>2176</v>
      </c>
      <c r="B716" s="99" t="s">
        <v>1267</v>
      </c>
      <c r="C716" s="189" t="s">
        <v>2309</v>
      </c>
      <c r="D716" s="190">
        <v>1.8</v>
      </c>
      <c r="E716" s="99" t="s">
        <v>2310</v>
      </c>
      <c r="F716" s="100">
        <v>40544</v>
      </c>
      <c r="G716" s="101">
        <v>1.8</v>
      </c>
      <c r="I716" s="101">
        <v>0</v>
      </c>
    </row>
    <row r="717" spans="1:9" ht="14.5" x14ac:dyDescent="0.35">
      <c r="A717" s="99" t="s">
        <v>2176</v>
      </c>
      <c r="B717" s="99" t="s">
        <v>2311</v>
      </c>
      <c r="C717" s="189" t="s">
        <v>2312</v>
      </c>
      <c r="D717" s="190">
        <v>2</v>
      </c>
      <c r="E717" s="99" t="s">
        <v>2313</v>
      </c>
      <c r="F717" s="100">
        <v>40544</v>
      </c>
      <c r="G717" s="101">
        <v>2</v>
      </c>
      <c r="I717" s="101">
        <v>0</v>
      </c>
    </row>
    <row r="718" spans="1:9" ht="14.5" x14ac:dyDescent="0.35">
      <c r="A718" s="99" t="s">
        <v>2176</v>
      </c>
      <c r="B718" s="99" t="s">
        <v>383</v>
      </c>
      <c r="C718" s="189" t="s">
        <v>2314</v>
      </c>
      <c r="D718" s="190">
        <v>2</v>
      </c>
      <c r="E718" s="99" t="s">
        <v>2315</v>
      </c>
      <c r="F718" s="100">
        <v>40544</v>
      </c>
      <c r="G718" s="101">
        <v>2</v>
      </c>
      <c r="I718" s="101">
        <v>0</v>
      </c>
    </row>
    <row r="719" spans="1:9" ht="14.5" x14ac:dyDescent="0.35">
      <c r="A719" s="99" t="s">
        <v>2176</v>
      </c>
      <c r="B719" s="99" t="s">
        <v>386</v>
      </c>
      <c r="C719" s="189" t="s">
        <v>2316</v>
      </c>
      <c r="D719" s="190">
        <v>2</v>
      </c>
      <c r="E719" s="99" t="s">
        <v>2317</v>
      </c>
      <c r="F719" s="100">
        <v>40544</v>
      </c>
      <c r="G719" s="101">
        <v>2</v>
      </c>
      <c r="I719" s="101">
        <v>0</v>
      </c>
    </row>
    <row r="720" spans="1:9" ht="14.5" x14ac:dyDescent="0.35">
      <c r="A720" s="99" t="s">
        <v>2176</v>
      </c>
      <c r="B720" s="99" t="s">
        <v>1277</v>
      </c>
      <c r="C720" s="189" t="s">
        <v>2318</v>
      </c>
      <c r="D720" s="190">
        <v>1.8</v>
      </c>
      <c r="E720" s="99" t="s">
        <v>2319</v>
      </c>
      <c r="F720" s="100">
        <v>40544</v>
      </c>
      <c r="G720" s="101">
        <v>1.8</v>
      </c>
      <c r="I720" s="101">
        <v>0</v>
      </c>
    </row>
    <row r="721" spans="1:9" ht="14.5" x14ac:dyDescent="0.35">
      <c r="A721" s="99" t="s">
        <v>2176</v>
      </c>
      <c r="B721" s="99" t="s">
        <v>2320</v>
      </c>
      <c r="C721" s="189" t="s">
        <v>2321</v>
      </c>
      <c r="D721" s="190">
        <v>1.8</v>
      </c>
      <c r="E721" s="99" t="s">
        <v>2322</v>
      </c>
      <c r="F721" s="100">
        <v>40544</v>
      </c>
      <c r="G721" s="101">
        <v>1.8</v>
      </c>
      <c r="I721" s="101">
        <v>0</v>
      </c>
    </row>
    <row r="722" spans="1:9" ht="14.5" x14ac:dyDescent="0.35">
      <c r="A722" s="99" t="s">
        <v>2176</v>
      </c>
      <c r="B722" s="99" t="s">
        <v>2323</v>
      </c>
      <c r="C722" s="189" t="s">
        <v>2324</v>
      </c>
      <c r="D722" s="190">
        <v>2.2000000000000002</v>
      </c>
      <c r="E722" s="99" t="s">
        <v>2325</v>
      </c>
      <c r="F722" s="100">
        <v>40544</v>
      </c>
      <c r="G722" s="101">
        <v>2.2000000000000002</v>
      </c>
      <c r="I722" s="101">
        <v>0</v>
      </c>
    </row>
    <row r="723" spans="1:9" ht="14.5" x14ac:dyDescent="0.35">
      <c r="A723" s="99" t="s">
        <v>2176</v>
      </c>
      <c r="B723" s="99" t="s">
        <v>2326</v>
      </c>
      <c r="C723" s="189" t="s">
        <v>2327</v>
      </c>
      <c r="D723" s="190">
        <v>1.8</v>
      </c>
      <c r="E723" s="99" t="s">
        <v>2328</v>
      </c>
      <c r="F723" s="100">
        <v>40544</v>
      </c>
      <c r="G723" s="101">
        <v>1.8</v>
      </c>
      <c r="I723" s="101">
        <v>0</v>
      </c>
    </row>
    <row r="724" spans="1:9" ht="14.5" x14ac:dyDescent="0.35">
      <c r="A724" s="99" t="s">
        <v>2176</v>
      </c>
      <c r="B724" s="99" t="s">
        <v>2329</v>
      </c>
      <c r="C724" s="189" t="s">
        <v>2330</v>
      </c>
      <c r="D724" s="190">
        <v>1.8</v>
      </c>
      <c r="E724" s="99" t="s">
        <v>2331</v>
      </c>
      <c r="F724" s="100">
        <v>40544</v>
      </c>
      <c r="G724" s="101">
        <v>1.8</v>
      </c>
      <c r="I724" s="101">
        <v>0</v>
      </c>
    </row>
    <row r="725" spans="1:9" ht="14.5" x14ac:dyDescent="0.35">
      <c r="A725" s="99" t="s">
        <v>2176</v>
      </c>
      <c r="B725" s="99" t="s">
        <v>2332</v>
      </c>
      <c r="C725" s="189" t="s">
        <v>2333</v>
      </c>
      <c r="D725" s="190">
        <v>1.8</v>
      </c>
      <c r="E725" s="99" t="s">
        <v>2334</v>
      </c>
      <c r="F725" s="100">
        <v>40544</v>
      </c>
      <c r="G725" s="101">
        <v>1.8</v>
      </c>
      <c r="I725" s="101">
        <v>0</v>
      </c>
    </row>
    <row r="726" spans="1:9" ht="14.5" x14ac:dyDescent="0.35">
      <c r="A726" s="99" t="s">
        <v>2176</v>
      </c>
      <c r="B726" s="99" t="s">
        <v>2335</v>
      </c>
      <c r="C726" s="189" t="s">
        <v>2336</v>
      </c>
      <c r="D726" s="190">
        <v>1.8</v>
      </c>
      <c r="E726" s="99" t="s">
        <v>2337</v>
      </c>
      <c r="F726" s="100">
        <v>40544</v>
      </c>
      <c r="G726" s="101">
        <v>1.8</v>
      </c>
      <c r="I726" s="101">
        <v>0</v>
      </c>
    </row>
    <row r="727" spans="1:9" ht="14.5" x14ac:dyDescent="0.35">
      <c r="A727" s="99" t="s">
        <v>2176</v>
      </c>
      <c r="B727" s="99" t="s">
        <v>2338</v>
      </c>
      <c r="C727" s="189" t="s">
        <v>2339</v>
      </c>
      <c r="D727" s="190">
        <v>1.8</v>
      </c>
      <c r="E727" s="99" t="s">
        <v>2340</v>
      </c>
      <c r="F727" s="100">
        <v>40544</v>
      </c>
      <c r="G727" s="101">
        <v>1.8</v>
      </c>
      <c r="I727" s="101">
        <v>0</v>
      </c>
    </row>
    <row r="728" spans="1:9" ht="14.5" x14ac:dyDescent="0.35">
      <c r="A728" s="99" t="s">
        <v>2176</v>
      </c>
      <c r="B728" s="99" t="s">
        <v>395</v>
      </c>
      <c r="C728" s="189" t="s">
        <v>2341</v>
      </c>
      <c r="D728" s="190">
        <v>2</v>
      </c>
      <c r="E728" s="99" t="s">
        <v>2342</v>
      </c>
      <c r="F728" s="100">
        <v>40544</v>
      </c>
      <c r="G728" s="101">
        <v>2</v>
      </c>
      <c r="I728" s="101">
        <v>0</v>
      </c>
    </row>
    <row r="729" spans="1:9" ht="14.5" x14ac:dyDescent="0.35">
      <c r="A729" s="99" t="s">
        <v>2176</v>
      </c>
      <c r="B729" s="99" t="s">
        <v>398</v>
      </c>
      <c r="C729" s="189" t="s">
        <v>2343</v>
      </c>
      <c r="D729" s="190">
        <v>2</v>
      </c>
      <c r="E729" s="99" t="s">
        <v>2344</v>
      </c>
      <c r="F729" s="100">
        <v>40544</v>
      </c>
      <c r="G729" s="101">
        <v>2</v>
      </c>
      <c r="I729" s="101">
        <v>0</v>
      </c>
    </row>
    <row r="730" spans="1:9" ht="14.5" x14ac:dyDescent="0.35">
      <c r="A730" s="99" t="s">
        <v>2176</v>
      </c>
      <c r="B730" s="99" t="s">
        <v>822</v>
      </c>
      <c r="C730" s="189" t="s">
        <v>2345</v>
      </c>
      <c r="D730" s="190">
        <v>1.8</v>
      </c>
      <c r="E730" s="99" t="s">
        <v>2346</v>
      </c>
      <c r="F730" s="100">
        <v>40544</v>
      </c>
      <c r="G730" s="101">
        <v>1.8</v>
      </c>
      <c r="I730" s="101">
        <v>0</v>
      </c>
    </row>
    <row r="731" spans="1:9" ht="14.5" x14ac:dyDescent="0.35">
      <c r="A731" s="99" t="s">
        <v>2176</v>
      </c>
      <c r="B731" s="99" t="s">
        <v>2347</v>
      </c>
      <c r="C731" s="189" t="s">
        <v>2348</v>
      </c>
      <c r="D731" s="190">
        <v>2</v>
      </c>
      <c r="E731" s="99" t="s">
        <v>2349</v>
      </c>
      <c r="F731" s="100">
        <v>40544</v>
      </c>
      <c r="G731" s="101">
        <v>2</v>
      </c>
      <c r="I731" s="101">
        <v>0</v>
      </c>
    </row>
    <row r="732" spans="1:9" ht="14.5" x14ac:dyDescent="0.35">
      <c r="A732" s="99" t="s">
        <v>2176</v>
      </c>
      <c r="B732" s="99" t="s">
        <v>2350</v>
      </c>
      <c r="C732" s="189" t="s">
        <v>2351</v>
      </c>
      <c r="D732" s="190">
        <v>1.8</v>
      </c>
      <c r="E732" s="99" t="s">
        <v>2352</v>
      </c>
      <c r="F732" s="100">
        <v>40544</v>
      </c>
      <c r="G732" s="101">
        <v>1.8</v>
      </c>
      <c r="I732" s="101">
        <v>0</v>
      </c>
    </row>
    <row r="733" spans="1:9" ht="14.5" x14ac:dyDescent="0.35">
      <c r="A733" s="99" t="s">
        <v>2176</v>
      </c>
      <c r="B733" s="99" t="s">
        <v>2353</v>
      </c>
      <c r="C733" s="189" t="s">
        <v>2354</v>
      </c>
      <c r="D733" s="190">
        <v>1.8</v>
      </c>
      <c r="E733" s="99" t="s">
        <v>2355</v>
      </c>
      <c r="F733" s="100">
        <v>40544</v>
      </c>
      <c r="G733" s="101">
        <v>1.8</v>
      </c>
      <c r="I733" s="101">
        <v>0</v>
      </c>
    </row>
    <row r="734" spans="1:9" ht="14.5" x14ac:dyDescent="0.35">
      <c r="A734" s="99" t="s">
        <v>2176</v>
      </c>
      <c r="B734" s="99" t="s">
        <v>410</v>
      </c>
      <c r="C734" s="189" t="s">
        <v>2356</v>
      </c>
      <c r="D734" s="190">
        <v>2</v>
      </c>
      <c r="E734" s="99" t="s">
        <v>2357</v>
      </c>
      <c r="F734" s="100">
        <v>40544</v>
      </c>
      <c r="G734" s="101">
        <v>2</v>
      </c>
      <c r="I734" s="101">
        <v>0</v>
      </c>
    </row>
    <row r="735" spans="1:9" ht="14.5" x14ac:dyDescent="0.35">
      <c r="A735" s="99" t="s">
        <v>2176</v>
      </c>
      <c r="B735" s="99" t="s">
        <v>2358</v>
      </c>
      <c r="C735" s="189" t="s">
        <v>2359</v>
      </c>
      <c r="D735" s="190">
        <v>1.8</v>
      </c>
      <c r="E735" s="99" t="s">
        <v>2360</v>
      </c>
      <c r="F735" s="100">
        <v>40544</v>
      </c>
      <c r="G735" s="101">
        <v>1.8</v>
      </c>
      <c r="I735" s="101">
        <v>0</v>
      </c>
    </row>
    <row r="736" spans="1:9" ht="14.5" x14ac:dyDescent="0.35">
      <c r="A736" s="99" t="s">
        <v>2176</v>
      </c>
      <c r="B736" s="99" t="s">
        <v>416</v>
      </c>
      <c r="C736" s="189" t="s">
        <v>2361</v>
      </c>
      <c r="D736" s="190">
        <v>1.8</v>
      </c>
      <c r="E736" s="99" t="s">
        <v>2362</v>
      </c>
      <c r="F736" s="100">
        <v>40544</v>
      </c>
      <c r="G736" s="101">
        <v>1.8</v>
      </c>
      <c r="I736" s="101">
        <v>0</v>
      </c>
    </row>
    <row r="737" spans="1:9" ht="14.5" x14ac:dyDescent="0.35">
      <c r="A737" s="99" t="s">
        <v>2176</v>
      </c>
      <c r="B737" s="99" t="s">
        <v>425</v>
      </c>
      <c r="C737" s="189" t="s">
        <v>2363</v>
      </c>
      <c r="D737" s="190">
        <v>2.2000000000000002</v>
      </c>
      <c r="E737" s="99" t="s">
        <v>2364</v>
      </c>
      <c r="F737" s="100">
        <v>40544</v>
      </c>
      <c r="G737" s="101">
        <v>2.2000000000000002</v>
      </c>
      <c r="I737" s="101">
        <v>0</v>
      </c>
    </row>
    <row r="738" spans="1:9" ht="14.5" x14ac:dyDescent="0.35">
      <c r="A738" s="99" t="s">
        <v>2176</v>
      </c>
      <c r="B738" s="99" t="s">
        <v>431</v>
      </c>
      <c r="C738" s="189" t="s">
        <v>2365</v>
      </c>
      <c r="D738" s="190">
        <v>2.2000000000000002</v>
      </c>
      <c r="E738" s="99" t="s">
        <v>2366</v>
      </c>
      <c r="F738" s="100">
        <v>40544</v>
      </c>
      <c r="G738" s="101">
        <v>2.2000000000000002</v>
      </c>
      <c r="I738" s="101">
        <v>0</v>
      </c>
    </row>
    <row r="739" spans="1:9" ht="14.5" x14ac:dyDescent="0.35">
      <c r="A739" s="99" t="s">
        <v>2176</v>
      </c>
      <c r="B739" s="99" t="s">
        <v>1071</v>
      </c>
      <c r="C739" s="189" t="s">
        <v>2367</v>
      </c>
      <c r="D739" s="190">
        <v>1.8</v>
      </c>
      <c r="E739" s="99" t="s">
        <v>2368</v>
      </c>
      <c r="F739" s="100">
        <v>40544</v>
      </c>
      <c r="G739" s="101">
        <v>1.8</v>
      </c>
      <c r="I739" s="101">
        <v>0</v>
      </c>
    </row>
    <row r="740" spans="1:9" ht="14.5" x14ac:dyDescent="0.35">
      <c r="A740" s="99" t="s">
        <v>2176</v>
      </c>
      <c r="B740" s="99" t="s">
        <v>434</v>
      </c>
      <c r="C740" s="189" t="s">
        <v>2369</v>
      </c>
      <c r="D740" s="190">
        <v>2</v>
      </c>
      <c r="E740" s="99" t="s">
        <v>2370</v>
      </c>
      <c r="F740" s="100">
        <v>40544</v>
      </c>
      <c r="G740" s="101">
        <v>2</v>
      </c>
      <c r="I740" s="101">
        <v>0</v>
      </c>
    </row>
    <row r="741" spans="1:9" ht="14.5" x14ac:dyDescent="0.35">
      <c r="A741" s="99" t="s">
        <v>2176</v>
      </c>
      <c r="B741" s="99" t="s">
        <v>2371</v>
      </c>
      <c r="C741" s="189" t="s">
        <v>2372</v>
      </c>
      <c r="D741" s="190">
        <v>2</v>
      </c>
      <c r="E741" s="99" t="s">
        <v>2373</v>
      </c>
      <c r="F741" s="100">
        <v>40544</v>
      </c>
      <c r="G741" s="101">
        <v>2</v>
      </c>
      <c r="I741" s="101">
        <v>0</v>
      </c>
    </row>
    <row r="742" spans="1:9" ht="14.5" x14ac:dyDescent="0.35">
      <c r="A742" s="99" t="s">
        <v>2176</v>
      </c>
      <c r="B742" s="99" t="s">
        <v>2374</v>
      </c>
      <c r="C742" s="189" t="s">
        <v>2375</v>
      </c>
      <c r="D742" s="190">
        <v>1.8</v>
      </c>
      <c r="E742" s="99" t="s">
        <v>2376</v>
      </c>
      <c r="F742" s="100">
        <v>40544</v>
      </c>
      <c r="G742" s="101">
        <v>1.8</v>
      </c>
      <c r="I742" s="101">
        <v>0</v>
      </c>
    </row>
    <row r="743" spans="1:9" ht="14.5" x14ac:dyDescent="0.35">
      <c r="A743" s="99" t="s">
        <v>2176</v>
      </c>
      <c r="B743" s="99" t="s">
        <v>437</v>
      </c>
      <c r="C743" s="189" t="s">
        <v>2377</v>
      </c>
      <c r="D743" s="190">
        <v>2.2000000000000002</v>
      </c>
      <c r="E743" s="99" t="s">
        <v>2378</v>
      </c>
      <c r="F743" s="100">
        <v>40544</v>
      </c>
      <c r="G743" s="101">
        <v>2.2000000000000002</v>
      </c>
      <c r="I743" s="101">
        <v>0</v>
      </c>
    </row>
    <row r="744" spans="1:9" ht="14.5" x14ac:dyDescent="0.35">
      <c r="A744" s="99" t="s">
        <v>2176</v>
      </c>
      <c r="B744" s="99" t="s">
        <v>2379</v>
      </c>
      <c r="C744" s="189" t="s">
        <v>2380</v>
      </c>
      <c r="D744" s="190">
        <v>1.8</v>
      </c>
      <c r="E744" s="99" t="s">
        <v>2381</v>
      </c>
      <c r="F744" s="100">
        <v>40544</v>
      </c>
      <c r="G744" s="101">
        <v>1.8</v>
      </c>
      <c r="I744" s="101">
        <v>0</v>
      </c>
    </row>
    <row r="745" spans="1:9" ht="14.5" x14ac:dyDescent="0.35">
      <c r="A745" s="99" t="s">
        <v>2176</v>
      </c>
      <c r="B745" s="99" t="s">
        <v>2382</v>
      </c>
      <c r="C745" s="189" t="s">
        <v>2383</v>
      </c>
      <c r="D745" s="190">
        <v>1.8</v>
      </c>
      <c r="E745" s="99" t="s">
        <v>2384</v>
      </c>
      <c r="F745" s="100">
        <v>40544</v>
      </c>
      <c r="G745" s="101">
        <v>1.8</v>
      </c>
      <c r="I745" s="101">
        <v>0</v>
      </c>
    </row>
    <row r="746" spans="1:9" ht="14.5" x14ac:dyDescent="0.35">
      <c r="A746" s="99" t="s">
        <v>2176</v>
      </c>
      <c r="B746" s="99" t="s">
        <v>440</v>
      </c>
      <c r="C746" s="189" t="s">
        <v>2385</v>
      </c>
      <c r="D746" s="190">
        <v>1.8</v>
      </c>
      <c r="E746" s="99" t="s">
        <v>2386</v>
      </c>
      <c r="F746" s="100">
        <v>40544</v>
      </c>
      <c r="G746" s="101">
        <v>1.8</v>
      </c>
      <c r="I746" s="101">
        <v>0</v>
      </c>
    </row>
    <row r="747" spans="1:9" ht="14.5" x14ac:dyDescent="0.35">
      <c r="A747" s="99" t="s">
        <v>2176</v>
      </c>
      <c r="B747" s="99" t="s">
        <v>1301</v>
      </c>
      <c r="C747" s="189" t="s">
        <v>2387</v>
      </c>
      <c r="D747" s="190">
        <v>2</v>
      </c>
      <c r="E747" s="99" t="s">
        <v>2388</v>
      </c>
      <c r="F747" s="100">
        <v>40544</v>
      </c>
      <c r="G747" s="101">
        <v>2</v>
      </c>
      <c r="I747" s="101">
        <v>0</v>
      </c>
    </row>
    <row r="748" spans="1:9" ht="14.5" x14ac:dyDescent="0.35">
      <c r="A748" s="99" t="s">
        <v>2176</v>
      </c>
      <c r="B748" s="99" t="s">
        <v>1304</v>
      </c>
      <c r="C748" s="189" t="s">
        <v>2389</v>
      </c>
      <c r="D748" s="190">
        <v>2</v>
      </c>
      <c r="E748" s="99" t="s">
        <v>2390</v>
      </c>
      <c r="F748" s="100">
        <v>40544</v>
      </c>
      <c r="G748" s="101">
        <v>2</v>
      </c>
      <c r="I748" s="101">
        <v>0</v>
      </c>
    </row>
    <row r="749" spans="1:9" ht="14.5" x14ac:dyDescent="0.35">
      <c r="A749" s="99" t="s">
        <v>2176</v>
      </c>
      <c r="B749" s="99" t="s">
        <v>2391</v>
      </c>
      <c r="C749" s="189" t="s">
        <v>2392</v>
      </c>
      <c r="D749" s="190">
        <v>1.8</v>
      </c>
      <c r="E749" s="99" t="s">
        <v>2393</v>
      </c>
      <c r="F749" s="100">
        <v>40544</v>
      </c>
      <c r="G749" s="101">
        <v>1.8</v>
      </c>
      <c r="I749" s="101">
        <v>0</v>
      </c>
    </row>
    <row r="750" spans="1:9" ht="14.5" x14ac:dyDescent="0.35">
      <c r="A750" s="99" t="s">
        <v>2176</v>
      </c>
      <c r="B750" s="99" t="s">
        <v>2394</v>
      </c>
      <c r="C750" s="189" t="s">
        <v>2395</v>
      </c>
      <c r="D750" s="190">
        <v>1.75</v>
      </c>
      <c r="E750" s="99" t="s">
        <v>2396</v>
      </c>
      <c r="F750" s="100">
        <v>40544</v>
      </c>
      <c r="G750" s="101">
        <v>1.75</v>
      </c>
      <c r="I750" s="101">
        <v>0</v>
      </c>
    </row>
    <row r="751" spans="1:9" ht="14.5" x14ac:dyDescent="0.35">
      <c r="A751" s="99" t="s">
        <v>2176</v>
      </c>
      <c r="B751" s="99" t="s">
        <v>2397</v>
      </c>
      <c r="C751" s="189" t="s">
        <v>2398</v>
      </c>
      <c r="D751" s="190">
        <v>1.8</v>
      </c>
      <c r="E751" s="99" t="s">
        <v>2399</v>
      </c>
      <c r="F751" s="100">
        <v>40544</v>
      </c>
      <c r="G751" s="101">
        <v>1.8</v>
      </c>
      <c r="I751" s="101">
        <v>0</v>
      </c>
    </row>
    <row r="752" spans="1:9" ht="14.5" x14ac:dyDescent="0.35">
      <c r="A752" s="99" t="s">
        <v>2176</v>
      </c>
      <c r="B752" s="99" t="s">
        <v>461</v>
      </c>
      <c r="C752" s="189" t="s">
        <v>2400</v>
      </c>
      <c r="D752" s="190">
        <v>2.2000000000000002</v>
      </c>
      <c r="E752" s="99" t="s">
        <v>2401</v>
      </c>
      <c r="F752" s="100">
        <v>40544</v>
      </c>
      <c r="G752" s="101">
        <v>2.2000000000000002</v>
      </c>
      <c r="I752" s="101">
        <v>0</v>
      </c>
    </row>
    <row r="753" spans="1:9" ht="14.5" x14ac:dyDescent="0.35">
      <c r="A753" s="99" t="s">
        <v>2176</v>
      </c>
      <c r="B753" s="99" t="s">
        <v>2402</v>
      </c>
      <c r="C753" s="189" t="s">
        <v>2403</v>
      </c>
      <c r="D753" s="190">
        <v>1.8</v>
      </c>
      <c r="E753" s="99" t="s">
        <v>2404</v>
      </c>
      <c r="F753" s="100">
        <v>40544</v>
      </c>
      <c r="G753" s="101">
        <v>1.8</v>
      </c>
      <c r="I753" s="101">
        <v>0</v>
      </c>
    </row>
    <row r="754" spans="1:9" ht="14.5" x14ac:dyDescent="0.35">
      <c r="A754" s="99" t="s">
        <v>2176</v>
      </c>
      <c r="B754" s="99" t="s">
        <v>2405</v>
      </c>
      <c r="C754" s="189" t="s">
        <v>2406</v>
      </c>
      <c r="D754" s="190">
        <v>2.2000000000000002</v>
      </c>
      <c r="E754" s="99" t="s">
        <v>2407</v>
      </c>
      <c r="F754" s="100">
        <v>40544</v>
      </c>
      <c r="G754" s="101">
        <v>2.2000000000000002</v>
      </c>
      <c r="I754" s="101">
        <v>0</v>
      </c>
    </row>
    <row r="755" spans="1:9" ht="14.5" x14ac:dyDescent="0.35">
      <c r="A755" s="99" t="s">
        <v>2176</v>
      </c>
      <c r="B755" s="99" t="s">
        <v>1774</v>
      </c>
      <c r="C755" s="189" t="s">
        <v>2408</v>
      </c>
      <c r="D755" s="190">
        <v>1.8</v>
      </c>
      <c r="E755" s="99" t="s">
        <v>2409</v>
      </c>
      <c r="F755" s="100">
        <v>40544</v>
      </c>
      <c r="G755" s="101">
        <v>1.8</v>
      </c>
      <c r="I755" s="101">
        <v>0</v>
      </c>
    </row>
    <row r="756" spans="1:9" ht="14.5" x14ac:dyDescent="0.35">
      <c r="A756" s="99" t="s">
        <v>2176</v>
      </c>
      <c r="B756" s="99" t="s">
        <v>467</v>
      </c>
      <c r="C756" s="189" t="s">
        <v>2410</v>
      </c>
      <c r="D756" s="190">
        <v>2</v>
      </c>
      <c r="E756" s="99" t="s">
        <v>2411</v>
      </c>
      <c r="F756" s="100">
        <v>40544</v>
      </c>
      <c r="G756" s="101">
        <v>2</v>
      </c>
      <c r="I756" s="101">
        <v>0</v>
      </c>
    </row>
    <row r="757" spans="1:9" ht="14.5" x14ac:dyDescent="0.35">
      <c r="A757" s="99" t="s">
        <v>2176</v>
      </c>
      <c r="B757" s="99" t="s">
        <v>1779</v>
      </c>
      <c r="C757" s="189" t="s">
        <v>2412</v>
      </c>
      <c r="D757" s="190">
        <v>2.2000000000000002</v>
      </c>
      <c r="E757" s="99" t="s">
        <v>2413</v>
      </c>
      <c r="F757" s="100">
        <v>40544</v>
      </c>
      <c r="G757" s="101">
        <v>2.2000000000000002</v>
      </c>
      <c r="I757" s="101">
        <v>0</v>
      </c>
    </row>
    <row r="758" spans="1:9" ht="14.5" x14ac:dyDescent="0.35">
      <c r="A758" s="99" t="s">
        <v>2176</v>
      </c>
      <c r="B758" s="99" t="s">
        <v>470</v>
      </c>
      <c r="C758" s="189" t="s">
        <v>2414</v>
      </c>
      <c r="D758" s="190">
        <v>2.2000000000000002</v>
      </c>
      <c r="E758" s="99" t="s">
        <v>2415</v>
      </c>
      <c r="F758" s="100">
        <v>40544</v>
      </c>
      <c r="G758" s="101">
        <v>2.2000000000000002</v>
      </c>
      <c r="I758" s="101">
        <v>0</v>
      </c>
    </row>
    <row r="759" spans="1:9" ht="14.5" x14ac:dyDescent="0.35">
      <c r="A759" s="99" t="s">
        <v>2176</v>
      </c>
      <c r="B759" s="99" t="s">
        <v>2416</v>
      </c>
      <c r="C759" s="189" t="s">
        <v>2417</v>
      </c>
      <c r="D759" s="190">
        <v>1.8</v>
      </c>
      <c r="E759" s="99" t="s">
        <v>2418</v>
      </c>
      <c r="F759" s="100">
        <v>40544</v>
      </c>
      <c r="G759" s="101">
        <v>1.8</v>
      </c>
      <c r="I759" s="101">
        <v>0</v>
      </c>
    </row>
    <row r="760" spans="1:9" ht="14.5" x14ac:dyDescent="0.35">
      <c r="A760" s="99" t="s">
        <v>2176</v>
      </c>
      <c r="B760" s="99" t="s">
        <v>2419</v>
      </c>
      <c r="C760" s="189" t="s">
        <v>2420</v>
      </c>
      <c r="D760" s="190">
        <v>1.8</v>
      </c>
      <c r="E760" s="99" t="s">
        <v>2421</v>
      </c>
      <c r="F760" s="100">
        <v>40544</v>
      </c>
      <c r="G760" s="101">
        <v>1.8</v>
      </c>
      <c r="I760" s="101">
        <v>0</v>
      </c>
    </row>
    <row r="761" spans="1:9" ht="14.5" x14ac:dyDescent="0.35">
      <c r="A761" s="99" t="s">
        <v>2176</v>
      </c>
      <c r="B761" s="99" t="s">
        <v>2422</v>
      </c>
      <c r="C761" s="189" t="s">
        <v>2423</v>
      </c>
      <c r="D761" s="190">
        <v>2.2000000000000002</v>
      </c>
      <c r="E761" s="99" t="s">
        <v>2424</v>
      </c>
      <c r="F761" s="100">
        <v>40544</v>
      </c>
      <c r="G761" s="101">
        <v>2.2000000000000002</v>
      </c>
      <c r="I761" s="101">
        <v>0</v>
      </c>
    </row>
    <row r="762" spans="1:9" ht="14.5" x14ac:dyDescent="0.35">
      <c r="A762" s="99" t="s">
        <v>2176</v>
      </c>
      <c r="B762" s="99" t="s">
        <v>2040</v>
      </c>
      <c r="C762" s="189" t="s">
        <v>2425</v>
      </c>
      <c r="D762" s="190">
        <v>1.75</v>
      </c>
      <c r="E762" s="99" t="s">
        <v>2426</v>
      </c>
      <c r="F762" s="100">
        <v>40544</v>
      </c>
      <c r="G762" s="101">
        <v>1.75</v>
      </c>
      <c r="I762" s="101">
        <v>0</v>
      </c>
    </row>
    <row r="763" spans="1:9" ht="14.5" x14ac:dyDescent="0.35">
      <c r="A763" s="99" t="s">
        <v>2176</v>
      </c>
      <c r="B763" s="99" t="s">
        <v>2427</v>
      </c>
      <c r="C763" s="189" t="s">
        <v>2428</v>
      </c>
      <c r="D763" s="190">
        <v>1.8</v>
      </c>
      <c r="E763" s="99" t="s">
        <v>2429</v>
      </c>
      <c r="F763" s="100">
        <v>40544</v>
      </c>
      <c r="G763" s="101">
        <v>1.8</v>
      </c>
      <c r="I763" s="101">
        <v>0</v>
      </c>
    </row>
    <row r="764" spans="1:9" ht="14.5" x14ac:dyDescent="0.35">
      <c r="A764" s="99" t="s">
        <v>2430</v>
      </c>
      <c r="B764" s="99" t="s">
        <v>698</v>
      </c>
      <c r="C764" s="189" t="s">
        <v>2431</v>
      </c>
      <c r="D764" s="190">
        <v>1.8</v>
      </c>
      <c r="E764" s="99" t="s">
        <v>2432</v>
      </c>
      <c r="F764" s="100">
        <v>40544</v>
      </c>
      <c r="G764" s="101">
        <v>1.8</v>
      </c>
      <c r="I764" s="101">
        <v>0</v>
      </c>
    </row>
    <row r="765" spans="1:9" ht="14.5" x14ac:dyDescent="0.35">
      <c r="A765" s="99" t="s">
        <v>2430</v>
      </c>
      <c r="B765" s="99" t="s">
        <v>2433</v>
      </c>
      <c r="C765" s="189" t="s">
        <v>2434</v>
      </c>
      <c r="D765" s="190">
        <v>1.8</v>
      </c>
      <c r="E765" s="99" t="s">
        <v>2435</v>
      </c>
      <c r="F765" s="100">
        <v>40544</v>
      </c>
      <c r="G765" s="101">
        <v>1.8</v>
      </c>
      <c r="I765" s="101">
        <v>0</v>
      </c>
    </row>
    <row r="766" spans="1:9" ht="14.5" x14ac:dyDescent="0.35">
      <c r="A766" s="99" t="s">
        <v>2430</v>
      </c>
      <c r="B766" s="99" t="s">
        <v>2436</v>
      </c>
      <c r="C766" s="189" t="s">
        <v>2437</v>
      </c>
      <c r="D766" s="190">
        <v>2.2000000000000002</v>
      </c>
      <c r="E766" s="99" t="s">
        <v>2438</v>
      </c>
      <c r="F766" s="100">
        <v>40544</v>
      </c>
      <c r="G766" s="101">
        <v>2.2000000000000002</v>
      </c>
      <c r="I766" s="101">
        <v>0</v>
      </c>
    </row>
    <row r="767" spans="1:9" ht="14.5" x14ac:dyDescent="0.35">
      <c r="A767" s="99" t="s">
        <v>2430</v>
      </c>
      <c r="B767" s="99" t="s">
        <v>1338</v>
      </c>
      <c r="C767" s="189" t="s">
        <v>2439</v>
      </c>
      <c r="D767" s="190">
        <v>1.8</v>
      </c>
      <c r="E767" s="99" t="s">
        <v>2440</v>
      </c>
      <c r="F767" s="100">
        <v>40544</v>
      </c>
      <c r="G767" s="101">
        <v>1.8</v>
      </c>
      <c r="I767" s="101">
        <v>0</v>
      </c>
    </row>
    <row r="768" spans="1:9" ht="14.5" x14ac:dyDescent="0.35">
      <c r="A768" s="99" t="s">
        <v>2430</v>
      </c>
      <c r="B768" s="99" t="s">
        <v>2441</v>
      </c>
      <c r="C768" s="189" t="s">
        <v>2442</v>
      </c>
      <c r="D768" s="190">
        <v>1.8</v>
      </c>
      <c r="E768" s="99" t="s">
        <v>2443</v>
      </c>
      <c r="F768" s="100">
        <v>40544</v>
      </c>
      <c r="G768" s="101">
        <v>1.8</v>
      </c>
      <c r="I768" s="101">
        <v>0</v>
      </c>
    </row>
    <row r="769" spans="1:9" ht="14.5" x14ac:dyDescent="0.35">
      <c r="A769" s="191" t="s">
        <v>2430</v>
      </c>
      <c r="B769" s="191" t="s">
        <v>1341</v>
      </c>
      <c r="C769" s="189" t="s">
        <v>2444</v>
      </c>
      <c r="D769" s="190">
        <v>2</v>
      </c>
      <c r="E769" s="191" t="s">
        <v>2445</v>
      </c>
      <c r="F769" s="192">
        <v>40544</v>
      </c>
      <c r="G769" s="193">
        <v>2</v>
      </c>
      <c r="I769" s="193">
        <v>0</v>
      </c>
    </row>
    <row r="770" spans="1:9" ht="14.5" x14ac:dyDescent="0.35">
      <c r="A770" s="99" t="s">
        <v>2430</v>
      </c>
      <c r="B770" s="99" t="s">
        <v>2187</v>
      </c>
      <c r="C770" s="189" t="s">
        <v>2446</v>
      </c>
      <c r="D770" s="190">
        <v>2.2000000000000002</v>
      </c>
      <c r="E770" s="99" t="s">
        <v>2447</v>
      </c>
      <c r="F770" s="100">
        <v>40544</v>
      </c>
      <c r="G770" s="101">
        <v>2.2000000000000002</v>
      </c>
      <c r="I770" s="101">
        <v>0</v>
      </c>
    </row>
    <row r="771" spans="1:9" ht="14.5" x14ac:dyDescent="0.35">
      <c r="A771" s="99" t="s">
        <v>2430</v>
      </c>
      <c r="B771" s="99" t="s">
        <v>1349</v>
      </c>
      <c r="C771" s="189" t="s">
        <v>2448</v>
      </c>
      <c r="D771" s="190">
        <v>1.8</v>
      </c>
      <c r="E771" s="99" t="s">
        <v>2449</v>
      </c>
      <c r="F771" s="100">
        <v>40544</v>
      </c>
      <c r="G771" s="101">
        <v>1.8</v>
      </c>
      <c r="I771" s="101">
        <v>0</v>
      </c>
    </row>
    <row r="772" spans="1:9" ht="14.5" x14ac:dyDescent="0.35">
      <c r="A772" s="99" t="s">
        <v>2430</v>
      </c>
      <c r="B772" s="99" t="s">
        <v>1840</v>
      </c>
      <c r="C772" s="189" t="s">
        <v>2450</v>
      </c>
      <c r="D772" s="190">
        <v>1.8</v>
      </c>
      <c r="E772" s="99" t="s">
        <v>2451</v>
      </c>
      <c r="F772" s="100">
        <v>40544</v>
      </c>
      <c r="G772" s="101">
        <v>1.8</v>
      </c>
      <c r="I772" s="101">
        <v>0</v>
      </c>
    </row>
    <row r="773" spans="1:9" ht="14.5" x14ac:dyDescent="0.35">
      <c r="A773" s="99" t="s">
        <v>2430</v>
      </c>
      <c r="B773" s="99" t="s">
        <v>1355</v>
      </c>
      <c r="C773" s="189" t="s">
        <v>2452</v>
      </c>
      <c r="D773" s="190">
        <v>2.2999999999999998</v>
      </c>
      <c r="E773" s="99" t="s">
        <v>2453</v>
      </c>
      <c r="F773" s="100">
        <v>40544</v>
      </c>
      <c r="G773" s="101">
        <v>2.2000000000000002</v>
      </c>
      <c r="H773">
        <v>39569</v>
      </c>
      <c r="I773" s="101">
        <v>0.1</v>
      </c>
    </row>
    <row r="774" spans="1:9" ht="14.5" x14ac:dyDescent="0.35">
      <c r="A774" s="99" t="s">
        <v>2430</v>
      </c>
      <c r="B774" s="99" t="s">
        <v>946</v>
      </c>
      <c r="C774" s="189" t="s">
        <v>2454</v>
      </c>
      <c r="D774" s="190">
        <v>2</v>
      </c>
      <c r="E774" s="99" t="s">
        <v>2455</v>
      </c>
      <c r="F774" s="100">
        <v>40544</v>
      </c>
      <c r="G774" s="101">
        <v>2</v>
      </c>
      <c r="I774" s="101">
        <v>0</v>
      </c>
    </row>
    <row r="775" spans="1:9" ht="14.5" x14ac:dyDescent="0.35">
      <c r="A775" s="99" t="s">
        <v>2430</v>
      </c>
      <c r="B775" s="99" t="s">
        <v>1860</v>
      </c>
      <c r="C775" s="189" t="s">
        <v>2456</v>
      </c>
      <c r="D775" s="190">
        <v>1.8</v>
      </c>
      <c r="E775" s="99" t="s">
        <v>2457</v>
      </c>
      <c r="F775" s="100">
        <v>40544</v>
      </c>
      <c r="G775" s="101">
        <v>1.8</v>
      </c>
      <c r="I775" s="101">
        <v>0</v>
      </c>
    </row>
    <row r="776" spans="1:9" ht="14.5" x14ac:dyDescent="0.35">
      <c r="A776" s="99" t="s">
        <v>2430</v>
      </c>
      <c r="B776" s="99" t="s">
        <v>1373</v>
      </c>
      <c r="C776" s="189" t="s">
        <v>2458</v>
      </c>
      <c r="D776" s="190">
        <v>2.2999999999999998</v>
      </c>
      <c r="E776" s="99" t="s">
        <v>2459</v>
      </c>
      <c r="F776" s="100">
        <v>40544</v>
      </c>
      <c r="G776" s="101">
        <v>2.2000000000000002</v>
      </c>
      <c r="H776">
        <v>39569</v>
      </c>
      <c r="I776" s="101">
        <v>0.1</v>
      </c>
    </row>
    <row r="777" spans="1:9" ht="14.5" x14ac:dyDescent="0.35">
      <c r="A777" s="99" t="s">
        <v>2430</v>
      </c>
      <c r="B777" s="99" t="s">
        <v>2460</v>
      </c>
      <c r="C777" s="189" t="s">
        <v>2461</v>
      </c>
      <c r="D777" s="190">
        <v>2.2999999999999998</v>
      </c>
      <c r="E777" s="99" t="s">
        <v>2462</v>
      </c>
      <c r="F777" s="100">
        <v>40544</v>
      </c>
      <c r="G777" s="101">
        <v>2.2000000000000002</v>
      </c>
      <c r="H777">
        <v>39569</v>
      </c>
      <c r="I777" s="101">
        <v>0.1</v>
      </c>
    </row>
    <row r="778" spans="1:9" ht="14.5" x14ac:dyDescent="0.35">
      <c r="A778" s="99" t="s">
        <v>2430</v>
      </c>
      <c r="B778" s="99" t="s">
        <v>1216</v>
      </c>
      <c r="C778" s="189" t="s">
        <v>2463</v>
      </c>
      <c r="D778" s="190">
        <v>1.8</v>
      </c>
      <c r="E778" s="99" t="s">
        <v>2464</v>
      </c>
      <c r="F778" s="100">
        <v>40544</v>
      </c>
      <c r="G778" s="101">
        <v>1.8</v>
      </c>
      <c r="I778" s="101">
        <v>0</v>
      </c>
    </row>
    <row r="779" spans="1:9" ht="14.5" x14ac:dyDescent="0.35">
      <c r="A779" s="99" t="s">
        <v>2430</v>
      </c>
      <c r="B779" s="99" t="s">
        <v>2465</v>
      </c>
      <c r="C779" s="189" t="s">
        <v>2466</v>
      </c>
      <c r="D779" s="190">
        <v>2.2000000000000002</v>
      </c>
      <c r="E779" s="99" t="s">
        <v>2467</v>
      </c>
      <c r="F779" s="100">
        <v>40544</v>
      </c>
      <c r="G779" s="101">
        <v>2.2000000000000002</v>
      </c>
      <c r="I779" s="101">
        <v>0</v>
      </c>
    </row>
    <row r="780" spans="1:9" ht="14.5" x14ac:dyDescent="0.35">
      <c r="A780" s="99" t="s">
        <v>2430</v>
      </c>
      <c r="B780" s="99" t="s">
        <v>1495</v>
      </c>
      <c r="C780" s="189" t="s">
        <v>2468</v>
      </c>
      <c r="D780" s="190">
        <v>2.2000000000000002</v>
      </c>
      <c r="E780" s="99" t="s">
        <v>2469</v>
      </c>
      <c r="F780" s="100">
        <v>40544</v>
      </c>
      <c r="G780" s="101">
        <v>2.2000000000000002</v>
      </c>
      <c r="I780" s="101">
        <v>0</v>
      </c>
    </row>
    <row r="781" spans="1:9" ht="14.5" x14ac:dyDescent="0.35">
      <c r="A781" s="99" t="s">
        <v>2430</v>
      </c>
      <c r="B781" s="99" t="s">
        <v>1872</v>
      </c>
      <c r="C781" s="189" t="s">
        <v>2470</v>
      </c>
      <c r="D781" s="190">
        <v>2</v>
      </c>
      <c r="E781" s="99" t="s">
        <v>2471</v>
      </c>
      <c r="F781" s="100">
        <v>40544</v>
      </c>
      <c r="G781" s="101">
        <v>2</v>
      </c>
      <c r="I781" s="101">
        <v>0</v>
      </c>
    </row>
    <row r="782" spans="1:9" ht="14.5" x14ac:dyDescent="0.35">
      <c r="A782" s="99" t="s">
        <v>2430</v>
      </c>
      <c r="B782" s="99" t="s">
        <v>2472</v>
      </c>
      <c r="C782" s="189" t="s">
        <v>2473</v>
      </c>
      <c r="D782" s="190">
        <v>2.2999999999999998</v>
      </c>
      <c r="E782" s="99" t="s">
        <v>2474</v>
      </c>
      <c r="F782" s="100">
        <v>40544</v>
      </c>
      <c r="G782" s="101">
        <v>2.2000000000000002</v>
      </c>
      <c r="H782">
        <v>39569</v>
      </c>
      <c r="I782" s="101">
        <v>0.1</v>
      </c>
    </row>
    <row r="783" spans="1:9" ht="14.5" x14ac:dyDescent="0.35">
      <c r="A783" s="99" t="s">
        <v>2430</v>
      </c>
      <c r="B783" s="99" t="s">
        <v>2475</v>
      </c>
      <c r="C783" s="189" t="s">
        <v>2476</v>
      </c>
      <c r="D783" s="190">
        <v>1.8</v>
      </c>
      <c r="E783" s="99" t="s">
        <v>2477</v>
      </c>
      <c r="F783" s="100">
        <v>40544</v>
      </c>
      <c r="G783" s="101">
        <v>1.8</v>
      </c>
      <c r="I783" s="101">
        <v>0</v>
      </c>
    </row>
    <row r="784" spans="1:9" ht="14.5" x14ac:dyDescent="0.35">
      <c r="A784" s="99" t="s">
        <v>2430</v>
      </c>
      <c r="B784" s="99" t="s">
        <v>1227</v>
      </c>
      <c r="C784" s="189" t="s">
        <v>2478</v>
      </c>
      <c r="D784" s="190">
        <v>2</v>
      </c>
      <c r="E784" s="99" t="s">
        <v>2479</v>
      </c>
      <c r="F784" s="100">
        <v>40544</v>
      </c>
      <c r="G784" s="101">
        <v>2</v>
      </c>
      <c r="I784" s="101">
        <v>0</v>
      </c>
    </row>
    <row r="785" spans="1:9" ht="14.5" x14ac:dyDescent="0.35">
      <c r="A785" s="99" t="s">
        <v>2430</v>
      </c>
      <c r="B785" s="99" t="s">
        <v>1531</v>
      </c>
      <c r="C785" s="189" t="s">
        <v>2480</v>
      </c>
      <c r="D785" s="190">
        <v>2.2999999999999998</v>
      </c>
      <c r="E785" s="99" t="s">
        <v>2481</v>
      </c>
      <c r="F785" s="100">
        <v>40544</v>
      </c>
      <c r="G785" s="101">
        <v>2.2000000000000002</v>
      </c>
      <c r="H785">
        <v>39569</v>
      </c>
      <c r="I785" s="101">
        <v>0.1</v>
      </c>
    </row>
    <row r="786" spans="1:9" ht="14.5" x14ac:dyDescent="0.35">
      <c r="A786" s="99" t="s">
        <v>2430</v>
      </c>
      <c r="B786" s="99" t="s">
        <v>2482</v>
      </c>
      <c r="C786" s="189" t="s">
        <v>2483</v>
      </c>
      <c r="D786" s="190">
        <v>1.8</v>
      </c>
      <c r="E786" s="99" t="s">
        <v>2484</v>
      </c>
      <c r="F786" s="100">
        <v>40544</v>
      </c>
      <c r="G786" s="101">
        <v>1.8</v>
      </c>
      <c r="I786" s="101">
        <v>0</v>
      </c>
    </row>
    <row r="787" spans="1:9" ht="14.5" x14ac:dyDescent="0.35">
      <c r="A787" s="99" t="s">
        <v>2430</v>
      </c>
      <c r="B787" s="99" t="s">
        <v>973</v>
      </c>
      <c r="C787" s="189" t="s">
        <v>2485</v>
      </c>
      <c r="D787" s="190">
        <v>2</v>
      </c>
      <c r="E787" s="99" t="s">
        <v>2486</v>
      </c>
      <c r="F787" s="100">
        <v>40544</v>
      </c>
      <c r="G787" s="101">
        <v>2</v>
      </c>
      <c r="I787" s="101">
        <v>0</v>
      </c>
    </row>
    <row r="788" spans="1:9" ht="14.5" x14ac:dyDescent="0.35">
      <c r="A788" s="99" t="s">
        <v>2430</v>
      </c>
      <c r="B788" s="99" t="s">
        <v>1395</v>
      </c>
      <c r="C788" s="189" t="s">
        <v>2487</v>
      </c>
      <c r="D788" s="190">
        <v>1.8</v>
      </c>
      <c r="E788" s="99" t="s">
        <v>2488</v>
      </c>
      <c r="F788" s="100">
        <v>40544</v>
      </c>
      <c r="G788" s="101">
        <v>1.8</v>
      </c>
      <c r="I788" s="101">
        <v>0</v>
      </c>
    </row>
    <row r="789" spans="1:9" ht="14.5" x14ac:dyDescent="0.35">
      <c r="A789" s="99" t="s">
        <v>2430</v>
      </c>
      <c r="B789" s="99" t="s">
        <v>2489</v>
      </c>
      <c r="C789" s="189" t="s">
        <v>2490</v>
      </c>
      <c r="D789" s="190">
        <v>2.2999999999999998</v>
      </c>
      <c r="E789" s="99" t="s">
        <v>2491</v>
      </c>
      <c r="F789" s="100">
        <v>40544</v>
      </c>
      <c r="G789" s="101">
        <v>2.2000000000000002</v>
      </c>
      <c r="H789">
        <v>39569</v>
      </c>
      <c r="I789" s="101">
        <v>0.1</v>
      </c>
    </row>
    <row r="790" spans="1:9" ht="14.5" x14ac:dyDescent="0.35">
      <c r="A790" s="99" t="s">
        <v>2430</v>
      </c>
      <c r="B790" s="99" t="s">
        <v>1401</v>
      </c>
      <c r="C790" s="189" t="s">
        <v>2492</v>
      </c>
      <c r="D790" s="190">
        <v>1.8</v>
      </c>
      <c r="E790" s="99" t="s">
        <v>2493</v>
      </c>
      <c r="F790" s="100">
        <v>40544</v>
      </c>
      <c r="G790" s="101">
        <v>1.8</v>
      </c>
      <c r="I790" s="101">
        <v>0</v>
      </c>
    </row>
    <row r="791" spans="1:9" ht="14.5" x14ac:dyDescent="0.35">
      <c r="A791" s="99" t="s">
        <v>2430</v>
      </c>
      <c r="B791" s="99" t="s">
        <v>1235</v>
      </c>
      <c r="C791" s="189" t="s">
        <v>2494</v>
      </c>
      <c r="D791" s="190">
        <v>2.2999999999999998</v>
      </c>
      <c r="E791" s="99" t="s">
        <v>2495</v>
      </c>
      <c r="F791" s="100">
        <v>40544</v>
      </c>
      <c r="G791" s="101">
        <v>2.2000000000000002</v>
      </c>
      <c r="H791">
        <v>39569</v>
      </c>
      <c r="I791" s="101">
        <v>0.1</v>
      </c>
    </row>
    <row r="792" spans="1:9" ht="14.5" x14ac:dyDescent="0.35">
      <c r="A792" s="99" t="s">
        <v>2430</v>
      </c>
      <c r="B792" s="99" t="s">
        <v>988</v>
      </c>
      <c r="C792" s="189" t="s">
        <v>2496</v>
      </c>
      <c r="D792" s="190">
        <v>2</v>
      </c>
      <c r="E792" s="99" t="s">
        <v>2497</v>
      </c>
      <c r="F792" s="100">
        <v>40544</v>
      </c>
      <c r="G792" s="101">
        <v>2</v>
      </c>
      <c r="I792" s="101">
        <v>0</v>
      </c>
    </row>
    <row r="793" spans="1:9" ht="14.5" x14ac:dyDescent="0.35">
      <c r="A793" s="99" t="s">
        <v>2430</v>
      </c>
      <c r="B793" s="99" t="s">
        <v>1567</v>
      </c>
      <c r="C793" s="189" t="s">
        <v>2498</v>
      </c>
      <c r="D793" s="190">
        <v>2</v>
      </c>
      <c r="E793" s="99" t="s">
        <v>2499</v>
      </c>
      <c r="F793" s="100">
        <v>40544</v>
      </c>
      <c r="G793" s="101">
        <v>2</v>
      </c>
      <c r="I793" s="101">
        <v>0</v>
      </c>
    </row>
    <row r="794" spans="1:9" ht="14.5" x14ac:dyDescent="0.35">
      <c r="A794" s="99" t="s">
        <v>2430</v>
      </c>
      <c r="B794" s="99" t="s">
        <v>1910</v>
      </c>
      <c r="C794" s="189" t="s">
        <v>2500</v>
      </c>
      <c r="D794" s="190">
        <v>2.2999999999999998</v>
      </c>
      <c r="E794" s="99" t="s">
        <v>2501</v>
      </c>
      <c r="F794" s="100">
        <v>40544</v>
      </c>
      <c r="G794" s="101">
        <v>2.2000000000000002</v>
      </c>
      <c r="H794">
        <v>39569</v>
      </c>
      <c r="I794" s="101">
        <v>0.1</v>
      </c>
    </row>
    <row r="795" spans="1:9" ht="14.5" x14ac:dyDescent="0.35">
      <c r="A795" s="99" t="s">
        <v>2430</v>
      </c>
      <c r="B795" s="99" t="s">
        <v>2502</v>
      </c>
      <c r="C795" s="189" t="s">
        <v>2503</v>
      </c>
      <c r="D795" s="190">
        <v>2</v>
      </c>
      <c r="E795" s="99" t="s">
        <v>2504</v>
      </c>
      <c r="F795" s="100">
        <v>40544</v>
      </c>
      <c r="G795" s="101">
        <v>2</v>
      </c>
      <c r="I795" s="101">
        <v>0</v>
      </c>
    </row>
    <row r="796" spans="1:9" ht="14.5" x14ac:dyDescent="0.35">
      <c r="A796" s="99" t="s">
        <v>2430</v>
      </c>
      <c r="B796" s="99" t="s">
        <v>1241</v>
      </c>
      <c r="C796" s="189" t="s">
        <v>2505</v>
      </c>
      <c r="D796" s="190">
        <v>2</v>
      </c>
      <c r="E796" s="99" t="s">
        <v>2506</v>
      </c>
      <c r="F796" s="100">
        <v>40544</v>
      </c>
      <c r="G796" s="101">
        <v>2</v>
      </c>
      <c r="I796" s="101">
        <v>0</v>
      </c>
    </row>
    <row r="797" spans="1:9" ht="14.5" x14ac:dyDescent="0.35">
      <c r="A797" s="99" t="s">
        <v>2430</v>
      </c>
      <c r="B797" s="99" t="s">
        <v>344</v>
      </c>
      <c r="C797" s="189" t="s">
        <v>2507</v>
      </c>
      <c r="D797" s="190">
        <v>1.8</v>
      </c>
      <c r="E797" s="99" t="s">
        <v>2508</v>
      </c>
      <c r="F797" s="100">
        <v>40544</v>
      </c>
      <c r="G797" s="101">
        <v>1.8</v>
      </c>
      <c r="I797" s="101">
        <v>0</v>
      </c>
    </row>
    <row r="798" spans="1:9" ht="14.5" x14ac:dyDescent="0.35">
      <c r="A798" s="99" t="s">
        <v>2430</v>
      </c>
      <c r="B798" s="99" t="s">
        <v>2509</v>
      </c>
      <c r="C798" s="189" t="s">
        <v>2510</v>
      </c>
      <c r="D798" s="190">
        <v>1.8</v>
      </c>
      <c r="E798" s="99" t="s">
        <v>2511</v>
      </c>
      <c r="F798" s="100">
        <v>40544</v>
      </c>
      <c r="G798" s="101">
        <v>1.8</v>
      </c>
      <c r="I798" s="101">
        <v>0</v>
      </c>
    </row>
    <row r="799" spans="1:9" ht="14.5" x14ac:dyDescent="0.35">
      <c r="A799" s="99" t="s">
        <v>2430</v>
      </c>
      <c r="B799" s="99" t="s">
        <v>353</v>
      </c>
      <c r="C799" s="189" t="s">
        <v>2512</v>
      </c>
      <c r="D799" s="190">
        <v>2.2000000000000002</v>
      </c>
      <c r="E799" s="99" t="s">
        <v>2513</v>
      </c>
      <c r="F799" s="100">
        <v>40544</v>
      </c>
      <c r="G799" s="101">
        <v>2.2000000000000002</v>
      </c>
      <c r="I799" s="101">
        <v>0</v>
      </c>
    </row>
    <row r="800" spans="1:9" ht="14.5" x14ac:dyDescent="0.35">
      <c r="A800" s="99" t="s">
        <v>2430</v>
      </c>
      <c r="B800" s="99" t="s">
        <v>1591</v>
      </c>
      <c r="C800" s="189" t="s">
        <v>2514</v>
      </c>
      <c r="D800" s="190">
        <v>1.8</v>
      </c>
      <c r="E800" s="99" t="s">
        <v>2515</v>
      </c>
      <c r="F800" s="100">
        <v>40544</v>
      </c>
      <c r="G800" s="101">
        <v>1.8</v>
      </c>
      <c r="I800" s="101">
        <v>0</v>
      </c>
    </row>
    <row r="801" spans="1:9" ht="14.5" x14ac:dyDescent="0.35">
      <c r="A801" s="99" t="s">
        <v>2430</v>
      </c>
      <c r="B801" s="99" t="s">
        <v>2516</v>
      </c>
      <c r="C801" s="189" t="s">
        <v>2517</v>
      </c>
      <c r="D801" s="190">
        <v>1.8</v>
      </c>
      <c r="E801" s="99" t="s">
        <v>2518</v>
      </c>
      <c r="F801" s="100">
        <v>40544</v>
      </c>
      <c r="G801" s="101">
        <v>1.8</v>
      </c>
      <c r="I801" s="101">
        <v>0</v>
      </c>
    </row>
    <row r="802" spans="1:9" ht="14.5" x14ac:dyDescent="0.35">
      <c r="A802" s="99" t="s">
        <v>2430</v>
      </c>
      <c r="B802" s="99" t="s">
        <v>356</v>
      </c>
      <c r="C802" s="189" t="s">
        <v>2519</v>
      </c>
      <c r="D802" s="190">
        <v>2.2000000000000002</v>
      </c>
      <c r="E802" s="99" t="s">
        <v>2520</v>
      </c>
      <c r="F802" s="100">
        <v>40544</v>
      </c>
      <c r="G802" s="101">
        <v>2.2000000000000002</v>
      </c>
      <c r="I802" s="101">
        <v>0</v>
      </c>
    </row>
    <row r="803" spans="1:9" ht="14.5" x14ac:dyDescent="0.35">
      <c r="A803" s="99" t="s">
        <v>2430</v>
      </c>
      <c r="B803" s="99" t="s">
        <v>2521</v>
      </c>
      <c r="C803" s="189" t="s">
        <v>2522</v>
      </c>
      <c r="D803" s="190">
        <v>2.2000000000000002</v>
      </c>
      <c r="E803" s="99" t="s">
        <v>2523</v>
      </c>
      <c r="F803" s="100">
        <v>40544</v>
      </c>
      <c r="G803" s="101">
        <v>2.2000000000000002</v>
      </c>
      <c r="I803" s="101">
        <v>0</v>
      </c>
    </row>
    <row r="804" spans="1:9" ht="14.5" x14ac:dyDescent="0.35">
      <c r="A804" s="99" t="s">
        <v>2430</v>
      </c>
      <c r="B804" s="99" t="s">
        <v>359</v>
      </c>
      <c r="C804" s="189" t="s">
        <v>2524</v>
      </c>
      <c r="D804" s="190">
        <v>2</v>
      </c>
      <c r="E804" s="99" t="s">
        <v>2525</v>
      </c>
      <c r="F804" s="100">
        <v>40544</v>
      </c>
      <c r="G804" s="101">
        <v>2</v>
      </c>
      <c r="I804" s="101">
        <v>0</v>
      </c>
    </row>
    <row r="805" spans="1:9" ht="14.5" x14ac:dyDescent="0.35">
      <c r="A805" s="99" t="s">
        <v>2430</v>
      </c>
      <c r="B805" s="99" t="s">
        <v>2292</v>
      </c>
      <c r="C805" s="189" t="s">
        <v>2526</v>
      </c>
      <c r="D805" s="190">
        <v>2.2999999999999998</v>
      </c>
      <c r="E805" s="99" t="s">
        <v>2527</v>
      </c>
      <c r="F805" s="100">
        <v>40544</v>
      </c>
      <c r="G805" s="101">
        <v>2.2000000000000002</v>
      </c>
      <c r="H805">
        <v>39569</v>
      </c>
      <c r="I805" s="101">
        <v>0.1</v>
      </c>
    </row>
    <row r="806" spans="1:9" ht="14.5" x14ac:dyDescent="0.35">
      <c r="A806" s="99" t="s">
        <v>2430</v>
      </c>
      <c r="B806" s="99" t="s">
        <v>2528</v>
      </c>
      <c r="C806" s="189" t="s">
        <v>2529</v>
      </c>
      <c r="D806" s="190">
        <v>1.8</v>
      </c>
      <c r="E806" s="99" t="s">
        <v>2530</v>
      </c>
      <c r="F806" s="100">
        <v>40544</v>
      </c>
      <c r="G806" s="101">
        <v>1.8</v>
      </c>
      <c r="I806" s="101">
        <v>0</v>
      </c>
    </row>
    <row r="807" spans="1:9" ht="14.5" x14ac:dyDescent="0.35">
      <c r="A807" s="99" t="s">
        <v>2430</v>
      </c>
      <c r="B807" s="99" t="s">
        <v>2531</v>
      </c>
      <c r="C807" s="189" t="s">
        <v>2532</v>
      </c>
      <c r="D807" s="190">
        <v>1.8</v>
      </c>
      <c r="E807" s="99" t="s">
        <v>2533</v>
      </c>
      <c r="F807" s="100">
        <v>40544</v>
      </c>
      <c r="G807" s="101">
        <v>1.8</v>
      </c>
      <c r="I807" s="101">
        <v>0</v>
      </c>
    </row>
    <row r="808" spans="1:9" ht="14.5" x14ac:dyDescent="0.35">
      <c r="A808" s="99" t="s">
        <v>2430</v>
      </c>
      <c r="B808" s="99" t="s">
        <v>2534</v>
      </c>
      <c r="C808" s="189" t="s">
        <v>2535</v>
      </c>
      <c r="D808" s="190">
        <v>1.8</v>
      </c>
      <c r="E808" s="99" t="s">
        <v>2536</v>
      </c>
      <c r="F808" s="100">
        <v>40544</v>
      </c>
      <c r="G808" s="101">
        <v>1.8</v>
      </c>
      <c r="I808" s="101">
        <v>0</v>
      </c>
    </row>
    <row r="809" spans="1:9" ht="14.5" x14ac:dyDescent="0.35">
      <c r="A809" s="99" t="s">
        <v>2430</v>
      </c>
      <c r="B809" s="99" t="s">
        <v>573</v>
      </c>
      <c r="C809" s="189" t="s">
        <v>2537</v>
      </c>
      <c r="D809" s="190">
        <v>1.8</v>
      </c>
      <c r="E809" s="99" t="s">
        <v>2538</v>
      </c>
      <c r="F809" s="100">
        <v>40544</v>
      </c>
      <c r="G809" s="101">
        <v>1.8</v>
      </c>
      <c r="I809" s="101">
        <v>0</v>
      </c>
    </row>
    <row r="810" spans="1:9" ht="14.5" x14ac:dyDescent="0.35">
      <c r="A810" s="99" t="s">
        <v>2430</v>
      </c>
      <c r="B810" s="99" t="s">
        <v>365</v>
      </c>
      <c r="C810" s="189" t="s">
        <v>2539</v>
      </c>
      <c r="D810" s="190">
        <v>2.2000000000000002</v>
      </c>
      <c r="E810" s="99" t="s">
        <v>2540</v>
      </c>
      <c r="F810" s="100">
        <v>40544</v>
      </c>
      <c r="G810" s="101">
        <v>2.2000000000000002</v>
      </c>
      <c r="I810" s="101">
        <v>0</v>
      </c>
    </row>
    <row r="811" spans="1:9" ht="14.5" x14ac:dyDescent="0.35">
      <c r="A811" s="99" t="s">
        <v>2430</v>
      </c>
      <c r="B811" s="99" t="s">
        <v>383</v>
      </c>
      <c r="C811" s="189" t="s">
        <v>2541</v>
      </c>
      <c r="D811" s="190">
        <v>2</v>
      </c>
      <c r="E811" s="99" t="s">
        <v>2542</v>
      </c>
      <c r="F811" s="100">
        <v>40544</v>
      </c>
      <c r="G811" s="101">
        <v>2</v>
      </c>
      <c r="I811" s="101">
        <v>0</v>
      </c>
    </row>
    <row r="812" spans="1:9" ht="14.5" x14ac:dyDescent="0.35">
      <c r="A812" s="99" t="s">
        <v>2430</v>
      </c>
      <c r="B812" s="99" t="s">
        <v>386</v>
      </c>
      <c r="C812" s="189" t="s">
        <v>2543</v>
      </c>
      <c r="D812" s="190">
        <v>2</v>
      </c>
      <c r="E812" s="99" t="s">
        <v>2544</v>
      </c>
      <c r="F812" s="100">
        <v>40544</v>
      </c>
      <c r="G812" s="101">
        <v>2</v>
      </c>
      <c r="I812" s="101">
        <v>0</v>
      </c>
    </row>
    <row r="813" spans="1:9" ht="14.5" x14ac:dyDescent="0.35">
      <c r="A813" s="99" t="s">
        <v>2430</v>
      </c>
      <c r="B813" s="99" t="s">
        <v>1277</v>
      </c>
      <c r="C813" s="189" t="s">
        <v>2545</v>
      </c>
      <c r="D813" s="190">
        <v>1.8</v>
      </c>
      <c r="E813" s="99" t="s">
        <v>2546</v>
      </c>
      <c r="F813" s="100">
        <v>40544</v>
      </c>
      <c r="G813" s="101">
        <v>1.8</v>
      </c>
      <c r="I813" s="101">
        <v>0</v>
      </c>
    </row>
    <row r="814" spans="1:9" ht="14.5" x14ac:dyDescent="0.35">
      <c r="A814" s="99" t="s">
        <v>2430</v>
      </c>
      <c r="B814" s="99" t="s">
        <v>1038</v>
      </c>
      <c r="C814" s="189" t="s">
        <v>2547</v>
      </c>
      <c r="D814" s="190">
        <v>2.2999999999999998</v>
      </c>
      <c r="E814" s="99" t="s">
        <v>2548</v>
      </c>
      <c r="F814" s="100">
        <v>40544</v>
      </c>
      <c r="G814" s="101">
        <v>2.2000000000000002</v>
      </c>
      <c r="H814">
        <v>39569</v>
      </c>
      <c r="I814" s="101">
        <v>0.1</v>
      </c>
    </row>
    <row r="815" spans="1:9" ht="14.5" x14ac:dyDescent="0.35">
      <c r="A815" s="99" t="s">
        <v>2430</v>
      </c>
      <c r="B815" s="99" t="s">
        <v>2549</v>
      </c>
      <c r="C815" s="189" t="s">
        <v>2550</v>
      </c>
      <c r="D815" s="190">
        <v>1.8</v>
      </c>
      <c r="E815" s="99" t="s">
        <v>2551</v>
      </c>
      <c r="F815" s="100">
        <v>40544</v>
      </c>
      <c r="G815" s="101">
        <v>1.8</v>
      </c>
      <c r="I815" s="101">
        <v>0</v>
      </c>
    </row>
    <row r="816" spans="1:9" ht="14.5" x14ac:dyDescent="0.35">
      <c r="A816" s="99" t="s">
        <v>2430</v>
      </c>
      <c r="B816" s="99" t="s">
        <v>395</v>
      </c>
      <c r="C816" s="189" t="s">
        <v>2552</v>
      </c>
      <c r="D816" s="190">
        <v>2.2000000000000002</v>
      </c>
      <c r="E816" s="99" t="s">
        <v>2553</v>
      </c>
      <c r="F816" s="100">
        <v>40544</v>
      </c>
      <c r="G816" s="101">
        <v>2.2000000000000002</v>
      </c>
      <c r="I816" s="101">
        <v>0</v>
      </c>
    </row>
    <row r="817" spans="1:9" ht="14.5" x14ac:dyDescent="0.35">
      <c r="A817" s="99" t="s">
        <v>2430</v>
      </c>
      <c r="B817" s="99" t="s">
        <v>398</v>
      </c>
      <c r="C817" s="189" t="s">
        <v>2554</v>
      </c>
      <c r="D817" s="190">
        <v>2</v>
      </c>
      <c r="E817" s="99" t="s">
        <v>2555</v>
      </c>
      <c r="F817" s="100">
        <v>40544</v>
      </c>
      <c r="G817" s="101">
        <v>2</v>
      </c>
      <c r="I817" s="101">
        <v>0</v>
      </c>
    </row>
    <row r="818" spans="1:9" ht="14.5" x14ac:dyDescent="0.35">
      <c r="A818" s="99" t="s">
        <v>2430</v>
      </c>
      <c r="B818" s="99" t="s">
        <v>822</v>
      </c>
      <c r="C818" s="189" t="s">
        <v>2556</v>
      </c>
      <c r="D818" s="190">
        <v>2</v>
      </c>
      <c r="E818" s="99" t="s">
        <v>2557</v>
      </c>
      <c r="F818" s="100">
        <v>40544</v>
      </c>
      <c r="G818" s="101">
        <v>2</v>
      </c>
      <c r="I818" s="101">
        <v>0</v>
      </c>
    </row>
    <row r="819" spans="1:9" ht="14.5" x14ac:dyDescent="0.35">
      <c r="A819" s="99" t="s">
        <v>2430</v>
      </c>
      <c r="B819" s="99" t="s">
        <v>404</v>
      </c>
      <c r="C819" s="189" t="s">
        <v>2558</v>
      </c>
      <c r="D819" s="190">
        <v>1.8</v>
      </c>
      <c r="E819" s="99" t="s">
        <v>2559</v>
      </c>
      <c r="F819" s="100">
        <v>40544</v>
      </c>
      <c r="G819" s="101">
        <v>1.8</v>
      </c>
      <c r="I819" s="101">
        <v>0</v>
      </c>
    </row>
    <row r="820" spans="1:9" ht="14.5" x14ac:dyDescent="0.35">
      <c r="A820" s="99" t="s">
        <v>2430</v>
      </c>
      <c r="B820" s="99" t="s">
        <v>2560</v>
      </c>
      <c r="C820" s="189" t="s">
        <v>2561</v>
      </c>
      <c r="D820" s="190">
        <v>1.8</v>
      </c>
      <c r="E820" s="99" t="s">
        <v>2562</v>
      </c>
      <c r="F820" s="100">
        <v>40544</v>
      </c>
      <c r="G820" s="101">
        <v>1.8</v>
      </c>
      <c r="I820" s="101">
        <v>0</v>
      </c>
    </row>
    <row r="821" spans="1:9" ht="14.5" x14ac:dyDescent="0.35">
      <c r="A821" s="99" t="s">
        <v>2430</v>
      </c>
      <c r="B821" s="99" t="s">
        <v>2563</v>
      </c>
      <c r="C821" s="189" t="s">
        <v>2564</v>
      </c>
      <c r="D821" s="190">
        <v>2.2000000000000002</v>
      </c>
      <c r="E821" s="99" t="s">
        <v>2565</v>
      </c>
      <c r="F821" s="100">
        <v>40544</v>
      </c>
      <c r="G821" s="101">
        <v>2.2000000000000002</v>
      </c>
      <c r="I821" s="101">
        <v>0</v>
      </c>
    </row>
    <row r="822" spans="1:9" ht="14.5" x14ac:dyDescent="0.35">
      <c r="A822" s="99" t="s">
        <v>2430</v>
      </c>
      <c r="B822" s="99" t="s">
        <v>611</v>
      </c>
      <c r="C822" s="189" t="s">
        <v>2566</v>
      </c>
      <c r="D822" s="190">
        <v>2.2999999999999998</v>
      </c>
      <c r="E822" s="99" t="s">
        <v>2567</v>
      </c>
      <c r="F822" s="100">
        <v>40544</v>
      </c>
      <c r="G822" s="101">
        <v>2.2000000000000002</v>
      </c>
      <c r="H822">
        <v>39569</v>
      </c>
      <c r="I822" s="101">
        <v>0.1</v>
      </c>
    </row>
    <row r="823" spans="1:9" ht="14.5" x14ac:dyDescent="0.35">
      <c r="A823" s="99" t="s">
        <v>2430</v>
      </c>
      <c r="B823" s="99" t="s">
        <v>2568</v>
      </c>
      <c r="C823" s="189" t="s">
        <v>2569</v>
      </c>
      <c r="D823" s="190">
        <v>2</v>
      </c>
      <c r="E823" s="99" t="s">
        <v>2570</v>
      </c>
      <c r="F823" s="100">
        <v>40544</v>
      </c>
      <c r="G823" s="101">
        <v>2</v>
      </c>
      <c r="I823" s="101">
        <v>0</v>
      </c>
    </row>
    <row r="824" spans="1:9" ht="14.5" x14ac:dyDescent="0.35">
      <c r="A824" s="99" t="s">
        <v>2430</v>
      </c>
      <c r="B824" s="99" t="s">
        <v>2571</v>
      </c>
      <c r="C824" s="189" t="s">
        <v>2572</v>
      </c>
      <c r="D824" s="190">
        <v>2</v>
      </c>
      <c r="E824" s="99" t="s">
        <v>2573</v>
      </c>
      <c r="F824" s="100">
        <v>40544</v>
      </c>
      <c r="G824" s="101">
        <v>2</v>
      </c>
      <c r="I824" s="101">
        <v>0</v>
      </c>
    </row>
    <row r="825" spans="1:9" ht="14.5" x14ac:dyDescent="0.35">
      <c r="A825" s="99" t="s">
        <v>2430</v>
      </c>
      <c r="B825" s="99" t="s">
        <v>410</v>
      </c>
      <c r="C825" s="189" t="s">
        <v>2574</v>
      </c>
      <c r="D825" s="190">
        <v>2.2999999999999998</v>
      </c>
      <c r="E825" s="99" t="s">
        <v>2575</v>
      </c>
      <c r="F825" s="100">
        <v>40544</v>
      </c>
      <c r="G825" s="101">
        <v>2.2000000000000002</v>
      </c>
      <c r="H825">
        <v>39569</v>
      </c>
      <c r="I825" s="101">
        <v>0.1</v>
      </c>
    </row>
    <row r="826" spans="1:9" ht="14.5" x14ac:dyDescent="0.35">
      <c r="A826" s="99" t="s">
        <v>2430</v>
      </c>
      <c r="B826" s="99" t="s">
        <v>416</v>
      </c>
      <c r="C826" s="189" t="s">
        <v>2576</v>
      </c>
      <c r="D826" s="190">
        <v>2.2999999999999998</v>
      </c>
      <c r="E826" s="99" t="s">
        <v>2577</v>
      </c>
      <c r="F826" s="100">
        <v>40544</v>
      </c>
      <c r="G826" s="101">
        <v>2.2000000000000002</v>
      </c>
      <c r="H826">
        <v>39569</v>
      </c>
      <c r="I826" s="101">
        <v>0.1</v>
      </c>
    </row>
    <row r="827" spans="1:9" ht="14.5" x14ac:dyDescent="0.35">
      <c r="A827" s="99" t="s">
        <v>2430</v>
      </c>
      <c r="B827" s="99" t="s">
        <v>2578</v>
      </c>
      <c r="C827" s="189" t="s">
        <v>2579</v>
      </c>
      <c r="D827" s="190">
        <v>1.8</v>
      </c>
      <c r="E827" s="99" t="s">
        <v>2580</v>
      </c>
      <c r="F827" s="100">
        <v>40544</v>
      </c>
      <c r="G827" s="101">
        <v>1.8</v>
      </c>
      <c r="I827" s="101">
        <v>0</v>
      </c>
    </row>
    <row r="828" spans="1:9" ht="14.5" x14ac:dyDescent="0.35">
      <c r="A828" s="99" t="s">
        <v>2430</v>
      </c>
      <c r="B828" s="99" t="s">
        <v>2581</v>
      </c>
      <c r="C828" s="189" t="s">
        <v>2582</v>
      </c>
      <c r="D828" s="190">
        <v>2.2999999999999998</v>
      </c>
      <c r="E828" s="99" t="s">
        <v>2583</v>
      </c>
      <c r="F828" s="100">
        <v>40544</v>
      </c>
      <c r="G828" s="101">
        <v>2.2000000000000002</v>
      </c>
      <c r="H828">
        <v>39569</v>
      </c>
      <c r="I828" s="101">
        <v>0.1</v>
      </c>
    </row>
    <row r="829" spans="1:9" ht="14.5" x14ac:dyDescent="0.35">
      <c r="A829" s="99" t="s">
        <v>2430</v>
      </c>
      <c r="B829" s="99" t="s">
        <v>431</v>
      </c>
      <c r="C829" s="189" t="s">
        <v>2584</v>
      </c>
      <c r="D829" s="190">
        <v>1.8</v>
      </c>
      <c r="E829" s="99" t="s">
        <v>2585</v>
      </c>
      <c r="F829" s="100">
        <v>40544</v>
      </c>
      <c r="G829" s="101">
        <v>1.8</v>
      </c>
      <c r="I829" s="101">
        <v>0</v>
      </c>
    </row>
    <row r="830" spans="1:9" ht="14.5" x14ac:dyDescent="0.35">
      <c r="A830" s="99" t="s">
        <v>2430</v>
      </c>
      <c r="B830" s="99" t="s">
        <v>1071</v>
      </c>
      <c r="C830" s="189" t="s">
        <v>2586</v>
      </c>
      <c r="D830" s="190">
        <v>2</v>
      </c>
      <c r="E830" s="99" t="s">
        <v>2587</v>
      </c>
      <c r="F830" s="100">
        <v>40544</v>
      </c>
      <c r="G830" s="101">
        <v>2</v>
      </c>
      <c r="I830" s="101">
        <v>0</v>
      </c>
    </row>
    <row r="831" spans="1:9" ht="14.5" x14ac:dyDescent="0.35">
      <c r="A831" s="99" t="s">
        <v>2430</v>
      </c>
      <c r="B831" s="99" t="s">
        <v>434</v>
      </c>
      <c r="C831" s="189" t="s">
        <v>2588</v>
      </c>
      <c r="D831" s="190">
        <v>2</v>
      </c>
      <c r="E831" s="99" t="s">
        <v>2589</v>
      </c>
      <c r="F831" s="100">
        <v>40544</v>
      </c>
      <c r="G831" s="101">
        <v>2</v>
      </c>
      <c r="I831" s="101">
        <v>0</v>
      </c>
    </row>
    <row r="832" spans="1:9" ht="14.5" x14ac:dyDescent="0.35">
      <c r="A832" s="99" t="s">
        <v>2430</v>
      </c>
      <c r="B832" s="99" t="s">
        <v>2590</v>
      </c>
      <c r="C832" s="189" t="s">
        <v>2591</v>
      </c>
      <c r="D832" s="190">
        <v>2.2000000000000002</v>
      </c>
      <c r="E832" s="99" t="s">
        <v>2592</v>
      </c>
      <c r="F832" s="100">
        <v>40544</v>
      </c>
      <c r="G832" s="101">
        <v>2.2000000000000002</v>
      </c>
      <c r="I832" s="101">
        <v>0</v>
      </c>
    </row>
    <row r="833" spans="1:9" ht="14.5" x14ac:dyDescent="0.35">
      <c r="A833" s="99" t="s">
        <v>2430</v>
      </c>
      <c r="B833" s="99" t="s">
        <v>2593</v>
      </c>
      <c r="C833" s="189" t="s">
        <v>2594</v>
      </c>
      <c r="D833" s="190">
        <v>2</v>
      </c>
      <c r="E833" s="99" t="s">
        <v>2595</v>
      </c>
      <c r="F833" s="100">
        <v>40544</v>
      </c>
      <c r="G833" s="101">
        <v>2</v>
      </c>
      <c r="I833" s="101">
        <v>0</v>
      </c>
    </row>
    <row r="834" spans="1:9" ht="14.5" x14ac:dyDescent="0.35">
      <c r="A834" s="99" t="s">
        <v>2430</v>
      </c>
      <c r="B834" s="99" t="s">
        <v>440</v>
      </c>
      <c r="C834" s="189" t="s">
        <v>2596</v>
      </c>
      <c r="D834" s="190">
        <v>2.2999999999999998</v>
      </c>
      <c r="E834" s="99" t="s">
        <v>2597</v>
      </c>
      <c r="F834" s="100">
        <v>40544</v>
      </c>
      <c r="G834" s="101">
        <v>2.2000000000000002</v>
      </c>
      <c r="H834">
        <v>39569</v>
      </c>
      <c r="I834" s="101">
        <v>0.1</v>
      </c>
    </row>
    <row r="835" spans="1:9" ht="14.5" x14ac:dyDescent="0.35">
      <c r="A835" s="99" t="s">
        <v>2430</v>
      </c>
      <c r="B835" s="99" t="s">
        <v>1301</v>
      </c>
      <c r="C835" s="189" t="s">
        <v>2598</v>
      </c>
      <c r="D835" s="190">
        <v>2</v>
      </c>
      <c r="E835" s="99" t="s">
        <v>2599</v>
      </c>
      <c r="F835" s="100">
        <v>40544</v>
      </c>
      <c r="G835" s="101">
        <v>2</v>
      </c>
      <c r="I835" s="101">
        <v>0</v>
      </c>
    </row>
    <row r="836" spans="1:9" ht="14.5" x14ac:dyDescent="0.35">
      <c r="A836" s="99" t="s">
        <v>2430</v>
      </c>
      <c r="B836" s="99" t="s">
        <v>2600</v>
      </c>
      <c r="C836" s="189" t="s">
        <v>2601</v>
      </c>
      <c r="D836" s="190">
        <v>2.2999999999999998</v>
      </c>
      <c r="E836" s="99" t="s">
        <v>2602</v>
      </c>
      <c r="F836" s="100">
        <v>40544</v>
      </c>
      <c r="G836" s="101">
        <v>2.2000000000000002</v>
      </c>
      <c r="H836">
        <v>39569</v>
      </c>
      <c r="I836" s="101">
        <v>0.1</v>
      </c>
    </row>
    <row r="837" spans="1:9" ht="14.5" x14ac:dyDescent="0.35">
      <c r="A837" s="99" t="s">
        <v>2430</v>
      </c>
      <c r="B837" s="99" t="s">
        <v>2603</v>
      </c>
      <c r="C837" s="189" t="s">
        <v>2604</v>
      </c>
      <c r="D837" s="190">
        <v>1.8</v>
      </c>
      <c r="E837" s="99" t="s">
        <v>2605</v>
      </c>
      <c r="F837" s="100">
        <v>40544</v>
      </c>
      <c r="G837" s="101">
        <v>1.8</v>
      </c>
      <c r="I837" s="101">
        <v>0</v>
      </c>
    </row>
    <row r="838" spans="1:9" ht="14.5" x14ac:dyDescent="0.35">
      <c r="A838" s="99" t="s">
        <v>2430</v>
      </c>
      <c r="B838" s="99" t="s">
        <v>2606</v>
      </c>
      <c r="C838" s="189" t="s">
        <v>2607</v>
      </c>
      <c r="D838" s="190">
        <v>1.8</v>
      </c>
      <c r="E838" s="99" t="s">
        <v>2608</v>
      </c>
      <c r="F838" s="100">
        <v>40544</v>
      </c>
      <c r="G838" s="101">
        <v>1.8</v>
      </c>
      <c r="I838" s="101">
        <v>0</v>
      </c>
    </row>
    <row r="839" spans="1:9" ht="14.5" x14ac:dyDescent="0.35">
      <c r="A839" s="99" t="s">
        <v>2430</v>
      </c>
      <c r="B839" s="99" t="s">
        <v>2609</v>
      </c>
      <c r="C839" s="189" t="s">
        <v>2610</v>
      </c>
      <c r="D839" s="190">
        <v>1.8</v>
      </c>
      <c r="E839" s="99" t="s">
        <v>2611</v>
      </c>
      <c r="F839" s="100">
        <v>40544</v>
      </c>
      <c r="G839" s="101">
        <v>1.8</v>
      </c>
      <c r="I839" s="101">
        <v>0</v>
      </c>
    </row>
    <row r="840" spans="1:9" ht="14.5" x14ac:dyDescent="0.35">
      <c r="A840" s="99" t="s">
        <v>2430</v>
      </c>
      <c r="B840" s="99" t="s">
        <v>2612</v>
      </c>
      <c r="C840" s="189" t="s">
        <v>2613</v>
      </c>
      <c r="D840" s="190">
        <v>2.2999999999999998</v>
      </c>
      <c r="E840" s="99" t="s">
        <v>2614</v>
      </c>
      <c r="F840" s="100">
        <v>40544</v>
      </c>
      <c r="G840" s="101">
        <v>2.2000000000000002</v>
      </c>
      <c r="H840">
        <v>39569</v>
      </c>
      <c r="I840" s="101">
        <v>0.1</v>
      </c>
    </row>
    <row r="841" spans="1:9" ht="14.5" x14ac:dyDescent="0.35">
      <c r="A841" s="99" t="s">
        <v>2430</v>
      </c>
      <c r="B841" s="99" t="s">
        <v>2615</v>
      </c>
      <c r="C841" s="189" t="s">
        <v>2616</v>
      </c>
      <c r="D841" s="190">
        <v>2.2000000000000002</v>
      </c>
      <c r="E841" s="99" t="s">
        <v>2617</v>
      </c>
      <c r="F841" s="100">
        <v>40544</v>
      </c>
      <c r="G841" s="101">
        <v>2.2000000000000002</v>
      </c>
      <c r="I841" s="101">
        <v>0</v>
      </c>
    </row>
    <row r="842" spans="1:9" ht="14.5" x14ac:dyDescent="0.35">
      <c r="A842" s="99" t="s">
        <v>2430</v>
      </c>
      <c r="B842" s="99" t="s">
        <v>2618</v>
      </c>
      <c r="C842" s="189" t="s">
        <v>2619</v>
      </c>
      <c r="D842" s="190">
        <v>1.8</v>
      </c>
      <c r="E842" s="99" t="s">
        <v>2620</v>
      </c>
      <c r="F842" s="100">
        <v>40544</v>
      </c>
      <c r="G842" s="101">
        <v>1.8</v>
      </c>
      <c r="I842" s="101">
        <v>0</v>
      </c>
    </row>
    <row r="843" spans="1:9" ht="14.5" x14ac:dyDescent="0.35">
      <c r="A843" s="99" t="s">
        <v>2430</v>
      </c>
      <c r="B843" s="99" t="s">
        <v>2621</v>
      </c>
      <c r="C843" s="189" t="s">
        <v>2622</v>
      </c>
      <c r="D843" s="190">
        <v>1.8</v>
      </c>
      <c r="E843" s="99" t="s">
        <v>2623</v>
      </c>
      <c r="F843" s="100">
        <v>40544</v>
      </c>
      <c r="G843" s="101">
        <v>1.8</v>
      </c>
      <c r="I843" s="101">
        <v>0</v>
      </c>
    </row>
    <row r="844" spans="1:9" ht="14.5" x14ac:dyDescent="0.35">
      <c r="A844" s="99" t="s">
        <v>2430</v>
      </c>
      <c r="B844" s="99" t="s">
        <v>461</v>
      </c>
      <c r="C844" s="189" t="s">
        <v>2624</v>
      </c>
      <c r="D844" s="190">
        <v>2</v>
      </c>
      <c r="E844" s="99" t="s">
        <v>2625</v>
      </c>
      <c r="F844" s="100">
        <v>40544</v>
      </c>
      <c r="G844" s="101">
        <v>2</v>
      </c>
      <c r="I844" s="101">
        <v>0</v>
      </c>
    </row>
    <row r="845" spans="1:9" ht="14.5" x14ac:dyDescent="0.35">
      <c r="A845" s="99" t="s">
        <v>2430</v>
      </c>
      <c r="B845" s="99" t="s">
        <v>2626</v>
      </c>
      <c r="C845" s="189" t="s">
        <v>2627</v>
      </c>
      <c r="D845" s="190">
        <v>2.2999999999999998</v>
      </c>
      <c r="E845" s="99" t="s">
        <v>2628</v>
      </c>
      <c r="F845" s="100">
        <v>40544</v>
      </c>
      <c r="G845" s="101">
        <v>2.2000000000000002</v>
      </c>
      <c r="H845">
        <v>39569</v>
      </c>
      <c r="I845" s="101">
        <v>0.1</v>
      </c>
    </row>
    <row r="846" spans="1:9" ht="14.5" x14ac:dyDescent="0.35">
      <c r="A846" s="99" t="s">
        <v>2430</v>
      </c>
      <c r="B846" s="99" t="s">
        <v>2629</v>
      </c>
      <c r="C846" s="189" t="s">
        <v>2630</v>
      </c>
      <c r="D846" s="190">
        <v>2</v>
      </c>
      <c r="E846" s="99" t="s">
        <v>2631</v>
      </c>
      <c r="F846" s="100">
        <v>40544</v>
      </c>
      <c r="G846" s="101">
        <v>2</v>
      </c>
      <c r="I846" s="101">
        <v>0</v>
      </c>
    </row>
    <row r="847" spans="1:9" ht="14.5" x14ac:dyDescent="0.35">
      <c r="A847" s="99" t="s">
        <v>2430</v>
      </c>
      <c r="B847" s="99" t="s">
        <v>2632</v>
      </c>
      <c r="C847" s="189" t="s">
        <v>2633</v>
      </c>
      <c r="D847" s="190">
        <v>2</v>
      </c>
      <c r="E847" s="99" t="s">
        <v>2634</v>
      </c>
      <c r="F847" s="100">
        <v>40544</v>
      </c>
      <c r="G847" s="101">
        <v>2</v>
      </c>
      <c r="I847" s="101">
        <v>0</v>
      </c>
    </row>
    <row r="848" spans="1:9" ht="14.5" x14ac:dyDescent="0.35">
      <c r="A848" s="99" t="s">
        <v>2430</v>
      </c>
      <c r="B848" s="99" t="s">
        <v>2405</v>
      </c>
      <c r="C848" s="189" t="s">
        <v>2635</v>
      </c>
      <c r="D848" s="190">
        <v>1.8</v>
      </c>
      <c r="E848" s="99" t="s">
        <v>2636</v>
      </c>
      <c r="F848" s="100">
        <v>40544</v>
      </c>
      <c r="G848" s="101">
        <v>1.8</v>
      </c>
      <c r="I848" s="101">
        <v>0</v>
      </c>
    </row>
    <row r="849" spans="1:9" ht="14.5" x14ac:dyDescent="0.35">
      <c r="A849" s="99" t="s">
        <v>2430</v>
      </c>
      <c r="B849" s="99" t="s">
        <v>1774</v>
      </c>
      <c r="C849" s="189" t="s">
        <v>2637</v>
      </c>
      <c r="D849" s="190">
        <v>1.8</v>
      </c>
      <c r="E849" s="99" t="s">
        <v>2638</v>
      </c>
      <c r="F849" s="100">
        <v>40544</v>
      </c>
      <c r="G849" s="101">
        <v>1.8</v>
      </c>
      <c r="I849" s="101">
        <v>0</v>
      </c>
    </row>
    <row r="850" spans="1:9" ht="14.5" x14ac:dyDescent="0.35">
      <c r="A850" s="99" t="s">
        <v>2430</v>
      </c>
      <c r="B850" s="99" t="s">
        <v>2639</v>
      </c>
      <c r="C850" s="189" t="s">
        <v>2640</v>
      </c>
      <c r="D850" s="190">
        <v>2.2999999999999998</v>
      </c>
      <c r="E850" s="99" t="s">
        <v>2641</v>
      </c>
      <c r="F850" s="100">
        <v>40544</v>
      </c>
      <c r="G850" s="101">
        <v>2.2000000000000002</v>
      </c>
      <c r="H850">
        <v>39569</v>
      </c>
      <c r="I850" s="101">
        <v>0.1</v>
      </c>
    </row>
    <row r="851" spans="1:9" ht="14.5" x14ac:dyDescent="0.35">
      <c r="A851" s="99" t="s">
        <v>2430</v>
      </c>
      <c r="B851" s="99" t="s">
        <v>467</v>
      </c>
      <c r="C851" s="189" t="s">
        <v>2642</v>
      </c>
      <c r="D851" s="190">
        <v>2.2999999999999998</v>
      </c>
      <c r="E851" s="99" t="s">
        <v>2643</v>
      </c>
      <c r="F851" s="100">
        <v>40544</v>
      </c>
      <c r="G851" s="101">
        <v>2.2000000000000002</v>
      </c>
      <c r="H851">
        <v>39569</v>
      </c>
      <c r="I851" s="101">
        <v>0.1</v>
      </c>
    </row>
    <row r="852" spans="1:9" ht="14.5" x14ac:dyDescent="0.35">
      <c r="A852" s="99" t="s">
        <v>2430</v>
      </c>
      <c r="B852" s="99" t="s">
        <v>1779</v>
      </c>
      <c r="C852" s="189" t="s">
        <v>2644</v>
      </c>
      <c r="D852" s="190">
        <v>2</v>
      </c>
      <c r="E852" s="99" t="s">
        <v>2645</v>
      </c>
      <c r="F852" s="100">
        <v>40544</v>
      </c>
      <c r="G852" s="101">
        <v>2</v>
      </c>
      <c r="I852" s="101">
        <v>0</v>
      </c>
    </row>
    <row r="853" spans="1:9" ht="14.5" x14ac:dyDescent="0.35">
      <c r="A853" s="99" t="s">
        <v>2430</v>
      </c>
      <c r="B853" s="99" t="s">
        <v>2646</v>
      </c>
      <c r="C853" s="189" t="s">
        <v>2647</v>
      </c>
      <c r="D853" s="190">
        <v>1.8</v>
      </c>
      <c r="E853" s="99" t="s">
        <v>2648</v>
      </c>
      <c r="F853" s="100">
        <v>40544</v>
      </c>
      <c r="G853" s="101">
        <v>1.8</v>
      </c>
      <c r="I853" s="101">
        <v>0</v>
      </c>
    </row>
    <row r="854" spans="1:9" ht="14.5" x14ac:dyDescent="0.35">
      <c r="A854" s="99" t="s">
        <v>2430</v>
      </c>
      <c r="B854" s="99" t="s">
        <v>470</v>
      </c>
      <c r="C854" s="189" t="s">
        <v>2649</v>
      </c>
      <c r="D854" s="190">
        <v>1.8</v>
      </c>
      <c r="E854" s="99" t="s">
        <v>2650</v>
      </c>
      <c r="F854" s="100">
        <v>40544</v>
      </c>
      <c r="G854" s="101">
        <v>1.8</v>
      </c>
      <c r="I854" s="101">
        <v>0</v>
      </c>
    </row>
    <row r="855" spans="1:9" ht="14.5" x14ac:dyDescent="0.35">
      <c r="A855" s="99" t="s">
        <v>2430</v>
      </c>
      <c r="B855" s="99" t="s">
        <v>2651</v>
      </c>
      <c r="C855" s="189" t="s">
        <v>2652</v>
      </c>
      <c r="D855" s="190">
        <v>1.8</v>
      </c>
      <c r="E855" s="99" t="s">
        <v>2653</v>
      </c>
      <c r="F855" s="100">
        <v>40544</v>
      </c>
      <c r="G855" s="101">
        <v>1.8</v>
      </c>
      <c r="I855" s="101">
        <v>0</v>
      </c>
    </row>
    <row r="856" spans="1:9" ht="14.5" x14ac:dyDescent="0.35">
      <c r="A856" s="99" t="s">
        <v>2654</v>
      </c>
      <c r="B856" s="99" t="s">
        <v>2433</v>
      </c>
      <c r="C856" s="189" t="s">
        <v>2655</v>
      </c>
      <c r="D856" s="190">
        <v>2.2000000000000002</v>
      </c>
      <c r="E856" s="99" t="s">
        <v>2656</v>
      </c>
      <c r="F856" s="100">
        <v>40544</v>
      </c>
      <c r="G856" s="101">
        <v>2.2000000000000002</v>
      </c>
      <c r="I856" s="101">
        <v>0</v>
      </c>
    </row>
    <row r="857" spans="1:9" ht="14.5" x14ac:dyDescent="0.35">
      <c r="A857" s="99" t="s">
        <v>2654</v>
      </c>
      <c r="B857" s="99" t="s">
        <v>2657</v>
      </c>
      <c r="C857" s="189" t="s">
        <v>2658</v>
      </c>
      <c r="D857" s="190">
        <v>2</v>
      </c>
      <c r="E857" s="99" t="s">
        <v>2659</v>
      </c>
      <c r="F857" s="100">
        <v>40544</v>
      </c>
      <c r="G857" s="101">
        <v>2</v>
      </c>
      <c r="I857" s="101">
        <v>0</v>
      </c>
    </row>
    <row r="858" spans="1:9" ht="14.5" x14ac:dyDescent="0.35">
      <c r="A858" s="99" t="s">
        <v>2654</v>
      </c>
      <c r="B858" s="99" t="s">
        <v>2660</v>
      </c>
      <c r="C858" s="189" t="s">
        <v>2661</v>
      </c>
      <c r="D858" s="190">
        <v>2</v>
      </c>
      <c r="E858" s="99" t="s">
        <v>2662</v>
      </c>
      <c r="F858" s="100">
        <v>40544</v>
      </c>
      <c r="G858" s="101">
        <v>2</v>
      </c>
      <c r="I858" s="101">
        <v>0</v>
      </c>
    </row>
    <row r="859" spans="1:9" ht="14.5" x14ac:dyDescent="0.35">
      <c r="A859" s="99" t="s">
        <v>2654</v>
      </c>
      <c r="B859" s="99" t="s">
        <v>2663</v>
      </c>
      <c r="C859" s="189" t="s">
        <v>2664</v>
      </c>
      <c r="D859" s="190">
        <v>2.2000000000000002</v>
      </c>
      <c r="E859" s="99" t="s">
        <v>2665</v>
      </c>
      <c r="F859" s="100">
        <v>40544</v>
      </c>
      <c r="G859" s="101">
        <v>2.2000000000000002</v>
      </c>
      <c r="I859" s="101">
        <v>0</v>
      </c>
    </row>
    <row r="860" spans="1:9" ht="14.5" x14ac:dyDescent="0.35">
      <c r="A860" s="99" t="s">
        <v>2654</v>
      </c>
      <c r="B860" s="99" t="s">
        <v>2666</v>
      </c>
      <c r="C860" s="189" t="s">
        <v>2667</v>
      </c>
      <c r="D860" s="190">
        <v>2.2000000000000002</v>
      </c>
      <c r="E860" s="99" t="s">
        <v>2668</v>
      </c>
      <c r="F860" s="100">
        <v>40544</v>
      </c>
      <c r="G860" s="101">
        <v>2.2000000000000002</v>
      </c>
      <c r="I860" s="101">
        <v>0</v>
      </c>
    </row>
    <row r="861" spans="1:9" ht="14.5" x14ac:dyDescent="0.35">
      <c r="A861" s="99" t="s">
        <v>2654</v>
      </c>
      <c r="B861" s="99" t="s">
        <v>2669</v>
      </c>
      <c r="C861" s="189" t="s">
        <v>2670</v>
      </c>
      <c r="D861" s="190">
        <v>2.2000000000000002</v>
      </c>
      <c r="E861" s="99" t="s">
        <v>2671</v>
      </c>
      <c r="F861" s="100">
        <v>40544</v>
      </c>
      <c r="G861" s="101">
        <v>2.2000000000000002</v>
      </c>
      <c r="I861" s="101">
        <v>0</v>
      </c>
    </row>
    <row r="862" spans="1:9" ht="14.5" x14ac:dyDescent="0.35">
      <c r="A862" s="99" t="s">
        <v>2654</v>
      </c>
      <c r="B862" s="99" t="s">
        <v>2187</v>
      </c>
      <c r="C862" s="189" t="s">
        <v>2672</v>
      </c>
      <c r="D862" s="190">
        <v>2</v>
      </c>
      <c r="E862" s="99" t="s">
        <v>2673</v>
      </c>
      <c r="F862" s="100">
        <v>40544</v>
      </c>
      <c r="G862" s="101">
        <v>2</v>
      </c>
      <c r="I862" s="101">
        <v>0</v>
      </c>
    </row>
    <row r="863" spans="1:9" ht="14.5" x14ac:dyDescent="0.35">
      <c r="A863" s="99" t="s">
        <v>2654</v>
      </c>
      <c r="B863" s="99" t="s">
        <v>1164</v>
      </c>
      <c r="C863" s="189" t="s">
        <v>2674</v>
      </c>
      <c r="D863" s="190">
        <v>2.2000000000000002</v>
      </c>
      <c r="E863" s="99" t="s">
        <v>2675</v>
      </c>
      <c r="F863" s="100">
        <v>40544</v>
      </c>
      <c r="G863" s="101">
        <v>2.2000000000000002</v>
      </c>
      <c r="I863" s="101">
        <v>0</v>
      </c>
    </row>
    <row r="864" spans="1:9" ht="14.5" x14ac:dyDescent="0.35">
      <c r="A864" s="99" t="s">
        <v>2654</v>
      </c>
      <c r="B864" s="99" t="s">
        <v>2676</v>
      </c>
      <c r="C864" s="189" t="s">
        <v>2677</v>
      </c>
      <c r="D864" s="190">
        <v>2.2000000000000002</v>
      </c>
      <c r="E864" s="99" t="s">
        <v>2678</v>
      </c>
      <c r="F864" s="100">
        <v>40544</v>
      </c>
      <c r="G864" s="101">
        <v>2.2000000000000002</v>
      </c>
      <c r="I864" s="101">
        <v>0</v>
      </c>
    </row>
    <row r="865" spans="1:9" ht="14.5" x14ac:dyDescent="0.35">
      <c r="A865" s="99" t="s">
        <v>2654</v>
      </c>
      <c r="B865" s="99" t="s">
        <v>2679</v>
      </c>
      <c r="C865" s="189" t="s">
        <v>2680</v>
      </c>
      <c r="D865" s="190">
        <v>2.2000000000000002</v>
      </c>
      <c r="E865" s="99" t="s">
        <v>2681</v>
      </c>
      <c r="F865" s="100">
        <v>40544</v>
      </c>
      <c r="G865" s="101">
        <v>2.2000000000000002</v>
      </c>
      <c r="I865" s="101">
        <v>0</v>
      </c>
    </row>
    <row r="866" spans="1:9" ht="14.5" x14ac:dyDescent="0.35">
      <c r="A866" s="99" t="s">
        <v>2654</v>
      </c>
      <c r="B866" s="99" t="s">
        <v>1172</v>
      </c>
      <c r="C866" s="189" t="s">
        <v>2682</v>
      </c>
      <c r="D866" s="190">
        <v>2.2000000000000002</v>
      </c>
      <c r="E866" s="99" t="s">
        <v>2683</v>
      </c>
      <c r="F866" s="100">
        <v>40544</v>
      </c>
      <c r="G866" s="101">
        <v>2.2000000000000002</v>
      </c>
      <c r="I866" s="101">
        <v>0</v>
      </c>
    </row>
    <row r="867" spans="1:9" ht="14.5" x14ac:dyDescent="0.35">
      <c r="A867" s="99" t="s">
        <v>2654</v>
      </c>
      <c r="B867" s="99" t="s">
        <v>722</v>
      </c>
      <c r="C867" s="189" t="s">
        <v>2684</v>
      </c>
      <c r="D867" s="190">
        <v>2.2000000000000002</v>
      </c>
      <c r="E867" s="99" t="s">
        <v>2685</v>
      </c>
      <c r="F867" s="100">
        <v>40544</v>
      </c>
      <c r="G867" s="101">
        <v>2.2000000000000002</v>
      </c>
      <c r="I867" s="101">
        <v>0</v>
      </c>
    </row>
    <row r="868" spans="1:9" ht="14.5" x14ac:dyDescent="0.35">
      <c r="A868" s="99" t="s">
        <v>2654</v>
      </c>
      <c r="B868" s="99" t="s">
        <v>1355</v>
      </c>
      <c r="C868" s="189" t="s">
        <v>2686</v>
      </c>
      <c r="D868" s="190">
        <v>2.2000000000000002</v>
      </c>
      <c r="E868" s="99" t="s">
        <v>2687</v>
      </c>
      <c r="F868" s="100">
        <v>40544</v>
      </c>
      <c r="G868" s="101">
        <v>2.2000000000000002</v>
      </c>
      <c r="I868" s="101">
        <v>0</v>
      </c>
    </row>
    <row r="869" spans="1:9" ht="14.5" x14ac:dyDescent="0.35">
      <c r="A869" s="99" t="s">
        <v>2654</v>
      </c>
      <c r="B869" s="99" t="s">
        <v>946</v>
      </c>
      <c r="C869" s="189" t="s">
        <v>2688</v>
      </c>
      <c r="D869" s="190">
        <v>2</v>
      </c>
      <c r="E869" s="99" t="s">
        <v>2689</v>
      </c>
      <c r="F869" s="100">
        <v>40544</v>
      </c>
      <c r="G869" s="101">
        <v>2</v>
      </c>
      <c r="I869" s="101">
        <v>0</v>
      </c>
    </row>
    <row r="870" spans="1:9" ht="14.5" x14ac:dyDescent="0.35">
      <c r="A870" s="99" t="s">
        <v>2654</v>
      </c>
      <c r="B870" s="99" t="s">
        <v>2690</v>
      </c>
      <c r="C870" s="189" t="s">
        <v>2691</v>
      </c>
      <c r="D870" s="190">
        <v>2</v>
      </c>
      <c r="E870" s="99" t="s">
        <v>2692</v>
      </c>
      <c r="F870" s="100">
        <v>40544</v>
      </c>
      <c r="G870" s="101">
        <v>2</v>
      </c>
      <c r="I870" s="101">
        <v>0</v>
      </c>
    </row>
    <row r="871" spans="1:9" ht="14.5" x14ac:dyDescent="0.35">
      <c r="A871" s="99" t="s">
        <v>2654</v>
      </c>
      <c r="B871" s="99" t="s">
        <v>2693</v>
      </c>
      <c r="C871" s="189" t="s">
        <v>2694</v>
      </c>
      <c r="D871" s="190">
        <v>2</v>
      </c>
      <c r="E871" s="99" t="s">
        <v>2695</v>
      </c>
      <c r="F871" s="100">
        <v>40544</v>
      </c>
      <c r="G871" s="101">
        <v>2</v>
      </c>
      <c r="I871" s="101">
        <v>0</v>
      </c>
    </row>
    <row r="872" spans="1:9" ht="14.5" x14ac:dyDescent="0.35">
      <c r="A872" s="99" t="s">
        <v>2654</v>
      </c>
      <c r="B872" s="99" t="s">
        <v>2696</v>
      </c>
      <c r="C872" s="189" t="s">
        <v>2697</v>
      </c>
      <c r="D872" s="190">
        <v>2.2000000000000002</v>
      </c>
      <c r="E872" s="99" t="s">
        <v>2698</v>
      </c>
      <c r="F872" s="100">
        <v>40544</v>
      </c>
      <c r="G872" s="101">
        <v>2.2000000000000002</v>
      </c>
      <c r="I872" s="101">
        <v>0</v>
      </c>
    </row>
    <row r="873" spans="1:9" ht="14.5" x14ac:dyDescent="0.35">
      <c r="A873" s="99" t="s">
        <v>2654</v>
      </c>
      <c r="B873" s="99" t="s">
        <v>2699</v>
      </c>
      <c r="C873" s="189" t="s">
        <v>2700</v>
      </c>
      <c r="D873" s="190">
        <v>2.2000000000000002</v>
      </c>
      <c r="E873" s="99" t="s">
        <v>2701</v>
      </c>
      <c r="F873" s="100">
        <v>40544</v>
      </c>
      <c r="G873" s="101">
        <v>2.2000000000000002</v>
      </c>
      <c r="I873" s="101">
        <v>0</v>
      </c>
    </row>
    <row r="874" spans="1:9" ht="14.5" x14ac:dyDescent="0.35">
      <c r="A874" s="99" t="s">
        <v>2654</v>
      </c>
      <c r="B874" s="99" t="s">
        <v>1373</v>
      </c>
      <c r="C874" s="189" t="s">
        <v>2702</v>
      </c>
      <c r="D874" s="190">
        <v>2.2000000000000002</v>
      </c>
      <c r="E874" s="99" t="s">
        <v>2703</v>
      </c>
      <c r="F874" s="100">
        <v>40544</v>
      </c>
      <c r="G874" s="101">
        <v>2.2000000000000002</v>
      </c>
      <c r="I874" s="101">
        <v>0</v>
      </c>
    </row>
    <row r="875" spans="1:9" ht="14.5" x14ac:dyDescent="0.35">
      <c r="A875" s="99" t="s">
        <v>2654</v>
      </c>
      <c r="B875" s="99" t="s">
        <v>1495</v>
      </c>
      <c r="C875" s="189" t="s">
        <v>2704</v>
      </c>
      <c r="D875" s="190">
        <v>2</v>
      </c>
      <c r="E875" s="99" t="s">
        <v>2705</v>
      </c>
      <c r="F875" s="100">
        <v>40544</v>
      </c>
      <c r="G875" s="101">
        <v>2</v>
      </c>
      <c r="I875" s="101">
        <v>0</v>
      </c>
    </row>
    <row r="876" spans="1:9" ht="14.5" x14ac:dyDescent="0.35">
      <c r="A876" s="99" t="s">
        <v>2654</v>
      </c>
      <c r="B876" s="99" t="s">
        <v>1878</v>
      </c>
      <c r="C876" s="189" t="s">
        <v>2706</v>
      </c>
      <c r="D876" s="190">
        <v>2</v>
      </c>
      <c r="E876" s="99" t="s">
        <v>2707</v>
      </c>
      <c r="F876" s="100">
        <v>40544</v>
      </c>
      <c r="G876" s="101">
        <v>2</v>
      </c>
      <c r="I876" s="101">
        <v>0</v>
      </c>
    </row>
    <row r="877" spans="1:9" ht="14.5" x14ac:dyDescent="0.35">
      <c r="A877" s="99" t="s">
        <v>2654</v>
      </c>
      <c r="B877" s="99" t="s">
        <v>2708</v>
      </c>
      <c r="C877" s="189" t="s">
        <v>2709</v>
      </c>
      <c r="D877" s="190">
        <v>2</v>
      </c>
      <c r="E877" s="99" t="s">
        <v>2710</v>
      </c>
      <c r="F877" s="100">
        <v>40544</v>
      </c>
      <c r="G877" s="101">
        <v>2</v>
      </c>
      <c r="I877" s="101">
        <v>0</v>
      </c>
    </row>
    <row r="878" spans="1:9" ht="14.5" x14ac:dyDescent="0.35">
      <c r="A878" s="99" t="s">
        <v>2654</v>
      </c>
      <c r="B878" s="99" t="s">
        <v>749</v>
      </c>
      <c r="C878" s="189" t="s">
        <v>2711</v>
      </c>
      <c r="D878" s="190">
        <v>2</v>
      </c>
      <c r="E878" s="99" t="s">
        <v>2712</v>
      </c>
      <c r="F878" s="100">
        <v>40544</v>
      </c>
      <c r="G878" s="101">
        <v>2</v>
      </c>
      <c r="I878" s="101">
        <v>0</v>
      </c>
    </row>
    <row r="879" spans="1:9" ht="14.5" x14ac:dyDescent="0.35">
      <c r="A879" s="99" t="s">
        <v>2654</v>
      </c>
      <c r="B879" s="99" t="s">
        <v>2234</v>
      </c>
      <c r="C879" s="189" t="s">
        <v>2713</v>
      </c>
      <c r="D879" s="190">
        <v>2.2000000000000002</v>
      </c>
      <c r="E879" s="99" t="s">
        <v>2714</v>
      </c>
      <c r="F879" s="100">
        <v>40544</v>
      </c>
      <c r="G879" s="101">
        <v>2.2000000000000002</v>
      </c>
      <c r="I879" s="101">
        <v>0</v>
      </c>
    </row>
    <row r="880" spans="1:9" ht="14.5" x14ac:dyDescent="0.35">
      <c r="A880" s="99" t="s">
        <v>2654</v>
      </c>
      <c r="B880" s="99" t="s">
        <v>2715</v>
      </c>
      <c r="C880" s="189" t="s">
        <v>2716</v>
      </c>
      <c r="D880" s="190">
        <v>2.2000000000000002</v>
      </c>
      <c r="E880" s="99" t="s">
        <v>2717</v>
      </c>
      <c r="F880" s="100">
        <v>40544</v>
      </c>
      <c r="G880" s="101">
        <v>2.2000000000000002</v>
      </c>
      <c r="I880" s="101">
        <v>0</v>
      </c>
    </row>
    <row r="881" spans="1:9" ht="14.5" x14ac:dyDescent="0.35">
      <c r="A881" s="99" t="s">
        <v>2654</v>
      </c>
      <c r="B881" s="99" t="s">
        <v>2718</v>
      </c>
      <c r="C881" s="189" t="s">
        <v>2719</v>
      </c>
      <c r="D881" s="190">
        <v>2</v>
      </c>
      <c r="E881" s="99" t="s">
        <v>2720</v>
      </c>
      <c r="F881" s="100">
        <v>40544</v>
      </c>
      <c r="G881" s="101">
        <v>2</v>
      </c>
      <c r="I881" s="101">
        <v>0</v>
      </c>
    </row>
    <row r="882" spans="1:9" ht="14.5" x14ac:dyDescent="0.35">
      <c r="A882" s="99" t="s">
        <v>2654</v>
      </c>
      <c r="B882" s="99" t="s">
        <v>2721</v>
      </c>
      <c r="C882" s="189" t="s">
        <v>2722</v>
      </c>
      <c r="D882" s="190">
        <v>2</v>
      </c>
      <c r="E882" s="99" t="s">
        <v>2723</v>
      </c>
      <c r="F882" s="100">
        <v>40544</v>
      </c>
      <c r="G882" s="101">
        <v>2</v>
      </c>
      <c r="I882" s="101">
        <v>0</v>
      </c>
    </row>
    <row r="883" spans="1:9" ht="14.5" x14ac:dyDescent="0.35">
      <c r="A883" s="99" t="s">
        <v>2654</v>
      </c>
      <c r="B883" s="99" t="s">
        <v>2724</v>
      </c>
      <c r="C883" s="189" t="s">
        <v>2725</v>
      </c>
      <c r="D883" s="190">
        <v>2.2000000000000002</v>
      </c>
      <c r="E883" s="99" t="s">
        <v>2726</v>
      </c>
      <c r="F883" s="100">
        <v>40544</v>
      </c>
      <c r="G883" s="101">
        <v>2.2000000000000002</v>
      </c>
      <c r="I883" s="101">
        <v>0</v>
      </c>
    </row>
    <row r="884" spans="1:9" ht="14.5" x14ac:dyDescent="0.35">
      <c r="A884" s="99" t="s">
        <v>2654</v>
      </c>
      <c r="B884" s="99" t="s">
        <v>2241</v>
      </c>
      <c r="C884" s="189" t="s">
        <v>2727</v>
      </c>
      <c r="D884" s="190">
        <v>2.2000000000000002</v>
      </c>
      <c r="E884" s="99" t="s">
        <v>2728</v>
      </c>
      <c r="F884" s="100">
        <v>40544</v>
      </c>
      <c r="G884" s="101">
        <v>2.2000000000000002</v>
      </c>
      <c r="I884" s="101">
        <v>0</v>
      </c>
    </row>
    <row r="885" spans="1:9" ht="14.5" x14ac:dyDescent="0.35">
      <c r="A885" s="99" t="s">
        <v>2654</v>
      </c>
      <c r="B885" s="99" t="s">
        <v>973</v>
      </c>
      <c r="C885" s="189" t="s">
        <v>2729</v>
      </c>
      <c r="D885" s="190">
        <v>2</v>
      </c>
      <c r="E885" s="99" t="s">
        <v>2730</v>
      </c>
      <c r="F885" s="100">
        <v>40544</v>
      </c>
      <c r="G885" s="101">
        <v>2</v>
      </c>
      <c r="I885" s="101">
        <v>0</v>
      </c>
    </row>
    <row r="886" spans="1:9" ht="14.5" x14ac:dyDescent="0.35">
      <c r="A886" s="99" t="s">
        <v>2654</v>
      </c>
      <c r="B886" s="99" t="s">
        <v>2731</v>
      </c>
      <c r="C886" s="189" t="s">
        <v>2732</v>
      </c>
      <c r="D886" s="190">
        <v>2</v>
      </c>
      <c r="E886" s="99" t="s">
        <v>2733</v>
      </c>
      <c r="F886" s="100">
        <v>40544</v>
      </c>
      <c r="G886" s="101">
        <v>2</v>
      </c>
      <c r="I886" s="101">
        <v>0</v>
      </c>
    </row>
    <row r="887" spans="1:9" ht="14.5" x14ac:dyDescent="0.35">
      <c r="A887" s="99" t="s">
        <v>2654</v>
      </c>
      <c r="B887" s="99" t="s">
        <v>2734</v>
      </c>
      <c r="C887" s="189" t="s">
        <v>2735</v>
      </c>
      <c r="D887" s="190">
        <v>2.2000000000000002</v>
      </c>
      <c r="E887" s="99" t="s">
        <v>2736</v>
      </c>
      <c r="F887" s="100">
        <v>40544</v>
      </c>
      <c r="G887" s="101">
        <v>2.2000000000000002</v>
      </c>
      <c r="I887" s="101">
        <v>0</v>
      </c>
    </row>
    <row r="888" spans="1:9" ht="14.5" x14ac:dyDescent="0.35">
      <c r="A888" s="99" t="s">
        <v>2654</v>
      </c>
      <c r="B888" s="99" t="s">
        <v>492</v>
      </c>
      <c r="C888" s="189" t="s">
        <v>2737</v>
      </c>
      <c r="D888" s="190">
        <v>2</v>
      </c>
      <c r="E888" s="99" t="s">
        <v>2738</v>
      </c>
      <c r="F888" s="100">
        <v>40544</v>
      </c>
      <c r="G888" s="101">
        <v>2</v>
      </c>
      <c r="I888" s="101">
        <v>0</v>
      </c>
    </row>
    <row r="889" spans="1:9" ht="14.5" x14ac:dyDescent="0.35">
      <c r="A889" s="99" t="s">
        <v>2654</v>
      </c>
      <c r="B889" s="99" t="s">
        <v>1401</v>
      </c>
      <c r="C889" s="189" t="s">
        <v>2739</v>
      </c>
      <c r="D889" s="190">
        <v>2.2000000000000002</v>
      </c>
      <c r="E889" s="99" t="s">
        <v>2740</v>
      </c>
      <c r="F889" s="100">
        <v>40544</v>
      </c>
      <c r="G889" s="101">
        <v>2.2000000000000002</v>
      </c>
      <c r="I889" s="101">
        <v>0</v>
      </c>
    </row>
    <row r="890" spans="1:9" ht="14.5" x14ac:dyDescent="0.35">
      <c r="A890" s="99" t="s">
        <v>2654</v>
      </c>
      <c r="B890" s="99" t="s">
        <v>2741</v>
      </c>
      <c r="C890" s="189" t="s">
        <v>2742</v>
      </c>
      <c r="D890" s="190">
        <v>2.2000000000000002</v>
      </c>
      <c r="E890" s="99" t="s">
        <v>2743</v>
      </c>
      <c r="F890" s="100">
        <v>40544</v>
      </c>
      <c r="G890" s="101">
        <v>2.2000000000000002</v>
      </c>
      <c r="I890" s="101">
        <v>0</v>
      </c>
    </row>
    <row r="891" spans="1:9" ht="14.5" x14ac:dyDescent="0.35">
      <c r="A891" s="99" t="s">
        <v>2654</v>
      </c>
      <c r="B891" s="99" t="s">
        <v>2744</v>
      </c>
      <c r="C891" s="189" t="s">
        <v>2745</v>
      </c>
      <c r="D891" s="190">
        <v>2.2000000000000002</v>
      </c>
      <c r="E891" s="99" t="s">
        <v>2746</v>
      </c>
      <c r="F891" s="100">
        <v>40544</v>
      </c>
      <c r="G891" s="101">
        <v>2.2000000000000002</v>
      </c>
      <c r="I891" s="101">
        <v>0</v>
      </c>
    </row>
    <row r="892" spans="1:9" ht="14.5" x14ac:dyDescent="0.35">
      <c r="A892" s="99" t="s">
        <v>2654</v>
      </c>
      <c r="B892" s="99" t="s">
        <v>2747</v>
      </c>
      <c r="C892" s="189" t="s">
        <v>2748</v>
      </c>
      <c r="D892" s="190">
        <v>2.2000000000000002</v>
      </c>
      <c r="E892" s="99" t="s">
        <v>2749</v>
      </c>
      <c r="F892" s="100">
        <v>40544</v>
      </c>
      <c r="G892" s="101">
        <v>2.2000000000000002</v>
      </c>
      <c r="I892" s="101">
        <v>0</v>
      </c>
    </row>
    <row r="893" spans="1:9" ht="14.5" x14ac:dyDescent="0.35">
      <c r="A893" s="99" t="s">
        <v>2654</v>
      </c>
      <c r="B893" s="99" t="s">
        <v>988</v>
      </c>
      <c r="C893" s="189" t="s">
        <v>2750</v>
      </c>
      <c r="D893" s="190">
        <v>2.2000000000000002</v>
      </c>
      <c r="E893" s="99" t="s">
        <v>2751</v>
      </c>
      <c r="F893" s="100">
        <v>40544</v>
      </c>
      <c r="G893" s="101">
        <v>2.2000000000000002</v>
      </c>
      <c r="I893" s="101">
        <v>0</v>
      </c>
    </row>
    <row r="894" spans="1:9" ht="14.5" x14ac:dyDescent="0.35">
      <c r="A894" s="99" t="s">
        <v>2654</v>
      </c>
      <c r="B894" s="99" t="s">
        <v>2752</v>
      </c>
      <c r="C894" s="189" t="s">
        <v>2753</v>
      </c>
      <c r="D894" s="190">
        <v>2.2000000000000002</v>
      </c>
      <c r="E894" s="99" t="s">
        <v>2754</v>
      </c>
      <c r="F894" s="100">
        <v>40544</v>
      </c>
      <c r="G894" s="101">
        <v>2.2000000000000002</v>
      </c>
      <c r="I894" s="101">
        <v>0</v>
      </c>
    </row>
    <row r="895" spans="1:9" ht="14.5" x14ac:dyDescent="0.35">
      <c r="A895" s="99" t="s">
        <v>2654</v>
      </c>
      <c r="B895" s="99" t="s">
        <v>2755</v>
      </c>
      <c r="C895" s="189" t="s">
        <v>2756</v>
      </c>
      <c r="D895" s="190">
        <v>2.2000000000000002</v>
      </c>
      <c r="E895" s="99" t="s">
        <v>2757</v>
      </c>
      <c r="F895" s="100">
        <v>40544</v>
      </c>
      <c r="G895" s="101">
        <v>2.2000000000000002</v>
      </c>
      <c r="I895" s="101">
        <v>0</v>
      </c>
    </row>
    <row r="896" spans="1:9" ht="14.5" x14ac:dyDescent="0.35">
      <c r="A896" s="99" t="s">
        <v>2654</v>
      </c>
      <c r="B896" s="99" t="s">
        <v>2758</v>
      </c>
      <c r="C896" s="189" t="s">
        <v>2759</v>
      </c>
      <c r="D896" s="190">
        <v>2.2000000000000002</v>
      </c>
      <c r="E896" s="99" t="s">
        <v>2760</v>
      </c>
      <c r="F896" s="100">
        <v>40544</v>
      </c>
      <c r="G896" s="101">
        <v>2.2000000000000002</v>
      </c>
      <c r="I896" s="101">
        <v>0</v>
      </c>
    </row>
    <row r="897" spans="1:9" ht="14.5" x14ac:dyDescent="0.35">
      <c r="A897" s="99" t="s">
        <v>2654</v>
      </c>
      <c r="B897" s="99" t="s">
        <v>2761</v>
      </c>
      <c r="C897" s="189" t="s">
        <v>2762</v>
      </c>
      <c r="D897" s="190">
        <v>2.2000000000000002</v>
      </c>
      <c r="E897" s="99" t="s">
        <v>2763</v>
      </c>
      <c r="F897" s="100">
        <v>40544</v>
      </c>
      <c r="G897" s="101">
        <v>2.2000000000000002</v>
      </c>
      <c r="I897" s="101">
        <v>0</v>
      </c>
    </row>
    <row r="898" spans="1:9" ht="14.5" x14ac:dyDescent="0.35">
      <c r="A898" s="99" t="s">
        <v>2654</v>
      </c>
      <c r="B898" s="99" t="s">
        <v>353</v>
      </c>
      <c r="C898" s="189" t="s">
        <v>2764</v>
      </c>
      <c r="D898" s="190">
        <v>2</v>
      </c>
      <c r="E898" s="99" t="s">
        <v>2765</v>
      </c>
      <c r="F898" s="100">
        <v>40544</v>
      </c>
      <c r="G898" s="101">
        <v>2</v>
      </c>
      <c r="I898" s="101">
        <v>0</v>
      </c>
    </row>
    <row r="899" spans="1:9" ht="14.5" x14ac:dyDescent="0.35">
      <c r="A899" s="99" t="s">
        <v>2654</v>
      </c>
      <c r="B899" s="99" t="s">
        <v>356</v>
      </c>
      <c r="C899" s="189" t="s">
        <v>2766</v>
      </c>
      <c r="D899" s="190">
        <v>2</v>
      </c>
      <c r="E899" s="99" t="s">
        <v>2767</v>
      </c>
      <c r="F899" s="100">
        <v>40544</v>
      </c>
      <c r="G899" s="101">
        <v>2</v>
      </c>
      <c r="I899" s="101">
        <v>0</v>
      </c>
    </row>
    <row r="900" spans="1:9" ht="14.5" x14ac:dyDescent="0.35">
      <c r="A900" s="99" t="s">
        <v>2654</v>
      </c>
      <c r="B900" s="99" t="s">
        <v>2768</v>
      </c>
      <c r="C900" s="189" t="s">
        <v>2769</v>
      </c>
      <c r="D900" s="190">
        <v>2</v>
      </c>
      <c r="E900" s="99" t="s">
        <v>2770</v>
      </c>
      <c r="F900" s="100">
        <v>40544</v>
      </c>
      <c r="G900" s="101">
        <v>2</v>
      </c>
      <c r="I900" s="101">
        <v>0</v>
      </c>
    </row>
    <row r="901" spans="1:9" ht="14.5" x14ac:dyDescent="0.35">
      <c r="A901" s="99" t="s">
        <v>2654</v>
      </c>
      <c r="B901" s="99" t="s">
        <v>359</v>
      </c>
      <c r="C901" s="189" t="s">
        <v>2771</v>
      </c>
      <c r="D901" s="190">
        <v>2</v>
      </c>
      <c r="E901" s="99" t="s">
        <v>2772</v>
      </c>
      <c r="F901" s="100">
        <v>40544</v>
      </c>
      <c r="G901" s="101">
        <v>2</v>
      </c>
      <c r="I901" s="101">
        <v>0</v>
      </c>
    </row>
    <row r="902" spans="1:9" ht="14.5" x14ac:dyDescent="0.35">
      <c r="A902" s="99" t="s">
        <v>2654</v>
      </c>
      <c r="B902" s="99" t="s">
        <v>2773</v>
      </c>
      <c r="C902" s="189" t="s">
        <v>2774</v>
      </c>
      <c r="D902" s="190">
        <v>2.2000000000000002</v>
      </c>
      <c r="E902" s="99" t="s">
        <v>2775</v>
      </c>
      <c r="F902" s="100">
        <v>40544</v>
      </c>
      <c r="G902" s="101">
        <v>2.2000000000000002</v>
      </c>
      <c r="I902" s="101">
        <v>0</v>
      </c>
    </row>
    <row r="903" spans="1:9" ht="14.5" x14ac:dyDescent="0.35">
      <c r="A903" s="99" t="s">
        <v>2654</v>
      </c>
      <c r="B903" s="99" t="s">
        <v>2776</v>
      </c>
      <c r="C903" s="189" t="s">
        <v>2777</v>
      </c>
      <c r="D903" s="190">
        <v>2.2000000000000002</v>
      </c>
      <c r="E903" s="99" t="s">
        <v>2778</v>
      </c>
      <c r="F903" s="100">
        <v>40544</v>
      </c>
      <c r="G903" s="101">
        <v>2.2000000000000002</v>
      </c>
      <c r="I903" s="101">
        <v>0</v>
      </c>
    </row>
    <row r="904" spans="1:9" ht="14.5" x14ac:dyDescent="0.35">
      <c r="A904" s="99" t="s">
        <v>2654</v>
      </c>
      <c r="B904" s="99" t="s">
        <v>786</v>
      </c>
      <c r="C904" s="189" t="s">
        <v>2779</v>
      </c>
      <c r="D904" s="190">
        <v>2.2000000000000002</v>
      </c>
      <c r="E904" s="99" t="s">
        <v>2780</v>
      </c>
      <c r="F904" s="100">
        <v>40544</v>
      </c>
      <c r="G904" s="101">
        <v>2.2000000000000002</v>
      </c>
      <c r="I904" s="101">
        <v>0</v>
      </c>
    </row>
    <row r="905" spans="1:9" ht="14.5" x14ac:dyDescent="0.35">
      <c r="A905" s="99" t="s">
        <v>2654</v>
      </c>
      <c r="B905" s="99" t="s">
        <v>2781</v>
      </c>
      <c r="C905" s="189" t="s">
        <v>2782</v>
      </c>
      <c r="D905" s="190">
        <v>2.2000000000000002</v>
      </c>
      <c r="E905" s="99" t="s">
        <v>2783</v>
      </c>
      <c r="F905" s="100">
        <v>40544</v>
      </c>
      <c r="G905" s="101">
        <v>2.2000000000000002</v>
      </c>
      <c r="I905" s="101">
        <v>0</v>
      </c>
    </row>
    <row r="906" spans="1:9" ht="14.5" x14ac:dyDescent="0.35">
      <c r="A906" s="99" t="s">
        <v>2654</v>
      </c>
      <c r="B906" s="99" t="s">
        <v>2784</v>
      </c>
      <c r="C906" s="189" t="s">
        <v>2785</v>
      </c>
      <c r="D906" s="190">
        <v>2.2000000000000002</v>
      </c>
      <c r="E906" s="99" t="s">
        <v>2786</v>
      </c>
      <c r="F906" s="100">
        <v>40544</v>
      </c>
      <c r="G906" s="101">
        <v>2.2000000000000002</v>
      </c>
      <c r="I906" s="101">
        <v>0</v>
      </c>
    </row>
    <row r="907" spans="1:9" ht="14.5" x14ac:dyDescent="0.35">
      <c r="A907" s="99" t="s">
        <v>2654</v>
      </c>
      <c r="B907" s="99" t="s">
        <v>2787</v>
      </c>
      <c r="C907" s="189" t="s">
        <v>2788</v>
      </c>
      <c r="D907" s="190">
        <v>2</v>
      </c>
      <c r="E907" s="99" t="s">
        <v>2789</v>
      </c>
      <c r="F907" s="100">
        <v>40544</v>
      </c>
      <c r="G907" s="101">
        <v>2</v>
      </c>
      <c r="I907" s="101">
        <v>0</v>
      </c>
    </row>
    <row r="908" spans="1:9" ht="14.5" x14ac:dyDescent="0.35">
      <c r="A908" s="99" t="s">
        <v>2654</v>
      </c>
      <c r="B908" s="99" t="s">
        <v>371</v>
      </c>
      <c r="C908" s="189" t="s">
        <v>2790</v>
      </c>
      <c r="D908" s="190">
        <v>2</v>
      </c>
      <c r="E908" s="99" t="s">
        <v>2791</v>
      </c>
      <c r="F908" s="100">
        <v>40544</v>
      </c>
      <c r="G908" s="101">
        <v>2</v>
      </c>
      <c r="I908" s="101">
        <v>0</v>
      </c>
    </row>
    <row r="909" spans="1:9" ht="14.5" x14ac:dyDescent="0.35">
      <c r="A909" s="99" t="s">
        <v>2654</v>
      </c>
      <c r="B909" s="99" t="s">
        <v>1943</v>
      </c>
      <c r="C909" s="189" t="s">
        <v>2792</v>
      </c>
      <c r="D909" s="190">
        <v>2</v>
      </c>
      <c r="E909" s="99" t="s">
        <v>2793</v>
      </c>
      <c r="F909" s="100">
        <v>40544</v>
      </c>
      <c r="G909" s="101">
        <v>2</v>
      </c>
      <c r="I909" s="101">
        <v>0</v>
      </c>
    </row>
    <row r="910" spans="1:9" ht="14.5" x14ac:dyDescent="0.35">
      <c r="A910" s="99" t="s">
        <v>2654</v>
      </c>
      <c r="B910" s="99" t="s">
        <v>377</v>
      </c>
      <c r="C910" s="189" t="s">
        <v>2794</v>
      </c>
      <c r="D910" s="190">
        <v>2.2000000000000002</v>
      </c>
      <c r="E910" s="99" t="s">
        <v>2795</v>
      </c>
      <c r="F910" s="100">
        <v>40544</v>
      </c>
      <c r="G910" s="101">
        <v>2.2000000000000002</v>
      </c>
      <c r="I910" s="101">
        <v>0</v>
      </c>
    </row>
    <row r="911" spans="1:9" ht="14.5" x14ac:dyDescent="0.35">
      <c r="A911" s="99" t="s">
        <v>2654</v>
      </c>
      <c r="B911" s="99" t="s">
        <v>1952</v>
      </c>
      <c r="C911" s="189" t="s">
        <v>2796</v>
      </c>
      <c r="D911" s="190">
        <v>2</v>
      </c>
      <c r="E911" s="99" t="s">
        <v>2797</v>
      </c>
      <c r="F911" s="100">
        <v>40544</v>
      </c>
      <c r="G911" s="101">
        <v>2</v>
      </c>
      <c r="I911" s="101">
        <v>0</v>
      </c>
    </row>
    <row r="912" spans="1:9" ht="14.5" x14ac:dyDescent="0.35">
      <c r="A912" s="99" t="s">
        <v>2654</v>
      </c>
      <c r="B912" s="99" t="s">
        <v>386</v>
      </c>
      <c r="C912" s="189" t="s">
        <v>2798</v>
      </c>
      <c r="D912" s="190">
        <v>2.2000000000000002</v>
      </c>
      <c r="E912" s="99" t="s">
        <v>2799</v>
      </c>
      <c r="F912" s="100">
        <v>40544</v>
      </c>
      <c r="G912" s="101">
        <v>2.2000000000000002</v>
      </c>
      <c r="I912" s="101">
        <v>0</v>
      </c>
    </row>
    <row r="913" spans="1:9" ht="14.5" x14ac:dyDescent="0.35">
      <c r="A913" s="99" t="s">
        <v>2654</v>
      </c>
      <c r="B913" s="99" t="s">
        <v>1277</v>
      </c>
      <c r="C913" s="189" t="s">
        <v>2800</v>
      </c>
      <c r="D913" s="190">
        <v>2</v>
      </c>
      <c r="E913" s="99" t="s">
        <v>2801</v>
      </c>
      <c r="F913" s="100">
        <v>40544</v>
      </c>
      <c r="G913" s="101">
        <v>2</v>
      </c>
      <c r="I913" s="101">
        <v>0</v>
      </c>
    </row>
    <row r="914" spans="1:9" ht="14.5" x14ac:dyDescent="0.35">
      <c r="A914" s="99" t="s">
        <v>2654</v>
      </c>
      <c r="B914" s="99" t="s">
        <v>2802</v>
      </c>
      <c r="C914" s="189" t="s">
        <v>2803</v>
      </c>
      <c r="D914" s="190">
        <v>2.2000000000000002</v>
      </c>
      <c r="E914" s="99" t="s">
        <v>2804</v>
      </c>
      <c r="F914" s="100">
        <v>40544</v>
      </c>
      <c r="G914" s="101">
        <v>2.2000000000000002</v>
      </c>
      <c r="I914" s="101">
        <v>0</v>
      </c>
    </row>
    <row r="915" spans="1:9" ht="14.5" x14ac:dyDescent="0.35">
      <c r="A915" s="99" t="s">
        <v>2654</v>
      </c>
      <c r="B915" s="99" t="s">
        <v>2805</v>
      </c>
      <c r="C915" s="189" t="s">
        <v>2806</v>
      </c>
      <c r="D915" s="190">
        <v>2.2000000000000002</v>
      </c>
      <c r="E915" s="99" t="s">
        <v>2807</v>
      </c>
      <c r="F915" s="100">
        <v>40544</v>
      </c>
      <c r="G915" s="101">
        <v>2.2000000000000002</v>
      </c>
      <c r="I915" s="101">
        <v>0</v>
      </c>
    </row>
    <row r="916" spans="1:9" ht="14.5" x14ac:dyDescent="0.35">
      <c r="A916" s="99" t="s">
        <v>2654</v>
      </c>
      <c r="B916" s="99" t="s">
        <v>2549</v>
      </c>
      <c r="C916" s="189" t="s">
        <v>2808</v>
      </c>
      <c r="D916" s="190">
        <v>2</v>
      </c>
      <c r="E916" s="99" t="s">
        <v>2809</v>
      </c>
      <c r="F916" s="100">
        <v>40544</v>
      </c>
      <c r="G916" s="101">
        <v>2</v>
      </c>
      <c r="I916" s="101">
        <v>0</v>
      </c>
    </row>
    <row r="917" spans="1:9" ht="14.5" x14ac:dyDescent="0.35">
      <c r="A917" s="99" t="s">
        <v>2654</v>
      </c>
      <c r="B917" s="99" t="s">
        <v>1646</v>
      </c>
      <c r="C917" s="189" t="s">
        <v>2810</v>
      </c>
      <c r="D917" s="190">
        <v>2</v>
      </c>
      <c r="E917" s="99" t="s">
        <v>2811</v>
      </c>
      <c r="F917" s="100">
        <v>40544</v>
      </c>
      <c r="G917" s="101">
        <v>2</v>
      </c>
      <c r="I917" s="101">
        <v>0</v>
      </c>
    </row>
    <row r="918" spans="1:9" ht="14.5" x14ac:dyDescent="0.35">
      <c r="A918" s="99" t="s">
        <v>2654</v>
      </c>
      <c r="B918" s="99" t="s">
        <v>398</v>
      </c>
      <c r="C918" s="189" t="s">
        <v>2812</v>
      </c>
      <c r="D918" s="190">
        <v>2.2000000000000002</v>
      </c>
      <c r="E918" s="99" t="s">
        <v>2813</v>
      </c>
      <c r="F918" s="100">
        <v>40544</v>
      </c>
      <c r="G918" s="101">
        <v>2.2000000000000002</v>
      </c>
      <c r="I918" s="101">
        <v>0</v>
      </c>
    </row>
    <row r="919" spans="1:9" ht="14.5" x14ac:dyDescent="0.35">
      <c r="A919" s="99" t="s">
        <v>2654</v>
      </c>
      <c r="B919" s="99" t="s">
        <v>2814</v>
      </c>
      <c r="C919" s="189" t="s">
        <v>2815</v>
      </c>
      <c r="D919" s="190">
        <v>2</v>
      </c>
      <c r="E919" s="99" t="s">
        <v>2816</v>
      </c>
      <c r="F919" s="100">
        <v>40544</v>
      </c>
      <c r="G919" s="101">
        <v>2</v>
      </c>
      <c r="I919" s="101">
        <v>0</v>
      </c>
    </row>
    <row r="920" spans="1:9" ht="14.5" x14ac:dyDescent="0.35">
      <c r="A920" s="99" t="s">
        <v>2654</v>
      </c>
      <c r="B920" s="99" t="s">
        <v>2817</v>
      </c>
      <c r="C920" s="189" t="s">
        <v>2818</v>
      </c>
      <c r="D920" s="190">
        <v>2.2000000000000002</v>
      </c>
      <c r="E920" s="99" t="s">
        <v>2819</v>
      </c>
      <c r="F920" s="100">
        <v>40544</v>
      </c>
      <c r="G920" s="101">
        <v>2.2000000000000002</v>
      </c>
      <c r="I920" s="101">
        <v>0</v>
      </c>
    </row>
    <row r="921" spans="1:9" ht="14.5" x14ac:dyDescent="0.35">
      <c r="A921" s="99" t="s">
        <v>2654</v>
      </c>
      <c r="B921" s="99" t="s">
        <v>2820</v>
      </c>
      <c r="C921" s="189" t="s">
        <v>2821</v>
      </c>
      <c r="D921" s="190">
        <v>2</v>
      </c>
      <c r="E921" s="99" t="s">
        <v>2822</v>
      </c>
      <c r="F921" s="100">
        <v>40544</v>
      </c>
      <c r="G921" s="101">
        <v>2</v>
      </c>
      <c r="I921" s="101">
        <v>0</v>
      </c>
    </row>
    <row r="922" spans="1:9" ht="14.5" x14ac:dyDescent="0.35">
      <c r="A922" s="99" t="s">
        <v>2654</v>
      </c>
      <c r="B922" s="99" t="s">
        <v>2823</v>
      </c>
      <c r="C922" s="189" t="s">
        <v>2824</v>
      </c>
      <c r="D922" s="190">
        <v>2.2000000000000002</v>
      </c>
      <c r="E922" s="99" t="s">
        <v>2825</v>
      </c>
      <c r="F922" s="100">
        <v>40544</v>
      </c>
      <c r="G922" s="101">
        <v>2.2000000000000002</v>
      </c>
      <c r="I922" s="101">
        <v>0</v>
      </c>
    </row>
    <row r="923" spans="1:9" ht="14.5" x14ac:dyDescent="0.35">
      <c r="A923" s="99" t="s">
        <v>2654</v>
      </c>
      <c r="B923" s="99" t="s">
        <v>2826</v>
      </c>
      <c r="C923" s="189" t="s">
        <v>2827</v>
      </c>
      <c r="D923" s="190">
        <v>2.2000000000000002</v>
      </c>
      <c r="E923" s="99" t="s">
        <v>2828</v>
      </c>
      <c r="F923" s="100">
        <v>40544</v>
      </c>
      <c r="G923" s="101">
        <v>2.2000000000000002</v>
      </c>
      <c r="I923" s="101">
        <v>0</v>
      </c>
    </row>
    <row r="924" spans="1:9" ht="14.5" x14ac:dyDescent="0.35">
      <c r="A924" s="99" t="s">
        <v>2654</v>
      </c>
      <c r="B924" s="99" t="s">
        <v>2829</v>
      </c>
      <c r="C924" s="189" t="s">
        <v>2830</v>
      </c>
      <c r="D924" s="190">
        <v>2</v>
      </c>
      <c r="E924" s="99" t="s">
        <v>2831</v>
      </c>
      <c r="F924" s="100">
        <v>40544</v>
      </c>
      <c r="G924" s="101">
        <v>2</v>
      </c>
      <c r="I924" s="101">
        <v>0</v>
      </c>
    </row>
    <row r="925" spans="1:9" ht="14.5" x14ac:dyDescent="0.35">
      <c r="A925" s="99" t="s">
        <v>2654</v>
      </c>
      <c r="B925" s="99" t="s">
        <v>2832</v>
      </c>
      <c r="C925" s="189" t="s">
        <v>2833</v>
      </c>
      <c r="D925" s="190">
        <v>2</v>
      </c>
      <c r="E925" s="99" t="s">
        <v>2834</v>
      </c>
      <c r="F925" s="100">
        <v>40544</v>
      </c>
      <c r="G925" s="101">
        <v>2</v>
      </c>
      <c r="I925" s="101">
        <v>0</v>
      </c>
    </row>
    <row r="926" spans="1:9" ht="14.5" x14ac:dyDescent="0.35">
      <c r="A926" s="99" t="s">
        <v>2654</v>
      </c>
      <c r="B926" s="99" t="s">
        <v>2835</v>
      </c>
      <c r="C926" s="189" t="s">
        <v>2836</v>
      </c>
      <c r="D926" s="190">
        <v>2</v>
      </c>
      <c r="E926" s="99" t="s">
        <v>2837</v>
      </c>
      <c r="F926" s="100">
        <v>40544</v>
      </c>
      <c r="G926" s="101">
        <v>2</v>
      </c>
      <c r="I926" s="101">
        <v>0</v>
      </c>
    </row>
    <row r="927" spans="1:9" ht="14.5" x14ac:dyDescent="0.35">
      <c r="A927" s="99" t="s">
        <v>2654</v>
      </c>
      <c r="B927" s="99" t="s">
        <v>2838</v>
      </c>
      <c r="C927" s="189" t="s">
        <v>2839</v>
      </c>
      <c r="D927" s="190">
        <v>2</v>
      </c>
      <c r="E927" s="99" t="s">
        <v>2840</v>
      </c>
      <c r="F927" s="100">
        <v>40544</v>
      </c>
      <c r="G927" s="101">
        <v>2</v>
      </c>
      <c r="I927" s="101">
        <v>0</v>
      </c>
    </row>
    <row r="928" spans="1:9" ht="14.5" x14ac:dyDescent="0.35">
      <c r="A928" s="99" t="s">
        <v>2654</v>
      </c>
      <c r="B928" s="99" t="s">
        <v>2841</v>
      </c>
      <c r="C928" s="189" t="s">
        <v>2842</v>
      </c>
      <c r="D928" s="190">
        <v>2.2000000000000002</v>
      </c>
      <c r="E928" s="99" t="s">
        <v>2843</v>
      </c>
      <c r="F928" s="100">
        <v>40544</v>
      </c>
      <c r="G928" s="101">
        <v>2.2000000000000002</v>
      </c>
      <c r="I928" s="101">
        <v>0</v>
      </c>
    </row>
    <row r="929" spans="1:9" ht="14.5" x14ac:dyDescent="0.35">
      <c r="A929" s="99" t="s">
        <v>2654</v>
      </c>
      <c r="B929" s="99" t="s">
        <v>413</v>
      </c>
      <c r="C929" s="189" t="s">
        <v>2844</v>
      </c>
      <c r="D929" s="190">
        <v>2</v>
      </c>
      <c r="E929" s="99" t="s">
        <v>2845</v>
      </c>
      <c r="F929" s="100">
        <v>40544</v>
      </c>
      <c r="G929" s="101">
        <v>2</v>
      </c>
      <c r="I929" s="101">
        <v>0</v>
      </c>
    </row>
    <row r="930" spans="1:9" ht="14.5" x14ac:dyDescent="0.35">
      <c r="A930" s="99" t="s">
        <v>2654</v>
      </c>
      <c r="B930" s="99" t="s">
        <v>2846</v>
      </c>
      <c r="C930" s="189" t="s">
        <v>2847</v>
      </c>
      <c r="D930" s="190">
        <v>2</v>
      </c>
      <c r="E930" s="99" t="s">
        <v>2848</v>
      </c>
      <c r="F930" s="100">
        <v>40544</v>
      </c>
      <c r="G930" s="101">
        <v>2</v>
      </c>
      <c r="I930" s="101">
        <v>0</v>
      </c>
    </row>
    <row r="931" spans="1:9" ht="14.5" x14ac:dyDescent="0.35">
      <c r="A931" s="99" t="s">
        <v>2654</v>
      </c>
      <c r="B931" s="99" t="s">
        <v>2849</v>
      </c>
      <c r="C931" s="189" t="s">
        <v>2850</v>
      </c>
      <c r="D931" s="190">
        <v>2.2000000000000002</v>
      </c>
      <c r="E931" s="99" t="s">
        <v>2851</v>
      </c>
      <c r="F931" s="100">
        <v>40544</v>
      </c>
      <c r="G931" s="101">
        <v>2.2000000000000002</v>
      </c>
      <c r="I931" s="101">
        <v>0</v>
      </c>
    </row>
    <row r="932" spans="1:9" ht="14.5" x14ac:dyDescent="0.35">
      <c r="A932" s="99" t="s">
        <v>2654</v>
      </c>
      <c r="B932" s="99" t="s">
        <v>2852</v>
      </c>
      <c r="C932" s="189" t="s">
        <v>2853</v>
      </c>
      <c r="D932" s="190">
        <v>2</v>
      </c>
      <c r="E932" s="99" t="s">
        <v>2854</v>
      </c>
      <c r="F932" s="100">
        <v>40544</v>
      </c>
      <c r="G932" s="101">
        <v>2</v>
      </c>
      <c r="I932" s="101">
        <v>0</v>
      </c>
    </row>
    <row r="933" spans="1:9" ht="14.5" x14ac:dyDescent="0.35">
      <c r="A933" s="99" t="s">
        <v>2654</v>
      </c>
      <c r="B933" s="99" t="s">
        <v>2855</v>
      </c>
      <c r="C933" s="189" t="s">
        <v>2856</v>
      </c>
      <c r="D933" s="190">
        <v>2.2000000000000002</v>
      </c>
      <c r="E933" s="99" t="s">
        <v>2857</v>
      </c>
      <c r="F933" s="100">
        <v>40544</v>
      </c>
      <c r="G933" s="101">
        <v>2.2000000000000002</v>
      </c>
      <c r="I933" s="101">
        <v>0</v>
      </c>
    </row>
    <row r="934" spans="1:9" ht="14.5" x14ac:dyDescent="0.35">
      <c r="A934" s="99" t="s">
        <v>2654</v>
      </c>
      <c r="B934" s="99" t="s">
        <v>2858</v>
      </c>
      <c r="C934" s="189" t="s">
        <v>2859</v>
      </c>
      <c r="D934" s="190">
        <v>2</v>
      </c>
      <c r="E934" s="99" t="s">
        <v>2860</v>
      </c>
      <c r="F934" s="100">
        <v>40544</v>
      </c>
      <c r="G934" s="101">
        <v>2</v>
      </c>
      <c r="I934" s="101">
        <v>0</v>
      </c>
    </row>
    <row r="935" spans="1:9" ht="14.5" x14ac:dyDescent="0.35">
      <c r="A935" s="99" t="s">
        <v>2654</v>
      </c>
      <c r="B935" s="99" t="s">
        <v>2861</v>
      </c>
      <c r="C935" s="189" t="s">
        <v>2862</v>
      </c>
      <c r="D935" s="190">
        <v>2.2000000000000002</v>
      </c>
      <c r="E935" s="99" t="s">
        <v>2863</v>
      </c>
      <c r="F935" s="100">
        <v>40544</v>
      </c>
      <c r="G935" s="101">
        <v>2.2000000000000002</v>
      </c>
      <c r="I935" s="101">
        <v>0</v>
      </c>
    </row>
    <row r="936" spans="1:9" ht="14.5" x14ac:dyDescent="0.35">
      <c r="A936" s="99" t="s">
        <v>2654</v>
      </c>
      <c r="B936" s="99" t="s">
        <v>2864</v>
      </c>
      <c r="C936" s="189" t="s">
        <v>2865</v>
      </c>
      <c r="D936" s="190">
        <v>2</v>
      </c>
      <c r="E936" s="99" t="s">
        <v>2866</v>
      </c>
      <c r="F936" s="100">
        <v>40544</v>
      </c>
      <c r="G936" s="101">
        <v>2</v>
      </c>
      <c r="I936" s="101">
        <v>0</v>
      </c>
    </row>
    <row r="937" spans="1:9" ht="14.5" x14ac:dyDescent="0.35">
      <c r="A937" s="99" t="s">
        <v>2654</v>
      </c>
      <c r="B937" s="99" t="s">
        <v>2867</v>
      </c>
      <c r="C937" s="189" t="s">
        <v>2868</v>
      </c>
      <c r="D937" s="190">
        <v>2</v>
      </c>
      <c r="E937" s="99" t="s">
        <v>2869</v>
      </c>
      <c r="F937" s="100">
        <v>40544</v>
      </c>
      <c r="G937" s="101">
        <v>2</v>
      </c>
      <c r="I937" s="101">
        <v>0</v>
      </c>
    </row>
    <row r="938" spans="1:9" ht="14.5" x14ac:dyDescent="0.35">
      <c r="A938" s="99" t="s">
        <v>2654</v>
      </c>
      <c r="B938" s="99" t="s">
        <v>2593</v>
      </c>
      <c r="C938" s="189" t="s">
        <v>2870</v>
      </c>
      <c r="D938" s="190">
        <v>2.2000000000000002</v>
      </c>
      <c r="E938" s="99" t="s">
        <v>2871</v>
      </c>
      <c r="F938" s="100">
        <v>40544</v>
      </c>
      <c r="G938" s="101">
        <v>2.2000000000000002</v>
      </c>
      <c r="I938" s="101">
        <v>0</v>
      </c>
    </row>
    <row r="939" spans="1:9" ht="14.5" x14ac:dyDescent="0.35">
      <c r="A939" s="99" t="s">
        <v>2654</v>
      </c>
      <c r="B939" s="99" t="s">
        <v>1298</v>
      </c>
      <c r="C939" s="189" t="s">
        <v>2872</v>
      </c>
      <c r="D939" s="190">
        <v>2</v>
      </c>
      <c r="E939" s="99" t="s">
        <v>2873</v>
      </c>
      <c r="F939" s="100">
        <v>40544</v>
      </c>
      <c r="G939" s="101">
        <v>2</v>
      </c>
      <c r="I939" s="101">
        <v>0</v>
      </c>
    </row>
    <row r="940" spans="1:9" ht="14.5" x14ac:dyDescent="0.35">
      <c r="A940" s="99" t="s">
        <v>2654</v>
      </c>
      <c r="B940" s="99" t="s">
        <v>437</v>
      </c>
      <c r="C940" s="189" t="s">
        <v>2874</v>
      </c>
      <c r="D940" s="190">
        <v>2</v>
      </c>
      <c r="E940" s="99" t="s">
        <v>2875</v>
      </c>
      <c r="F940" s="100">
        <v>40544</v>
      </c>
      <c r="G940" s="101">
        <v>2</v>
      </c>
      <c r="I940" s="101">
        <v>0</v>
      </c>
    </row>
    <row r="941" spans="1:9" ht="14.5" x14ac:dyDescent="0.35">
      <c r="A941" s="99" t="s">
        <v>2654</v>
      </c>
      <c r="B941" s="99" t="s">
        <v>440</v>
      </c>
      <c r="C941" s="189" t="s">
        <v>2876</v>
      </c>
      <c r="D941" s="190">
        <v>2.2000000000000002</v>
      </c>
      <c r="E941" s="99" t="s">
        <v>2877</v>
      </c>
      <c r="F941" s="100">
        <v>40544</v>
      </c>
      <c r="G941" s="101">
        <v>2.2000000000000002</v>
      </c>
      <c r="I941" s="101">
        <v>0</v>
      </c>
    </row>
    <row r="942" spans="1:9" ht="14.5" x14ac:dyDescent="0.35">
      <c r="A942" s="99" t="s">
        <v>2654</v>
      </c>
      <c r="B942" s="99" t="s">
        <v>863</v>
      </c>
      <c r="C942" s="189" t="s">
        <v>2878</v>
      </c>
      <c r="D942" s="190">
        <v>2.2000000000000002</v>
      </c>
      <c r="E942" s="99" t="s">
        <v>2879</v>
      </c>
      <c r="F942" s="100">
        <v>40544</v>
      </c>
      <c r="G942" s="101">
        <v>2.2000000000000002</v>
      </c>
      <c r="I942" s="101">
        <v>0</v>
      </c>
    </row>
    <row r="943" spans="1:9" ht="14.5" x14ac:dyDescent="0.35">
      <c r="A943" s="99" t="s">
        <v>2654</v>
      </c>
      <c r="B943" s="99" t="s">
        <v>2880</v>
      </c>
      <c r="C943" s="189" t="s">
        <v>2881</v>
      </c>
      <c r="D943" s="190">
        <v>2.2000000000000002</v>
      </c>
      <c r="E943" s="99" t="s">
        <v>2882</v>
      </c>
      <c r="F943" s="100">
        <v>40544</v>
      </c>
      <c r="G943" s="101">
        <v>2.2000000000000002</v>
      </c>
      <c r="I943" s="101">
        <v>0</v>
      </c>
    </row>
    <row r="944" spans="1:9" ht="14.5" x14ac:dyDescent="0.35">
      <c r="A944" s="99" t="s">
        <v>2654</v>
      </c>
      <c r="B944" s="99" t="s">
        <v>2883</v>
      </c>
      <c r="C944" s="189" t="s">
        <v>2884</v>
      </c>
      <c r="D944" s="190">
        <v>2</v>
      </c>
      <c r="E944" s="99" t="s">
        <v>2885</v>
      </c>
      <c r="F944" s="100">
        <v>40544</v>
      </c>
      <c r="G944" s="101">
        <v>2</v>
      </c>
      <c r="I944" s="101">
        <v>0</v>
      </c>
    </row>
    <row r="945" spans="1:9" ht="14.5" x14ac:dyDescent="0.35">
      <c r="A945" s="99" t="s">
        <v>2654</v>
      </c>
      <c r="B945" s="99" t="s">
        <v>2886</v>
      </c>
      <c r="C945" s="189" t="s">
        <v>2887</v>
      </c>
      <c r="D945" s="190">
        <v>2</v>
      </c>
      <c r="E945" s="99" t="s">
        <v>2888</v>
      </c>
      <c r="F945" s="100">
        <v>40544</v>
      </c>
      <c r="G945" s="101">
        <v>2</v>
      </c>
      <c r="I945" s="101">
        <v>0</v>
      </c>
    </row>
    <row r="946" spans="1:9" ht="14.5" x14ac:dyDescent="0.35">
      <c r="A946" s="99" t="s">
        <v>2654</v>
      </c>
      <c r="B946" s="99" t="s">
        <v>2889</v>
      </c>
      <c r="C946" s="189" t="s">
        <v>2890</v>
      </c>
      <c r="D946" s="190">
        <v>2.2000000000000002</v>
      </c>
      <c r="E946" s="99" t="s">
        <v>2891</v>
      </c>
      <c r="F946" s="100">
        <v>40544</v>
      </c>
      <c r="G946" s="101">
        <v>2.2000000000000002</v>
      </c>
      <c r="I946" s="101">
        <v>0</v>
      </c>
    </row>
    <row r="947" spans="1:9" ht="14.5" x14ac:dyDescent="0.35">
      <c r="A947" s="99" t="s">
        <v>2654</v>
      </c>
      <c r="B947" s="99" t="s">
        <v>2892</v>
      </c>
      <c r="C947" s="189" t="s">
        <v>2893</v>
      </c>
      <c r="D947" s="190">
        <v>2</v>
      </c>
      <c r="E947" s="99" t="s">
        <v>2894</v>
      </c>
      <c r="F947" s="100">
        <v>40544</v>
      </c>
      <c r="G947" s="101">
        <v>2</v>
      </c>
      <c r="I947" s="101">
        <v>0</v>
      </c>
    </row>
    <row r="948" spans="1:9" ht="14.5" x14ac:dyDescent="0.35">
      <c r="A948" s="99" t="s">
        <v>2654</v>
      </c>
      <c r="B948" s="99" t="s">
        <v>2895</v>
      </c>
      <c r="C948" s="189" t="s">
        <v>2896</v>
      </c>
      <c r="D948" s="190">
        <v>2.2000000000000002</v>
      </c>
      <c r="E948" s="99" t="s">
        <v>2897</v>
      </c>
      <c r="F948" s="100">
        <v>40544</v>
      </c>
      <c r="G948" s="101">
        <v>2.2000000000000002</v>
      </c>
      <c r="I948" s="101">
        <v>0</v>
      </c>
    </row>
    <row r="949" spans="1:9" ht="14.5" x14ac:dyDescent="0.35">
      <c r="A949" s="99" t="s">
        <v>2654</v>
      </c>
      <c r="B949" s="99" t="s">
        <v>2898</v>
      </c>
      <c r="C949" s="189" t="s">
        <v>2899</v>
      </c>
      <c r="D949" s="190">
        <v>2.2000000000000002</v>
      </c>
      <c r="E949" s="99" t="s">
        <v>2900</v>
      </c>
      <c r="F949" s="100">
        <v>40544</v>
      </c>
      <c r="G949" s="101">
        <v>2.2000000000000002</v>
      </c>
      <c r="I949" s="101">
        <v>0</v>
      </c>
    </row>
    <row r="950" spans="1:9" ht="14.5" x14ac:dyDescent="0.35">
      <c r="A950" s="99" t="s">
        <v>2654</v>
      </c>
      <c r="B950" s="99" t="s">
        <v>2901</v>
      </c>
      <c r="C950" s="189" t="s">
        <v>2902</v>
      </c>
      <c r="D950" s="190">
        <v>2.2000000000000002</v>
      </c>
      <c r="E950" s="99" t="s">
        <v>2903</v>
      </c>
      <c r="F950" s="100">
        <v>40544</v>
      </c>
      <c r="G950" s="101">
        <v>2.2000000000000002</v>
      </c>
      <c r="I950" s="101">
        <v>0</v>
      </c>
    </row>
    <row r="951" spans="1:9" ht="14.5" x14ac:dyDescent="0.35">
      <c r="A951" s="99" t="s">
        <v>2654</v>
      </c>
      <c r="B951" s="99" t="s">
        <v>2904</v>
      </c>
      <c r="C951" s="189" t="s">
        <v>2905</v>
      </c>
      <c r="D951" s="190">
        <v>2.2000000000000002</v>
      </c>
      <c r="E951" s="99" t="s">
        <v>2906</v>
      </c>
      <c r="F951" s="100">
        <v>40544</v>
      </c>
      <c r="G951" s="101">
        <v>2.2000000000000002</v>
      </c>
      <c r="I951" s="101">
        <v>0</v>
      </c>
    </row>
    <row r="952" spans="1:9" ht="14.5" x14ac:dyDescent="0.35">
      <c r="A952" s="99" t="s">
        <v>2654</v>
      </c>
      <c r="B952" s="99" t="s">
        <v>1738</v>
      </c>
      <c r="C952" s="189" t="s">
        <v>2907</v>
      </c>
      <c r="D952" s="190">
        <v>2</v>
      </c>
      <c r="E952" s="99" t="s">
        <v>2908</v>
      </c>
      <c r="F952" s="100">
        <v>40544</v>
      </c>
      <c r="G952" s="101">
        <v>2</v>
      </c>
      <c r="I952" s="101">
        <v>0</v>
      </c>
    </row>
    <row r="953" spans="1:9" ht="14.5" x14ac:dyDescent="0.35">
      <c r="A953" s="99" t="s">
        <v>2654</v>
      </c>
      <c r="B953" s="99" t="s">
        <v>2909</v>
      </c>
      <c r="C953" s="189" t="s">
        <v>2910</v>
      </c>
      <c r="D953" s="190">
        <v>2.2000000000000002</v>
      </c>
      <c r="E953" s="99" t="s">
        <v>2911</v>
      </c>
      <c r="F953" s="100">
        <v>40544</v>
      </c>
      <c r="G953" s="101">
        <v>2.2000000000000002</v>
      </c>
      <c r="I953" s="101">
        <v>0</v>
      </c>
    </row>
    <row r="954" spans="1:9" ht="14.5" x14ac:dyDescent="0.35">
      <c r="A954" s="99" t="s">
        <v>2654</v>
      </c>
      <c r="B954" s="99" t="s">
        <v>2912</v>
      </c>
      <c r="C954" s="189" t="s">
        <v>2913</v>
      </c>
      <c r="D954" s="190">
        <v>2</v>
      </c>
      <c r="E954" s="99" t="s">
        <v>2914</v>
      </c>
      <c r="F954" s="100">
        <v>40544</v>
      </c>
      <c r="G954" s="101">
        <v>2</v>
      </c>
      <c r="I954" s="101">
        <v>0</v>
      </c>
    </row>
    <row r="955" spans="1:9" ht="14.5" x14ac:dyDescent="0.35">
      <c r="A955" s="99" t="s">
        <v>2654</v>
      </c>
      <c r="B955" s="99" t="s">
        <v>2915</v>
      </c>
      <c r="C955" s="189" t="s">
        <v>2916</v>
      </c>
      <c r="D955" s="190">
        <v>2.2000000000000002</v>
      </c>
      <c r="E955" s="99" t="s">
        <v>2917</v>
      </c>
      <c r="F955" s="100">
        <v>40544</v>
      </c>
      <c r="G955" s="101">
        <v>2.2000000000000002</v>
      </c>
      <c r="I955" s="101">
        <v>0</v>
      </c>
    </row>
    <row r="956" spans="1:9" ht="14.5" x14ac:dyDescent="0.35">
      <c r="A956" s="99" t="s">
        <v>2654</v>
      </c>
      <c r="B956" s="99" t="s">
        <v>467</v>
      </c>
      <c r="C956" s="189" t="s">
        <v>2918</v>
      </c>
      <c r="D956" s="190">
        <v>2</v>
      </c>
      <c r="E956" s="99" t="s">
        <v>2919</v>
      </c>
      <c r="F956" s="100">
        <v>40544</v>
      </c>
      <c r="G956" s="101">
        <v>2</v>
      </c>
      <c r="I956" s="101">
        <v>0</v>
      </c>
    </row>
    <row r="957" spans="1:9" ht="14.5" x14ac:dyDescent="0.35">
      <c r="A957" s="99" t="s">
        <v>2654</v>
      </c>
      <c r="B957" s="99" t="s">
        <v>2920</v>
      </c>
      <c r="C957" s="189" t="s">
        <v>2921</v>
      </c>
      <c r="D957" s="190">
        <v>2.2000000000000002</v>
      </c>
      <c r="E957" s="99" t="s">
        <v>2922</v>
      </c>
      <c r="F957" s="100">
        <v>40544</v>
      </c>
      <c r="G957" s="101">
        <v>2.2000000000000002</v>
      </c>
      <c r="I957" s="101">
        <v>0</v>
      </c>
    </row>
    <row r="958" spans="1:9" ht="14.5" x14ac:dyDescent="0.35">
      <c r="A958" s="99" t="s">
        <v>2654</v>
      </c>
      <c r="B958" s="99" t="s">
        <v>2923</v>
      </c>
      <c r="C958" s="189" t="s">
        <v>2924</v>
      </c>
      <c r="D958" s="190">
        <v>2.2000000000000002</v>
      </c>
      <c r="E958" s="99" t="s">
        <v>2925</v>
      </c>
      <c r="F958" s="100">
        <v>40544</v>
      </c>
      <c r="G958" s="101">
        <v>2.2000000000000002</v>
      </c>
      <c r="I958" s="101">
        <v>0</v>
      </c>
    </row>
    <row r="959" spans="1:9" ht="14.5" x14ac:dyDescent="0.35">
      <c r="A959" s="99" t="s">
        <v>2654</v>
      </c>
      <c r="B959" s="99" t="s">
        <v>2926</v>
      </c>
      <c r="C959" s="189" t="s">
        <v>2927</v>
      </c>
      <c r="D959" s="190">
        <v>2.2000000000000002</v>
      </c>
      <c r="E959" s="99" t="s">
        <v>2928</v>
      </c>
      <c r="F959" s="100">
        <v>40544</v>
      </c>
      <c r="G959" s="101">
        <v>2.2000000000000002</v>
      </c>
      <c r="I959" s="101">
        <v>0</v>
      </c>
    </row>
    <row r="960" spans="1:9" ht="14.5" x14ac:dyDescent="0.35">
      <c r="A960" s="99" t="s">
        <v>2654</v>
      </c>
      <c r="B960" s="99" t="s">
        <v>2929</v>
      </c>
      <c r="C960" s="189" t="s">
        <v>2930</v>
      </c>
      <c r="D960" s="190">
        <v>2</v>
      </c>
      <c r="E960" s="99" t="s">
        <v>2931</v>
      </c>
      <c r="F960" s="100">
        <v>40544</v>
      </c>
      <c r="G960" s="101">
        <v>2</v>
      </c>
      <c r="I960" s="101">
        <v>0</v>
      </c>
    </row>
    <row r="961" spans="1:9" ht="14.5" x14ac:dyDescent="0.35">
      <c r="A961" s="99" t="s">
        <v>2932</v>
      </c>
      <c r="B961" s="99" t="s">
        <v>1804</v>
      </c>
      <c r="C961" s="189" t="s">
        <v>2933</v>
      </c>
      <c r="D961" s="190">
        <v>2.6</v>
      </c>
      <c r="E961" s="99" t="s">
        <v>2934</v>
      </c>
      <c r="F961" s="100">
        <v>40544</v>
      </c>
      <c r="G961" s="101">
        <v>2.4</v>
      </c>
      <c r="H961">
        <v>39569</v>
      </c>
      <c r="I961" s="101">
        <v>0.2</v>
      </c>
    </row>
    <row r="962" spans="1:9" ht="14.5" x14ac:dyDescent="0.35">
      <c r="A962" s="99" t="s">
        <v>2932</v>
      </c>
      <c r="B962" s="99" t="s">
        <v>2433</v>
      </c>
      <c r="C962" s="189" t="s">
        <v>2935</v>
      </c>
      <c r="D962" s="190">
        <v>2.6</v>
      </c>
      <c r="E962" s="99" t="s">
        <v>2936</v>
      </c>
      <c r="F962" s="100">
        <v>40544</v>
      </c>
      <c r="G962" s="101">
        <v>2.4</v>
      </c>
      <c r="H962">
        <v>39569</v>
      </c>
      <c r="I962" s="101">
        <v>0.2</v>
      </c>
    </row>
    <row r="963" spans="1:9" ht="14.5" x14ac:dyDescent="0.35">
      <c r="A963" s="99" t="s">
        <v>2932</v>
      </c>
      <c r="B963" s="99" t="s">
        <v>2657</v>
      </c>
      <c r="C963" s="189" t="s">
        <v>2937</v>
      </c>
      <c r="D963" s="190">
        <v>2.6</v>
      </c>
      <c r="E963" s="99" t="s">
        <v>2938</v>
      </c>
      <c r="F963" s="100">
        <v>40544</v>
      </c>
      <c r="G963" s="101">
        <v>2.2000000000000002</v>
      </c>
      <c r="H963">
        <v>39569</v>
      </c>
      <c r="I963" s="101">
        <v>0.4</v>
      </c>
    </row>
    <row r="964" spans="1:9" ht="14.5" x14ac:dyDescent="0.35">
      <c r="A964" s="99" t="s">
        <v>2932</v>
      </c>
      <c r="B964" s="99" t="s">
        <v>2939</v>
      </c>
      <c r="C964" s="189" t="s">
        <v>2940</v>
      </c>
      <c r="D964" s="190">
        <v>2.7</v>
      </c>
      <c r="E964" s="99" t="s">
        <v>2941</v>
      </c>
      <c r="F964" s="100">
        <v>40544</v>
      </c>
      <c r="G964" s="101">
        <v>2.4</v>
      </c>
      <c r="H964">
        <v>39569</v>
      </c>
      <c r="I964" s="101">
        <v>0.3</v>
      </c>
    </row>
    <row r="965" spans="1:9" ht="14.5" x14ac:dyDescent="0.35">
      <c r="A965" s="99" t="s">
        <v>2932</v>
      </c>
      <c r="B965" s="99" t="s">
        <v>2942</v>
      </c>
      <c r="C965" s="189" t="s">
        <v>2943</v>
      </c>
      <c r="D965" s="190">
        <v>2.6</v>
      </c>
      <c r="E965" s="99" t="s">
        <v>2944</v>
      </c>
      <c r="F965" s="100">
        <v>40544</v>
      </c>
      <c r="G965" s="101">
        <v>2.4</v>
      </c>
      <c r="H965">
        <v>39569</v>
      </c>
      <c r="I965" s="101">
        <v>0.2</v>
      </c>
    </row>
    <row r="966" spans="1:9" ht="14.5" x14ac:dyDescent="0.35">
      <c r="A966" s="99" t="s">
        <v>2932</v>
      </c>
      <c r="B966" s="99" t="s">
        <v>2945</v>
      </c>
      <c r="C966" s="189" t="s">
        <v>2946</v>
      </c>
      <c r="D966" s="190">
        <v>2.6</v>
      </c>
      <c r="E966" s="99" t="s">
        <v>2947</v>
      </c>
      <c r="F966" s="100">
        <v>40544</v>
      </c>
      <c r="G966" s="101">
        <v>2.2000000000000002</v>
      </c>
      <c r="H966">
        <v>39569</v>
      </c>
      <c r="I966" s="101">
        <v>0.4</v>
      </c>
    </row>
    <row r="967" spans="1:9" ht="14.5" x14ac:dyDescent="0.35">
      <c r="A967" s="99" t="s">
        <v>2932</v>
      </c>
      <c r="B967" s="99" t="s">
        <v>2948</v>
      </c>
      <c r="C967" s="189" t="s">
        <v>2949</v>
      </c>
      <c r="D967" s="190">
        <v>2.9</v>
      </c>
      <c r="E967" s="99" t="s">
        <v>2950</v>
      </c>
      <c r="F967" s="100">
        <v>40544</v>
      </c>
      <c r="G967" s="101">
        <v>2.4</v>
      </c>
      <c r="H967">
        <v>39569</v>
      </c>
      <c r="I967" s="101">
        <v>0.5</v>
      </c>
    </row>
    <row r="968" spans="1:9" ht="14.5" x14ac:dyDescent="0.35">
      <c r="A968" s="99" t="s">
        <v>2932</v>
      </c>
      <c r="B968" s="99" t="s">
        <v>1341</v>
      </c>
      <c r="C968" s="189" t="s">
        <v>2951</v>
      </c>
      <c r="D968" s="190">
        <v>2.2000000000000002</v>
      </c>
      <c r="E968" s="99" t="s">
        <v>2952</v>
      </c>
      <c r="F968" s="100">
        <v>40544</v>
      </c>
      <c r="G968" s="101">
        <v>2.2000000000000002</v>
      </c>
      <c r="I968" s="101">
        <v>0</v>
      </c>
    </row>
    <row r="969" spans="1:9" ht="14.5" x14ac:dyDescent="0.35">
      <c r="A969" s="99" t="s">
        <v>2932</v>
      </c>
      <c r="B969" s="99" t="s">
        <v>2669</v>
      </c>
      <c r="C969" s="189" t="s">
        <v>2953</v>
      </c>
      <c r="D969" s="190">
        <v>2.6</v>
      </c>
      <c r="E969" s="99" t="s">
        <v>2954</v>
      </c>
      <c r="F969" s="100">
        <v>40544</v>
      </c>
      <c r="G969" s="101">
        <v>2.2000000000000002</v>
      </c>
      <c r="H969">
        <v>39569</v>
      </c>
      <c r="I969" s="101">
        <v>0.4</v>
      </c>
    </row>
    <row r="970" spans="1:9" ht="14.5" x14ac:dyDescent="0.35">
      <c r="A970" s="99" t="s">
        <v>2932</v>
      </c>
      <c r="B970" s="99" t="s">
        <v>2955</v>
      </c>
      <c r="C970" s="189" t="s">
        <v>2956</v>
      </c>
      <c r="D970" s="190">
        <v>2.2000000000000002</v>
      </c>
      <c r="E970" s="99" t="s">
        <v>2957</v>
      </c>
      <c r="F970" s="100">
        <v>40544</v>
      </c>
      <c r="G970" s="101">
        <v>2.2000000000000002</v>
      </c>
      <c r="I970" s="101">
        <v>0</v>
      </c>
    </row>
    <row r="971" spans="1:9" ht="14.5" x14ac:dyDescent="0.35">
      <c r="A971" s="99" t="s">
        <v>2932</v>
      </c>
      <c r="B971" s="99" t="s">
        <v>2958</v>
      </c>
      <c r="C971" s="189" t="s">
        <v>2959</v>
      </c>
      <c r="D971" s="190">
        <v>2.6</v>
      </c>
      <c r="E971" s="99" t="s">
        <v>2960</v>
      </c>
      <c r="F971" s="100">
        <v>40544</v>
      </c>
      <c r="G971" s="101">
        <v>2.2000000000000002</v>
      </c>
      <c r="H971">
        <v>39569</v>
      </c>
      <c r="I971" s="101">
        <v>0.4</v>
      </c>
    </row>
    <row r="972" spans="1:9" ht="14.5" x14ac:dyDescent="0.35">
      <c r="A972" s="99" t="s">
        <v>2932</v>
      </c>
      <c r="B972" s="99" t="s">
        <v>2961</v>
      </c>
      <c r="C972" s="189" t="s">
        <v>2962</v>
      </c>
      <c r="D972" s="190">
        <v>2.2000000000000002</v>
      </c>
      <c r="E972" s="99" t="s">
        <v>2963</v>
      </c>
      <c r="F972" s="100">
        <v>40544</v>
      </c>
      <c r="G972" s="101">
        <v>2.2000000000000002</v>
      </c>
      <c r="I972" s="101">
        <v>0</v>
      </c>
    </row>
    <row r="973" spans="1:9" ht="14.5" x14ac:dyDescent="0.35">
      <c r="A973" s="99" t="s">
        <v>2932</v>
      </c>
      <c r="B973" s="99" t="s">
        <v>2964</v>
      </c>
      <c r="C973" s="189" t="s">
        <v>2965</v>
      </c>
      <c r="D973" s="190">
        <v>2.9</v>
      </c>
      <c r="E973" s="99" t="s">
        <v>2966</v>
      </c>
      <c r="F973" s="100">
        <v>40544</v>
      </c>
      <c r="G973" s="101">
        <v>2.2000000000000002</v>
      </c>
      <c r="H973">
        <v>39569</v>
      </c>
      <c r="I973" s="101">
        <v>0.7</v>
      </c>
    </row>
    <row r="974" spans="1:9" ht="14.5" x14ac:dyDescent="0.35">
      <c r="A974" s="99" t="s">
        <v>2932</v>
      </c>
      <c r="B974" s="99" t="s">
        <v>2967</v>
      </c>
      <c r="C974" s="189" t="s">
        <v>2968</v>
      </c>
      <c r="D974" s="190">
        <v>2.2999999999999998</v>
      </c>
      <c r="E974" s="99" t="s">
        <v>2969</v>
      </c>
      <c r="F974" s="100">
        <v>40544</v>
      </c>
      <c r="G974" s="101">
        <v>2.2000000000000002</v>
      </c>
      <c r="H974">
        <v>39569</v>
      </c>
      <c r="I974" s="101">
        <v>0.1</v>
      </c>
    </row>
    <row r="975" spans="1:9" ht="14.5" x14ac:dyDescent="0.35">
      <c r="A975" s="99" t="s">
        <v>2932</v>
      </c>
      <c r="B975" s="99" t="s">
        <v>2970</v>
      </c>
      <c r="C975" s="189" t="s">
        <v>2971</v>
      </c>
      <c r="D975" s="190">
        <v>2.2999999999999998</v>
      </c>
      <c r="E975" s="99" t="s">
        <v>2972</v>
      </c>
      <c r="F975" s="100">
        <v>40544</v>
      </c>
      <c r="G975" s="101">
        <v>2.2000000000000002</v>
      </c>
      <c r="H975">
        <v>39569</v>
      </c>
      <c r="I975" s="101">
        <v>0.1</v>
      </c>
    </row>
    <row r="976" spans="1:9" ht="14.5" x14ac:dyDescent="0.35">
      <c r="A976" s="99" t="s">
        <v>2932</v>
      </c>
      <c r="B976" s="99" t="s">
        <v>1164</v>
      </c>
      <c r="C976" s="189" t="s">
        <v>2973</v>
      </c>
      <c r="D976" s="190">
        <v>2.6</v>
      </c>
      <c r="E976" s="99" t="s">
        <v>2974</v>
      </c>
      <c r="F976" s="100">
        <v>40544</v>
      </c>
      <c r="G976" s="101">
        <v>2.4</v>
      </c>
      <c r="H976">
        <v>39569</v>
      </c>
      <c r="I976" s="101">
        <v>0.2</v>
      </c>
    </row>
    <row r="977" spans="1:9" ht="14.5" x14ac:dyDescent="0.35">
      <c r="A977" s="99" t="s">
        <v>2932</v>
      </c>
      <c r="B977" s="99" t="s">
        <v>2975</v>
      </c>
      <c r="C977" s="189" t="s">
        <v>2976</v>
      </c>
      <c r="D977" s="190">
        <v>2.6</v>
      </c>
      <c r="E977" s="99" t="s">
        <v>2977</v>
      </c>
      <c r="F977" s="100">
        <v>40544</v>
      </c>
      <c r="G977" s="101">
        <v>2.4</v>
      </c>
      <c r="H977">
        <v>39569</v>
      </c>
      <c r="I977" s="101">
        <v>0.2</v>
      </c>
    </row>
    <row r="978" spans="1:9" ht="14.5" x14ac:dyDescent="0.35">
      <c r="A978" s="99" t="s">
        <v>2932</v>
      </c>
      <c r="B978" s="99" t="s">
        <v>2978</v>
      </c>
      <c r="C978" s="189" t="s">
        <v>2979</v>
      </c>
      <c r="D978" s="190">
        <v>2.7</v>
      </c>
      <c r="E978" s="99" t="s">
        <v>2980</v>
      </c>
      <c r="F978" s="100">
        <v>40544</v>
      </c>
      <c r="G978" s="101">
        <v>2.4</v>
      </c>
      <c r="H978">
        <v>39569</v>
      </c>
      <c r="I978" s="101">
        <v>0.3</v>
      </c>
    </row>
    <row r="979" spans="1:9" ht="14.5" x14ac:dyDescent="0.35">
      <c r="A979" s="99" t="s">
        <v>2932</v>
      </c>
      <c r="B979" s="99" t="s">
        <v>2981</v>
      </c>
      <c r="C979" s="189" t="s">
        <v>2982</v>
      </c>
      <c r="D979" s="190">
        <v>2.2000000000000002</v>
      </c>
      <c r="E979" s="99" t="s">
        <v>2983</v>
      </c>
      <c r="F979" s="100">
        <v>40544</v>
      </c>
      <c r="G979" s="101">
        <v>2.2000000000000002</v>
      </c>
      <c r="I979" s="101">
        <v>0</v>
      </c>
    </row>
    <row r="980" spans="1:9" ht="14.5" x14ac:dyDescent="0.35">
      <c r="A980" s="99" t="s">
        <v>2932</v>
      </c>
      <c r="B980" s="99" t="s">
        <v>2984</v>
      </c>
      <c r="C980" s="189" t="s">
        <v>2985</v>
      </c>
      <c r="D980" s="190">
        <v>2.7</v>
      </c>
      <c r="E980" s="99" t="s">
        <v>2986</v>
      </c>
      <c r="F980" s="100">
        <v>40544</v>
      </c>
      <c r="G980" s="101">
        <v>2.4</v>
      </c>
      <c r="H980">
        <v>39569</v>
      </c>
      <c r="I980" s="101">
        <v>0.3</v>
      </c>
    </row>
    <row r="981" spans="1:9" ht="14.5" x14ac:dyDescent="0.35">
      <c r="A981" s="99" t="s">
        <v>2932</v>
      </c>
      <c r="B981" s="99" t="s">
        <v>1349</v>
      </c>
      <c r="C981" s="189" t="s">
        <v>2987</v>
      </c>
      <c r="D981" s="190">
        <v>2.2999999999999998</v>
      </c>
      <c r="E981" s="99" t="s">
        <v>2988</v>
      </c>
      <c r="F981" s="100">
        <v>40544</v>
      </c>
      <c r="G981" s="101">
        <v>2.2000000000000002</v>
      </c>
      <c r="H981">
        <v>39569</v>
      </c>
      <c r="I981" s="101">
        <v>0.1</v>
      </c>
    </row>
    <row r="982" spans="1:9" ht="14.5" x14ac:dyDescent="0.35">
      <c r="A982" s="99" t="s">
        <v>2932</v>
      </c>
      <c r="B982" s="99" t="s">
        <v>2989</v>
      </c>
      <c r="C982" s="189" t="s">
        <v>2990</v>
      </c>
      <c r="D982" s="190">
        <v>2.6</v>
      </c>
      <c r="E982" s="99" t="s">
        <v>2991</v>
      </c>
      <c r="F982" s="100">
        <v>40544</v>
      </c>
      <c r="G982" s="101">
        <v>2.2000000000000002</v>
      </c>
      <c r="H982">
        <v>39569</v>
      </c>
      <c r="I982" s="101">
        <v>0.4</v>
      </c>
    </row>
    <row r="983" spans="1:9" ht="14.5" x14ac:dyDescent="0.35">
      <c r="A983" s="99" t="s">
        <v>2932</v>
      </c>
      <c r="B983" s="99" t="s">
        <v>2992</v>
      </c>
      <c r="C983" s="189" t="s">
        <v>2993</v>
      </c>
      <c r="D983" s="190">
        <v>2.6</v>
      </c>
      <c r="E983" s="99" t="s">
        <v>2994</v>
      </c>
      <c r="F983" s="100">
        <v>40544</v>
      </c>
      <c r="G983" s="101">
        <v>2.4</v>
      </c>
      <c r="H983">
        <v>39569</v>
      </c>
      <c r="I983" s="101">
        <v>0.2</v>
      </c>
    </row>
    <row r="984" spans="1:9" ht="14.5" x14ac:dyDescent="0.35">
      <c r="A984" s="99" t="s">
        <v>2932</v>
      </c>
      <c r="B984" s="99" t="s">
        <v>2202</v>
      </c>
      <c r="C984" s="189" t="s">
        <v>2995</v>
      </c>
      <c r="D984" s="190">
        <v>2.6</v>
      </c>
      <c r="E984" s="99" t="s">
        <v>2996</v>
      </c>
      <c r="F984" s="100">
        <v>40544</v>
      </c>
      <c r="G984" s="101">
        <v>2.4</v>
      </c>
      <c r="H984">
        <v>39569</v>
      </c>
      <c r="I984" s="101">
        <v>0.2</v>
      </c>
    </row>
    <row r="985" spans="1:9" ht="14.5" x14ac:dyDescent="0.35">
      <c r="A985" s="99" t="s">
        <v>2932</v>
      </c>
      <c r="B985" s="99" t="s">
        <v>1355</v>
      </c>
      <c r="C985" s="189" t="s">
        <v>2997</v>
      </c>
      <c r="D985" s="190">
        <v>2.6</v>
      </c>
      <c r="E985" s="99" t="s">
        <v>2998</v>
      </c>
      <c r="F985" s="100">
        <v>40544</v>
      </c>
      <c r="G985" s="101">
        <v>2.2000000000000002</v>
      </c>
      <c r="H985">
        <v>39569</v>
      </c>
      <c r="I985" s="101">
        <v>0.4</v>
      </c>
    </row>
    <row r="986" spans="1:9" ht="14.5" x14ac:dyDescent="0.35">
      <c r="A986" s="99" t="s">
        <v>2932</v>
      </c>
      <c r="B986" s="99" t="s">
        <v>946</v>
      </c>
      <c r="C986" s="189" t="s">
        <v>2999</v>
      </c>
      <c r="D986" s="190">
        <v>2.9</v>
      </c>
      <c r="E986" s="99" t="s">
        <v>3000</v>
      </c>
      <c r="F986" s="100">
        <v>40544</v>
      </c>
      <c r="G986" s="101">
        <v>2.4</v>
      </c>
      <c r="H986">
        <v>39569</v>
      </c>
      <c r="I986" s="101">
        <v>0.5</v>
      </c>
    </row>
    <row r="987" spans="1:9" ht="14.5" x14ac:dyDescent="0.35">
      <c r="A987" s="99" t="s">
        <v>2932</v>
      </c>
      <c r="B987" s="99" t="s">
        <v>1860</v>
      </c>
      <c r="C987" s="189" t="s">
        <v>3001</v>
      </c>
      <c r="D987" s="190">
        <v>2.9</v>
      </c>
      <c r="E987" s="99" t="s">
        <v>3002</v>
      </c>
      <c r="F987" s="100">
        <v>40544</v>
      </c>
      <c r="G987" s="101">
        <v>2.4</v>
      </c>
      <c r="H987">
        <v>39569</v>
      </c>
      <c r="I987" s="101">
        <v>0.5</v>
      </c>
    </row>
    <row r="988" spans="1:9" ht="14.5" x14ac:dyDescent="0.35">
      <c r="A988" s="99" t="s">
        <v>2932</v>
      </c>
      <c r="B988" s="99" t="s">
        <v>1376</v>
      </c>
      <c r="C988" s="189" t="s">
        <v>3003</v>
      </c>
      <c r="D988" s="190">
        <v>2.6</v>
      </c>
      <c r="E988" s="99" t="s">
        <v>3004</v>
      </c>
      <c r="F988" s="100">
        <v>40544</v>
      </c>
      <c r="G988" s="101">
        <v>2.4</v>
      </c>
      <c r="H988">
        <v>39569</v>
      </c>
      <c r="I988" s="101">
        <v>0.2</v>
      </c>
    </row>
    <row r="989" spans="1:9" ht="14.5" x14ac:dyDescent="0.35">
      <c r="A989" s="99" t="s">
        <v>2932</v>
      </c>
      <c r="B989" s="99" t="s">
        <v>2218</v>
      </c>
      <c r="C989" s="189" t="s">
        <v>3005</v>
      </c>
      <c r="D989" s="190">
        <v>2.9</v>
      </c>
      <c r="E989" s="99" t="s">
        <v>3006</v>
      </c>
      <c r="F989" s="100">
        <v>40544</v>
      </c>
      <c r="G989" s="101">
        <v>2.4</v>
      </c>
      <c r="H989">
        <v>39569</v>
      </c>
      <c r="I989" s="101">
        <v>0.5</v>
      </c>
    </row>
    <row r="990" spans="1:9" ht="14.5" x14ac:dyDescent="0.35">
      <c r="A990" s="99" t="s">
        <v>2932</v>
      </c>
      <c r="B990" s="99" t="s">
        <v>2460</v>
      </c>
      <c r="C990" s="189" t="s">
        <v>3007</v>
      </c>
      <c r="D990" s="190">
        <v>2.2999999999999998</v>
      </c>
      <c r="E990" s="99" t="s">
        <v>3008</v>
      </c>
      <c r="F990" s="100">
        <v>40544</v>
      </c>
      <c r="G990" s="101">
        <v>2.2000000000000002</v>
      </c>
      <c r="H990">
        <v>39569</v>
      </c>
      <c r="I990" s="101">
        <v>0.1</v>
      </c>
    </row>
    <row r="991" spans="1:9" ht="14.5" x14ac:dyDescent="0.35">
      <c r="A991" s="99" t="s">
        <v>2932</v>
      </c>
      <c r="B991" s="99" t="s">
        <v>3009</v>
      </c>
      <c r="C991" s="189" t="s">
        <v>3010</v>
      </c>
      <c r="D991" s="190">
        <v>2.6</v>
      </c>
      <c r="E991" s="99" t="s">
        <v>3011</v>
      </c>
      <c r="F991" s="100">
        <v>40544</v>
      </c>
      <c r="G991" s="101">
        <v>2.4</v>
      </c>
      <c r="H991">
        <v>39569</v>
      </c>
      <c r="I991" s="101">
        <v>0.2</v>
      </c>
    </row>
    <row r="992" spans="1:9" ht="14.5" x14ac:dyDescent="0.35">
      <c r="A992" s="99" t="s">
        <v>2932</v>
      </c>
      <c r="B992" s="99" t="s">
        <v>3012</v>
      </c>
      <c r="C992" s="189" t="s">
        <v>3013</v>
      </c>
      <c r="D992" s="190">
        <v>2.6</v>
      </c>
      <c r="E992" s="99" t="s">
        <v>3014</v>
      </c>
      <c r="F992" s="100">
        <v>40544</v>
      </c>
      <c r="G992" s="101">
        <v>2.2000000000000002</v>
      </c>
      <c r="H992">
        <v>39569</v>
      </c>
      <c r="I992" s="101">
        <v>0.4</v>
      </c>
    </row>
    <row r="993" spans="1:9" ht="14.5" x14ac:dyDescent="0.35">
      <c r="A993" s="99" t="s">
        <v>2932</v>
      </c>
      <c r="B993" s="99" t="s">
        <v>3015</v>
      </c>
      <c r="C993" s="189" t="s">
        <v>3016</v>
      </c>
      <c r="D993" s="190">
        <v>2.6</v>
      </c>
      <c r="E993" s="99" t="s">
        <v>3017</v>
      </c>
      <c r="F993" s="100">
        <v>40544</v>
      </c>
      <c r="G993" s="101">
        <v>2.2000000000000002</v>
      </c>
      <c r="H993">
        <v>39569</v>
      </c>
      <c r="I993" s="101">
        <v>0.4</v>
      </c>
    </row>
    <row r="994" spans="1:9" ht="14.5" x14ac:dyDescent="0.35">
      <c r="A994" s="99" t="s">
        <v>2932</v>
      </c>
      <c r="B994" s="99" t="s">
        <v>1227</v>
      </c>
      <c r="C994" s="189" t="s">
        <v>3018</v>
      </c>
      <c r="D994" s="190">
        <v>2.6</v>
      </c>
      <c r="E994" s="99" t="s">
        <v>3019</v>
      </c>
      <c r="F994" s="100">
        <v>40544</v>
      </c>
      <c r="G994" s="101">
        <v>2.2000000000000002</v>
      </c>
      <c r="H994">
        <v>39569</v>
      </c>
      <c r="I994" s="101">
        <v>0.4</v>
      </c>
    </row>
    <row r="995" spans="1:9" ht="14.5" x14ac:dyDescent="0.35">
      <c r="A995" s="99" t="s">
        <v>2932</v>
      </c>
      <c r="B995" s="99" t="s">
        <v>3020</v>
      </c>
      <c r="C995" s="189" t="s">
        <v>3021</v>
      </c>
      <c r="D995" s="190">
        <v>2.6</v>
      </c>
      <c r="E995" s="99" t="s">
        <v>3022</v>
      </c>
      <c r="F995" s="100">
        <v>40544</v>
      </c>
      <c r="G995" s="101">
        <v>2.2000000000000002</v>
      </c>
      <c r="H995">
        <v>39569</v>
      </c>
      <c r="I995" s="101">
        <v>0.4</v>
      </c>
    </row>
    <row r="996" spans="1:9" ht="14.5" x14ac:dyDescent="0.35">
      <c r="A996" s="99" t="s">
        <v>2932</v>
      </c>
      <c r="B996" s="99" t="s">
        <v>1531</v>
      </c>
      <c r="C996" s="189" t="s">
        <v>3023</v>
      </c>
      <c r="D996" s="190">
        <v>2.2000000000000002</v>
      </c>
      <c r="E996" s="99" t="s">
        <v>3024</v>
      </c>
      <c r="F996" s="100">
        <v>40544</v>
      </c>
      <c r="G996" s="101">
        <v>2.2000000000000002</v>
      </c>
      <c r="I996" s="101">
        <v>0</v>
      </c>
    </row>
    <row r="997" spans="1:9" ht="14.5" x14ac:dyDescent="0.35">
      <c r="A997" s="99" t="s">
        <v>2932</v>
      </c>
      <c r="B997" s="99" t="s">
        <v>973</v>
      </c>
      <c r="C997" s="189" t="s">
        <v>3025</v>
      </c>
      <c r="D997" s="190">
        <v>2.2999999999999998</v>
      </c>
      <c r="E997" s="99" t="s">
        <v>3026</v>
      </c>
      <c r="F997" s="100">
        <v>40544</v>
      </c>
      <c r="G997" s="101">
        <v>2.2000000000000002</v>
      </c>
      <c r="H997">
        <v>39569</v>
      </c>
      <c r="I997" s="101">
        <v>0.1</v>
      </c>
    </row>
    <row r="998" spans="1:9" ht="14.5" x14ac:dyDescent="0.35">
      <c r="A998" s="99" t="s">
        <v>2932</v>
      </c>
      <c r="B998" s="99" t="s">
        <v>1395</v>
      </c>
      <c r="C998" s="189" t="s">
        <v>3027</v>
      </c>
      <c r="D998" s="190">
        <v>2.7</v>
      </c>
      <c r="E998" s="99" t="s">
        <v>3028</v>
      </c>
      <c r="F998" s="100">
        <v>40544</v>
      </c>
      <c r="G998" s="101">
        <v>2.4</v>
      </c>
      <c r="H998">
        <v>39569</v>
      </c>
      <c r="I998" s="101">
        <v>0.3</v>
      </c>
    </row>
    <row r="999" spans="1:9" ht="14.5" x14ac:dyDescent="0.35">
      <c r="A999" s="99" t="s">
        <v>2932</v>
      </c>
      <c r="B999" s="99" t="s">
        <v>2248</v>
      </c>
      <c r="C999" s="189" t="s">
        <v>3029</v>
      </c>
      <c r="D999" s="190">
        <v>2.2999999999999998</v>
      </c>
      <c r="E999" s="99" t="s">
        <v>3030</v>
      </c>
      <c r="F999" s="100">
        <v>40544</v>
      </c>
      <c r="G999" s="101">
        <v>2.2000000000000002</v>
      </c>
      <c r="H999">
        <v>39569</v>
      </c>
      <c r="I999" s="101">
        <v>0.1</v>
      </c>
    </row>
    <row r="1000" spans="1:9" ht="14.5" x14ac:dyDescent="0.35">
      <c r="A1000" s="99" t="s">
        <v>2932</v>
      </c>
      <c r="B1000" s="99" t="s">
        <v>3031</v>
      </c>
      <c r="C1000" s="189" t="s">
        <v>3032</v>
      </c>
      <c r="D1000" s="190">
        <v>2.6</v>
      </c>
      <c r="E1000" s="99" t="s">
        <v>3033</v>
      </c>
      <c r="F1000" s="100">
        <v>40544</v>
      </c>
      <c r="G1000" s="101">
        <v>2.2000000000000002</v>
      </c>
      <c r="H1000">
        <v>39569</v>
      </c>
      <c r="I1000" s="101">
        <v>0.4</v>
      </c>
    </row>
    <row r="1001" spans="1:9" ht="14.5" x14ac:dyDescent="0.35">
      <c r="A1001" s="99" t="s">
        <v>2932</v>
      </c>
      <c r="B1001" s="99" t="s">
        <v>1401</v>
      </c>
      <c r="C1001" s="189" t="s">
        <v>3034</v>
      </c>
      <c r="D1001" s="190">
        <v>2.2000000000000002</v>
      </c>
      <c r="E1001" s="99" t="s">
        <v>3035</v>
      </c>
      <c r="F1001" s="100">
        <v>40544</v>
      </c>
      <c r="G1001" s="101">
        <v>2.2000000000000002</v>
      </c>
      <c r="I1001" s="101">
        <v>0</v>
      </c>
    </row>
    <row r="1002" spans="1:9" ht="14.5" x14ac:dyDescent="0.35">
      <c r="A1002" s="99" t="s">
        <v>2932</v>
      </c>
      <c r="B1002" s="99" t="s">
        <v>3036</v>
      </c>
      <c r="C1002" s="189" t="s">
        <v>3037</v>
      </c>
      <c r="D1002" s="190">
        <v>2.7</v>
      </c>
      <c r="E1002" s="99" t="s">
        <v>3038</v>
      </c>
      <c r="F1002" s="100">
        <v>40544</v>
      </c>
      <c r="G1002" s="101">
        <v>2.4</v>
      </c>
      <c r="H1002">
        <v>39569</v>
      </c>
      <c r="I1002" s="101">
        <v>0.3</v>
      </c>
    </row>
    <row r="1003" spans="1:9" ht="14.5" x14ac:dyDescent="0.35">
      <c r="A1003" s="99" t="s">
        <v>2932</v>
      </c>
      <c r="B1003" s="99" t="s">
        <v>3039</v>
      </c>
      <c r="C1003" s="189" t="s">
        <v>3040</v>
      </c>
      <c r="D1003" s="190">
        <v>2.6</v>
      </c>
      <c r="E1003" s="99" t="s">
        <v>3041</v>
      </c>
      <c r="F1003" s="100">
        <v>40544</v>
      </c>
      <c r="G1003" s="101">
        <v>2.4</v>
      </c>
      <c r="H1003">
        <v>39569</v>
      </c>
      <c r="I1003" s="101">
        <v>0.2</v>
      </c>
    </row>
    <row r="1004" spans="1:9" ht="14.5" x14ac:dyDescent="0.35">
      <c r="A1004" s="99" t="s">
        <v>2932</v>
      </c>
      <c r="B1004" s="99" t="s">
        <v>3042</v>
      </c>
      <c r="C1004" s="189" t="s">
        <v>3043</v>
      </c>
      <c r="D1004" s="190">
        <v>2.6</v>
      </c>
      <c r="E1004" s="99" t="s">
        <v>3044</v>
      </c>
      <c r="F1004" s="100">
        <v>40544</v>
      </c>
      <c r="G1004" s="101">
        <v>2.4</v>
      </c>
      <c r="H1004">
        <v>39569</v>
      </c>
      <c r="I1004" s="101">
        <v>0.2</v>
      </c>
    </row>
    <row r="1005" spans="1:9" ht="14.5" x14ac:dyDescent="0.35">
      <c r="A1005" s="99" t="s">
        <v>2932</v>
      </c>
      <c r="B1005" s="99" t="s">
        <v>3045</v>
      </c>
      <c r="C1005" s="189" t="s">
        <v>3046</v>
      </c>
      <c r="D1005" s="190">
        <v>2.2000000000000002</v>
      </c>
      <c r="E1005" s="99" t="s">
        <v>3047</v>
      </c>
      <c r="F1005" s="100">
        <v>40544</v>
      </c>
      <c r="G1005" s="101">
        <v>2.2000000000000002</v>
      </c>
      <c r="I1005" s="101">
        <v>0</v>
      </c>
    </row>
    <row r="1006" spans="1:9" ht="14.5" x14ac:dyDescent="0.35">
      <c r="A1006" s="99" t="s">
        <v>2932</v>
      </c>
      <c r="B1006" s="99" t="s">
        <v>1567</v>
      </c>
      <c r="C1006" s="189" t="s">
        <v>3048</v>
      </c>
      <c r="D1006" s="190">
        <v>2.2999999999999998</v>
      </c>
      <c r="E1006" s="99" t="s">
        <v>3049</v>
      </c>
      <c r="F1006" s="100">
        <v>40544</v>
      </c>
      <c r="G1006" s="101">
        <v>2.2000000000000002</v>
      </c>
      <c r="H1006">
        <v>39569</v>
      </c>
      <c r="I1006" s="101">
        <v>0.1</v>
      </c>
    </row>
    <row r="1007" spans="1:9" ht="14.5" x14ac:dyDescent="0.35">
      <c r="A1007" s="99" t="s">
        <v>2932</v>
      </c>
      <c r="B1007" s="99" t="s">
        <v>1907</v>
      </c>
      <c r="C1007" s="189" t="s">
        <v>3050</v>
      </c>
      <c r="D1007" s="190">
        <v>2.2999999999999998</v>
      </c>
      <c r="E1007" s="99" t="s">
        <v>3051</v>
      </c>
      <c r="F1007" s="100">
        <v>40544</v>
      </c>
      <c r="G1007" s="101">
        <v>2.2000000000000002</v>
      </c>
      <c r="H1007">
        <v>39569</v>
      </c>
      <c r="I1007" s="101">
        <v>0.1</v>
      </c>
    </row>
    <row r="1008" spans="1:9" ht="14.5" x14ac:dyDescent="0.35">
      <c r="A1008" s="99" t="s">
        <v>2932</v>
      </c>
      <c r="B1008" s="99" t="s">
        <v>3052</v>
      </c>
      <c r="C1008" s="189" t="s">
        <v>3053</v>
      </c>
      <c r="D1008" s="190">
        <v>2.9</v>
      </c>
      <c r="E1008" s="99" t="s">
        <v>3054</v>
      </c>
      <c r="F1008" s="100">
        <v>40544</v>
      </c>
      <c r="G1008" s="101">
        <v>2.4</v>
      </c>
      <c r="H1008">
        <v>39569</v>
      </c>
      <c r="I1008" s="101">
        <v>0.5</v>
      </c>
    </row>
    <row r="1009" spans="1:9" ht="14.5" x14ac:dyDescent="0.35">
      <c r="A1009" s="99" t="s">
        <v>2932</v>
      </c>
      <c r="B1009" s="99" t="s">
        <v>1910</v>
      </c>
      <c r="C1009" s="189" t="s">
        <v>3055</v>
      </c>
      <c r="D1009" s="190">
        <v>2.2000000000000002</v>
      </c>
      <c r="E1009" s="99" t="s">
        <v>3056</v>
      </c>
      <c r="F1009" s="100">
        <v>40544</v>
      </c>
      <c r="G1009" s="101">
        <v>2.2000000000000002</v>
      </c>
      <c r="I1009" s="101">
        <v>0</v>
      </c>
    </row>
    <row r="1010" spans="1:9" ht="14.5" x14ac:dyDescent="0.35">
      <c r="A1010" s="99" t="s">
        <v>2932</v>
      </c>
      <c r="B1010" s="99" t="s">
        <v>1576</v>
      </c>
      <c r="C1010" s="189" t="s">
        <v>3057</v>
      </c>
      <c r="D1010" s="190">
        <v>2.6</v>
      </c>
      <c r="E1010" s="99" t="s">
        <v>3058</v>
      </c>
      <c r="F1010" s="100">
        <v>40544</v>
      </c>
      <c r="G1010" s="101">
        <v>2.4</v>
      </c>
      <c r="H1010">
        <v>39569</v>
      </c>
      <c r="I1010" s="101">
        <v>0.2</v>
      </c>
    </row>
    <row r="1011" spans="1:9" ht="14.5" x14ac:dyDescent="0.35">
      <c r="A1011" s="99" t="s">
        <v>2932</v>
      </c>
      <c r="B1011" s="99" t="s">
        <v>2261</v>
      </c>
      <c r="C1011" s="189" t="s">
        <v>3059</v>
      </c>
      <c r="D1011" s="190">
        <v>2.2999999999999998</v>
      </c>
      <c r="E1011" s="99" t="s">
        <v>3060</v>
      </c>
      <c r="F1011" s="100">
        <v>40544</v>
      </c>
      <c r="G1011" s="101">
        <v>2.2000000000000002</v>
      </c>
      <c r="H1011">
        <v>39569</v>
      </c>
      <c r="I1011" s="101">
        <v>0.1</v>
      </c>
    </row>
    <row r="1012" spans="1:9" ht="14.5" x14ac:dyDescent="0.35">
      <c r="A1012" s="99" t="s">
        <v>2932</v>
      </c>
      <c r="B1012" s="99" t="s">
        <v>1241</v>
      </c>
      <c r="C1012" s="189" t="s">
        <v>3061</v>
      </c>
      <c r="D1012" s="190">
        <v>2.2999999999999998</v>
      </c>
      <c r="E1012" s="99" t="s">
        <v>3062</v>
      </c>
      <c r="F1012" s="100">
        <v>40544</v>
      </c>
      <c r="G1012" s="101">
        <v>2.2000000000000002</v>
      </c>
      <c r="H1012">
        <v>39569</v>
      </c>
      <c r="I1012" s="101">
        <v>0.1</v>
      </c>
    </row>
    <row r="1013" spans="1:9" ht="14.5" x14ac:dyDescent="0.35">
      <c r="A1013" s="99" t="s">
        <v>2932</v>
      </c>
      <c r="B1013" s="99" t="s">
        <v>3063</v>
      </c>
      <c r="C1013" s="189" t="s">
        <v>3064</v>
      </c>
      <c r="D1013" s="190">
        <v>2.7</v>
      </c>
      <c r="E1013" s="99" t="s">
        <v>3065</v>
      </c>
      <c r="F1013" s="100">
        <v>40544</v>
      </c>
      <c r="G1013" s="101">
        <v>2.4</v>
      </c>
      <c r="H1013">
        <v>39569</v>
      </c>
      <c r="I1013" s="101">
        <v>0.3</v>
      </c>
    </row>
    <row r="1014" spans="1:9" ht="14.5" x14ac:dyDescent="0.35">
      <c r="A1014" s="99" t="s">
        <v>2932</v>
      </c>
      <c r="B1014" s="99" t="s">
        <v>3066</v>
      </c>
      <c r="C1014" s="189" t="s">
        <v>3067</v>
      </c>
      <c r="D1014" s="190">
        <v>2.6</v>
      </c>
      <c r="E1014" s="99" t="s">
        <v>3068</v>
      </c>
      <c r="F1014" s="100">
        <v>40544</v>
      </c>
      <c r="G1014" s="101">
        <v>2.4</v>
      </c>
      <c r="H1014">
        <v>39569</v>
      </c>
      <c r="I1014" s="101">
        <v>0.2</v>
      </c>
    </row>
    <row r="1015" spans="1:9" ht="14.5" x14ac:dyDescent="0.35">
      <c r="A1015" s="99" t="s">
        <v>2932</v>
      </c>
      <c r="B1015" s="99" t="s">
        <v>353</v>
      </c>
      <c r="C1015" s="189" t="s">
        <v>3069</v>
      </c>
      <c r="D1015" s="190">
        <v>2.9</v>
      </c>
      <c r="E1015" s="99" t="s">
        <v>3070</v>
      </c>
      <c r="F1015" s="100">
        <v>40544</v>
      </c>
      <c r="G1015" s="101">
        <v>2.2000000000000002</v>
      </c>
      <c r="H1015">
        <v>39569</v>
      </c>
      <c r="I1015" s="101">
        <v>0.7</v>
      </c>
    </row>
    <row r="1016" spans="1:9" ht="14.5" x14ac:dyDescent="0.35">
      <c r="A1016" s="99" t="s">
        <v>2932</v>
      </c>
      <c r="B1016" s="99" t="s">
        <v>356</v>
      </c>
      <c r="C1016" s="189" t="s">
        <v>3071</v>
      </c>
      <c r="D1016" s="190">
        <v>2.2999999999999998</v>
      </c>
      <c r="E1016" s="99" t="s">
        <v>3072</v>
      </c>
      <c r="F1016" s="100">
        <v>40544</v>
      </c>
      <c r="G1016" s="101">
        <v>2.2000000000000002</v>
      </c>
      <c r="H1016">
        <v>39569</v>
      </c>
      <c r="I1016" s="101">
        <v>0.1</v>
      </c>
    </row>
    <row r="1017" spans="1:9" ht="14.5" x14ac:dyDescent="0.35">
      <c r="A1017" s="99" t="s">
        <v>2932</v>
      </c>
      <c r="B1017" s="99" t="s">
        <v>3073</v>
      </c>
      <c r="C1017" s="189" t="s">
        <v>3074</v>
      </c>
      <c r="D1017" s="190">
        <v>2.6</v>
      </c>
      <c r="E1017" s="99" t="s">
        <v>3075</v>
      </c>
      <c r="F1017" s="100">
        <v>40544</v>
      </c>
      <c r="G1017" s="101">
        <v>2.2000000000000002</v>
      </c>
      <c r="H1017">
        <v>39569</v>
      </c>
      <c r="I1017" s="101">
        <v>0.4</v>
      </c>
    </row>
    <row r="1018" spans="1:9" ht="14.5" x14ac:dyDescent="0.35">
      <c r="A1018" s="99" t="s">
        <v>2932</v>
      </c>
      <c r="B1018" s="99" t="s">
        <v>359</v>
      </c>
      <c r="C1018" s="189" t="s">
        <v>3076</v>
      </c>
      <c r="D1018" s="190">
        <v>2.2000000000000002</v>
      </c>
      <c r="E1018" s="99" t="s">
        <v>3077</v>
      </c>
      <c r="F1018" s="100">
        <v>40544</v>
      </c>
      <c r="G1018" s="101">
        <v>2.2000000000000002</v>
      </c>
      <c r="I1018" s="101">
        <v>0</v>
      </c>
    </row>
    <row r="1019" spans="1:9" ht="14.5" x14ac:dyDescent="0.35">
      <c r="A1019" s="99" t="s">
        <v>2932</v>
      </c>
      <c r="B1019" s="99" t="s">
        <v>3078</v>
      </c>
      <c r="C1019" s="189" t="s">
        <v>3079</v>
      </c>
      <c r="D1019" s="190">
        <v>2.2000000000000002</v>
      </c>
      <c r="E1019" s="99" t="s">
        <v>3080</v>
      </c>
      <c r="F1019" s="100">
        <v>40544</v>
      </c>
      <c r="G1019" s="101">
        <v>2.2000000000000002</v>
      </c>
      <c r="I1019" s="101">
        <v>0</v>
      </c>
    </row>
    <row r="1020" spans="1:9" ht="14.5" x14ac:dyDescent="0.35">
      <c r="A1020" s="99" t="s">
        <v>2932</v>
      </c>
      <c r="B1020" s="99" t="s">
        <v>3081</v>
      </c>
      <c r="C1020" s="189" t="s">
        <v>3082</v>
      </c>
      <c r="D1020" s="190">
        <v>2.9</v>
      </c>
      <c r="E1020" s="99" t="s">
        <v>3083</v>
      </c>
      <c r="F1020" s="100">
        <v>40544</v>
      </c>
      <c r="G1020" s="101">
        <v>2.4</v>
      </c>
      <c r="H1020">
        <v>39569</v>
      </c>
      <c r="I1020" s="101">
        <v>0.5</v>
      </c>
    </row>
    <row r="1021" spans="1:9" ht="14.5" x14ac:dyDescent="0.35">
      <c r="A1021" s="99" t="s">
        <v>2932</v>
      </c>
      <c r="B1021" s="99" t="s">
        <v>2292</v>
      </c>
      <c r="C1021" s="189" t="s">
        <v>3084</v>
      </c>
      <c r="D1021" s="190">
        <v>2.9</v>
      </c>
      <c r="E1021" s="99" t="s">
        <v>3085</v>
      </c>
      <c r="F1021" s="100">
        <v>40544</v>
      </c>
      <c r="G1021" s="101">
        <v>2.4</v>
      </c>
      <c r="H1021">
        <v>39569</v>
      </c>
      <c r="I1021" s="101">
        <v>0.5</v>
      </c>
    </row>
    <row r="1022" spans="1:9" ht="14.5" x14ac:dyDescent="0.35">
      <c r="A1022" s="99" t="s">
        <v>2932</v>
      </c>
      <c r="B1022" s="99" t="s">
        <v>3086</v>
      </c>
      <c r="C1022" s="189" t="s">
        <v>3087</v>
      </c>
      <c r="D1022" s="190">
        <v>2.6</v>
      </c>
      <c r="E1022" s="99" t="s">
        <v>3088</v>
      </c>
      <c r="F1022" s="100">
        <v>40544</v>
      </c>
      <c r="G1022" s="101">
        <v>2.2000000000000002</v>
      </c>
      <c r="H1022">
        <v>39569</v>
      </c>
      <c r="I1022" s="101">
        <v>0.4</v>
      </c>
    </row>
    <row r="1023" spans="1:9" ht="14.5" x14ac:dyDescent="0.35">
      <c r="A1023" s="99" t="s">
        <v>2932</v>
      </c>
      <c r="B1023" s="99" t="s">
        <v>3089</v>
      </c>
      <c r="C1023" s="189" t="s">
        <v>3090</v>
      </c>
      <c r="D1023" s="190">
        <v>2.9</v>
      </c>
      <c r="E1023" s="99" t="s">
        <v>3091</v>
      </c>
      <c r="F1023" s="100">
        <v>40544</v>
      </c>
      <c r="G1023" s="101">
        <v>2.4</v>
      </c>
      <c r="H1023">
        <v>39569</v>
      </c>
      <c r="I1023" s="101">
        <v>0.5</v>
      </c>
    </row>
    <row r="1024" spans="1:9" ht="14.5" x14ac:dyDescent="0.35">
      <c r="A1024" s="99" t="s">
        <v>2932</v>
      </c>
      <c r="B1024" s="99" t="s">
        <v>365</v>
      </c>
      <c r="C1024" s="189" t="s">
        <v>3092</v>
      </c>
      <c r="D1024" s="190">
        <v>2.2000000000000002</v>
      </c>
      <c r="E1024" s="99" t="s">
        <v>3093</v>
      </c>
      <c r="F1024" s="100">
        <v>40544</v>
      </c>
      <c r="G1024" s="101">
        <v>2.2000000000000002</v>
      </c>
      <c r="I1024" s="101">
        <v>0</v>
      </c>
    </row>
    <row r="1025" spans="1:9" ht="14.5" x14ac:dyDescent="0.35">
      <c r="A1025" s="191" t="s">
        <v>2932</v>
      </c>
      <c r="B1025" s="191" t="s">
        <v>368</v>
      </c>
      <c r="C1025" s="189" t="s">
        <v>3094</v>
      </c>
      <c r="D1025" s="190">
        <v>2.6</v>
      </c>
      <c r="E1025" s="191" t="s">
        <v>3095</v>
      </c>
      <c r="F1025" s="192">
        <v>40544</v>
      </c>
      <c r="G1025" s="193">
        <v>2.2000000000000002</v>
      </c>
      <c r="H1025">
        <v>39569</v>
      </c>
      <c r="I1025" s="193">
        <v>0.4</v>
      </c>
    </row>
    <row r="1026" spans="1:9" ht="14.5" x14ac:dyDescent="0.35">
      <c r="A1026" s="99" t="s">
        <v>2932</v>
      </c>
      <c r="B1026" s="99" t="s">
        <v>3096</v>
      </c>
      <c r="C1026" s="189" t="s">
        <v>3097</v>
      </c>
      <c r="D1026" s="190">
        <v>2.9</v>
      </c>
      <c r="E1026" s="99" t="s">
        <v>3098</v>
      </c>
      <c r="F1026" s="100">
        <v>40544</v>
      </c>
      <c r="G1026" s="101">
        <v>2.4</v>
      </c>
      <c r="H1026">
        <v>39569</v>
      </c>
      <c r="I1026" s="101">
        <v>0.5</v>
      </c>
    </row>
    <row r="1027" spans="1:9" ht="14.5" x14ac:dyDescent="0.35">
      <c r="A1027" s="99" t="s">
        <v>2932</v>
      </c>
      <c r="B1027" s="99" t="s">
        <v>3099</v>
      </c>
      <c r="C1027" s="189" t="s">
        <v>3100</v>
      </c>
      <c r="D1027" s="190">
        <v>2.9</v>
      </c>
      <c r="E1027" s="99" t="s">
        <v>3101</v>
      </c>
      <c r="F1027" s="100">
        <v>40544</v>
      </c>
      <c r="G1027" s="101">
        <v>2.4</v>
      </c>
      <c r="H1027">
        <v>39569</v>
      </c>
      <c r="I1027" s="101">
        <v>0.5</v>
      </c>
    </row>
    <row r="1028" spans="1:9" ht="14.5" x14ac:dyDescent="0.35">
      <c r="A1028" s="99" t="s">
        <v>2932</v>
      </c>
      <c r="B1028" s="99" t="s">
        <v>2137</v>
      </c>
      <c r="C1028" s="189" t="s">
        <v>3102</v>
      </c>
      <c r="D1028" s="190">
        <v>2.2000000000000002</v>
      </c>
      <c r="E1028" s="99" t="s">
        <v>3103</v>
      </c>
      <c r="F1028" s="100">
        <v>40544</v>
      </c>
      <c r="G1028" s="101">
        <v>2.2000000000000002</v>
      </c>
      <c r="I1028" s="101">
        <v>0</v>
      </c>
    </row>
    <row r="1029" spans="1:9" ht="14.5" x14ac:dyDescent="0.35">
      <c r="A1029" s="99" t="s">
        <v>2932</v>
      </c>
      <c r="B1029" s="99" t="s">
        <v>371</v>
      </c>
      <c r="C1029" s="189" t="s">
        <v>3104</v>
      </c>
      <c r="D1029" s="190">
        <v>2.6</v>
      </c>
      <c r="E1029" s="99" t="s">
        <v>3105</v>
      </c>
      <c r="F1029" s="100">
        <v>40544</v>
      </c>
      <c r="G1029" s="101">
        <v>2.2000000000000002</v>
      </c>
      <c r="H1029">
        <v>39569</v>
      </c>
      <c r="I1029" s="101">
        <v>0.4</v>
      </c>
    </row>
    <row r="1030" spans="1:9" ht="14.5" x14ac:dyDescent="0.35">
      <c r="A1030" s="99" t="s">
        <v>2932</v>
      </c>
      <c r="B1030" s="99" t="s">
        <v>2304</v>
      </c>
      <c r="C1030" s="189" t="s">
        <v>3106</v>
      </c>
      <c r="D1030" s="190">
        <v>2.7</v>
      </c>
      <c r="E1030" s="99" t="s">
        <v>3107</v>
      </c>
      <c r="F1030" s="100">
        <v>40544</v>
      </c>
      <c r="G1030" s="101">
        <v>2.4</v>
      </c>
      <c r="H1030">
        <v>39569</v>
      </c>
      <c r="I1030" s="101">
        <v>0.3</v>
      </c>
    </row>
    <row r="1031" spans="1:9" ht="14.5" x14ac:dyDescent="0.35">
      <c r="A1031" s="99" t="s">
        <v>2932</v>
      </c>
      <c r="B1031" s="99" t="s">
        <v>377</v>
      </c>
      <c r="C1031" s="189" t="s">
        <v>3108</v>
      </c>
      <c r="D1031" s="190">
        <v>2.6</v>
      </c>
      <c r="E1031" s="99" t="s">
        <v>3109</v>
      </c>
      <c r="F1031" s="100">
        <v>40544</v>
      </c>
      <c r="G1031" s="101">
        <v>2.4</v>
      </c>
      <c r="H1031">
        <v>39569</v>
      </c>
      <c r="I1031" s="101">
        <v>0.2</v>
      </c>
    </row>
    <row r="1032" spans="1:9" ht="14.5" x14ac:dyDescent="0.35">
      <c r="A1032" s="99" t="s">
        <v>2932</v>
      </c>
      <c r="B1032" s="99" t="s">
        <v>1952</v>
      </c>
      <c r="C1032" s="189" t="s">
        <v>3110</v>
      </c>
      <c r="D1032" s="190">
        <v>2.6</v>
      </c>
      <c r="E1032" s="99" t="s">
        <v>3111</v>
      </c>
      <c r="F1032" s="100">
        <v>40544</v>
      </c>
      <c r="G1032" s="101">
        <v>2.4</v>
      </c>
      <c r="H1032">
        <v>39569</v>
      </c>
      <c r="I1032" s="101">
        <v>0.2</v>
      </c>
    </row>
    <row r="1033" spans="1:9" ht="14.5" x14ac:dyDescent="0.35">
      <c r="A1033" s="99" t="s">
        <v>2932</v>
      </c>
      <c r="B1033" s="99" t="s">
        <v>383</v>
      </c>
      <c r="C1033" s="189" t="s">
        <v>3112</v>
      </c>
      <c r="D1033" s="190">
        <v>2.6</v>
      </c>
      <c r="E1033" s="99" t="s">
        <v>3113</v>
      </c>
      <c r="F1033" s="100">
        <v>40544</v>
      </c>
      <c r="G1033" s="101">
        <v>2.2000000000000002</v>
      </c>
      <c r="H1033">
        <v>39569</v>
      </c>
      <c r="I1033" s="101">
        <v>0.4</v>
      </c>
    </row>
    <row r="1034" spans="1:9" ht="14.5" x14ac:dyDescent="0.35">
      <c r="A1034" s="99" t="s">
        <v>2932</v>
      </c>
      <c r="B1034" s="99" t="s">
        <v>3114</v>
      </c>
      <c r="C1034" s="189" t="s">
        <v>3115</v>
      </c>
      <c r="D1034" s="190">
        <v>2.2000000000000002</v>
      </c>
      <c r="E1034" s="99" t="s">
        <v>3116</v>
      </c>
      <c r="F1034" s="100">
        <v>40544</v>
      </c>
      <c r="G1034" s="101">
        <v>2.2000000000000002</v>
      </c>
      <c r="I1034" s="101">
        <v>0</v>
      </c>
    </row>
    <row r="1035" spans="1:9" ht="14.5" x14ac:dyDescent="0.35">
      <c r="A1035" s="99" t="s">
        <v>2932</v>
      </c>
      <c r="B1035" s="99" t="s">
        <v>386</v>
      </c>
      <c r="C1035" s="189" t="s">
        <v>3117</v>
      </c>
      <c r="D1035" s="190">
        <v>2.6</v>
      </c>
      <c r="E1035" s="99" t="s">
        <v>3118</v>
      </c>
      <c r="F1035" s="100">
        <v>40544</v>
      </c>
      <c r="G1035" s="101">
        <v>2.2000000000000002</v>
      </c>
      <c r="H1035">
        <v>39569</v>
      </c>
      <c r="I1035" s="101">
        <v>0.4</v>
      </c>
    </row>
    <row r="1036" spans="1:9" ht="14.5" x14ac:dyDescent="0.35">
      <c r="A1036" s="99" t="s">
        <v>2932</v>
      </c>
      <c r="B1036" s="99" t="s">
        <v>1277</v>
      </c>
      <c r="C1036" s="189" t="s">
        <v>3119</v>
      </c>
      <c r="D1036" s="190">
        <v>2.7</v>
      </c>
      <c r="E1036" s="99" t="s">
        <v>3120</v>
      </c>
      <c r="F1036" s="100">
        <v>40544</v>
      </c>
      <c r="G1036" s="101">
        <v>2.4</v>
      </c>
      <c r="H1036">
        <v>39569</v>
      </c>
      <c r="I1036" s="101">
        <v>0.3</v>
      </c>
    </row>
    <row r="1037" spans="1:9" ht="14.5" x14ac:dyDescent="0.35">
      <c r="A1037" s="99" t="s">
        <v>2932</v>
      </c>
      <c r="B1037" s="99" t="s">
        <v>1038</v>
      </c>
      <c r="C1037" s="189" t="s">
        <v>3121</v>
      </c>
      <c r="D1037" s="190">
        <v>2.2000000000000002</v>
      </c>
      <c r="E1037" s="99" t="s">
        <v>3122</v>
      </c>
      <c r="F1037" s="100">
        <v>40544</v>
      </c>
      <c r="G1037" s="101">
        <v>2.2000000000000002</v>
      </c>
      <c r="I1037" s="101">
        <v>0</v>
      </c>
    </row>
    <row r="1038" spans="1:9" ht="14.5" x14ac:dyDescent="0.35">
      <c r="A1038" s="99" t="s">
        <v>2932</v>
      </c>
      <c r="B1038" s="99" t="s">
        <v>2320</v>
      </c>
      <c r="C1038" s="189" t="s">
        <v>3123</v>
      </c>
      <c r="D1038" s="190">
        <v>2.2000000000000002</v>
      </c>
      <c r="E1038" s="99" t="s">
        <v>3124</v>
      </c>
      <c r="F1038" s="100">
        <v>40544</v>
      </c>
      <c r="G1038" s="101">
        <v>2.2000000000000002</v>
      </c>
      <c r="I1038" s="101">
        <v>0</v>
      </c>
    </row>
    <row r="1039" spans="1:9" ht="14.5" x14ac:dyDescent="0.35">
      <c r="A1039" s="99" t="s">
        <v>2932</v>
      </c>
      <c r="B1039" s="99" t="s">
        <v>3125</v>
      </c>
      <c r="C1039" s="189" t="s">
        <v>3126</v>
      </c>
      <c r="D1039" s="190">
        <v>2.7</v>
      </c>
      <c r="E1039" s="99" t="s">
        <v>3127</v>
      </c>
      <c r="F1039" s="100">
        <v>40544</v>
      </c>
      <c r="G1039" s="101">
        <v>2.4</v>
      </c>
      <c r="H1039">
        <v>39569</v>
      </c>
      <c r="I1039" s="101">
        <v>0.3</v>
      </c>
    </row>
    <row r="1040" spans="1:9" ht="14.5" x14ac:dyDescent="0.35">
      <c r="A1040" s="99" t="s">
        <v>2932</v>
      </c>
      <c r="B1040" s="99" t="s">
        <v>3128</v>
      </c>
      <c r="C1040" s="189" t="s">
        <v>3129</v>
      </c>
      <c r="D1040" s="190">
        <v>2.9</v>
      </c>
      <c r="E1040" s="99" t="s">
        <v>3130</v>
      </c>
      <c r="F1040" s="100">
        <v>40544</v>
      </c>
      <c r="G1040" s="101">
        <v>2.4</v>
      </c>
      <c r="H1040">
        <v>39569</v>
      </c>
      <c r="I1040" s="101">
        <v>0.5</v>
      </c>
    </row>
    <row r="1041" spans="1:9" ht="14.5" x14ac:dyDescent="0.35">
      <c r="A1041" s="99" t="s">
        <v>2932</v>
      </c>
      <c r="B1041" s="99" t="s">
        <v>2332</v>
      </c>
      <c r="C1041" s="189" t="s">
        <v>3131</v>
      </c>
      <c r="D1041" s="190">
        <v>2.6</v>
      </c>
      <c r="E1041" s="99" t="s">
        <v>3132</v>
      </c>
      <c r="F1041" s="100">
        <v>40544</v>
      </c>
      <c r="G1041" s="101">
        <v>2.2000000000000002</v>
      </c>
      <c r="H1041">
        <v>39569</v>
      </c>
      <c r="I1041" s="101">
        <v>0.4</v>
      </c>
    </row>
    <row r="1042" spans="1:9" ht="14.5" x14ac:dyDescent="0.35">
      <c r="A1042" s="99" t="s">
        <v>2932</v>
      </c>
      <c r="B1042" s="99" t="s">
        <v>2805</v>
      </c>
      <c r="C1042" s="189" t="s">
        <v>3133</v>
      </c>
      <c r="D1042" s="190">
        <v>2.2999999999999998</v>
      </c>
      <c r="E1042" s="99" t="s">
        <v>3134</v>
      </c>
      <c r="F1042" s="100">
        <v>40544</v>
      </c>
      <c r="G1042" s="101">
        <v>2.2000000000000002</v>
      </c>
      <c r="H1042">
        <v>39569</v>
      </c>
      <c r="I1042" s="101">
        <v>0.1</v>
      </c>
    </row>
    <row r="1043" spans="1:9" ht="14.5" x14ac:dyDescent="0.35">
      <c r="A1043" s="99" t="s">
        <v>2932</v>
      </c>
      <c r="B1043" s="99" t="s">
        <v>3135</v>
      </c>
      <c r="C1043" s="189" t="s">
        <v>3136</v>
      </c>
      <c r="D1043" s="190">
        <v>2.6</v>
      </c>
      <c r="E1043" s="99" t="s">
        <v>3137</v>
      </c>
      <c r="F1043" s="100">
        <v>40544</v>
      </c>
      <c r="G1043" s="101">
        <v>2.2000000000000002</v>
      </c>
      <c r="H1043">
        <v>39569</v>
      </c>
      <c r="I1043" s="101">
        <v>0.4</v>
      </c>
    </row>
    <row r="1044" spans="1:9" ht="14.5" x14ac:dyDescent="0.35">
      <c r="A1044" s="99" t="s">
        <v>2932</v>
      </c>
      <c r="B1044" s="99" t="s">
        <v>2338</v>
      </c>
      <c r="C1044" s="189" t="s">
        <v>3138</v>
      </c>
      <c r="D1044" s="190">
        <v>2.6</v>
      </c>
      <c r="E1044" s="99" t="s">
        <v>3139</v>
      </c>
      <c r="F1044" s="100">
        <v>40544</v>
      </c>
      <c r="G1044" s="101">
        <v>2.2000000000000002</v>
      </c>
      <c r="H1044">
        <v>39569</v>
      </c>
      <c r="I1044" s="101">
        <v>0.4</v>
      </c>
    </row>
    <row r="1045" spans="1:9" ht="14.5" x14ac:dyDescent="0.35">
      <c r="A1045" s="99" t="s">
        <v>2932</v>
      </c>
      <c r="B1045" s="99" t="s">
        <v>3140</v>
      </c>
      <c r="C1045" s="189" t="s">
        <v>3141</v>
      </c>
      <c r="D1045" s="190">
        <v>2.6</v>
      </c>
      <c r="E1045" s="99" t="s">
        <v>3142</v>
      </c>
      <c r="F1045" s="100">
        <v>40544</v>
      </c>
      <c r="G1045" s="101">
        <v>2.4</v>
      </c>
      <c r="H1045">
        <v>39569</v>
      </c>
      <c r="I1045" s="101">
        <v>0.2</v>
      </c>
    </row>
    <row r="1046" spans="1:9" ht="14.5" x14ac:dyDescent="0.35">
      <c r="A1046" s="99" t="s">
        <v>2932</v>
      </c>
      <c r="B1046" s="99" t="s">
        <v>395</v>
      </c>
      <c r="C1046" s="189" t="s">
        <v>3143</v>
      </c>
      <c r="D1046" s="190">
        <v>2.9</v>
      </c>
      <c r="E1046" s="99" t="s">
        <v>3144</v>
      </c>
      <c r="F1046" s="100">
        <v>40544</v>
      </c>
      <c r="G1046" s="101">
        <v>2.4</v>
      </c>
      <c r="H1046">
        <v>39569</v>
      </c>
      <c r="I1046" s="101">
        <v>0.5</v>
      </c>
    </row>
    <row r="1047" spans="1:9" ht="14.5" x14ac:dyDescent="0.35">
      <c r="A1047" s="99" t="s">
        <v>2932</v>
      </c>
      <c r="B1047" s="99" t="s">
        <v>398</v>
      </c>
      <c r="C1047" s="189" t="s">
        <v>3145</v>
      </c>
      <c r="D1047" s="190">
        <v>2.6</v>
      </c>
      <c r="E1047" s="99" t="s">
        <v>3146</v>
      </c>
      <c r="F1047" s="100">
        <v>40544</v>
      </c>
      <c r="G1047" s="101">
        <v>2.2000000000000002</v>
      </c>
      <c r="H1047">
        <v>39569</v>
      </c>
      <c r="I1047" s="101">
        <v>0.4</v>
      </c>
    </row>
    <row r="1048" spans="1:9" ht="14.5" x14ac:dyDescent="0.35">
      <c r="A1048" s="99" t="s">
        <v>2932</v>
      </c>
      <c r="B1048" s="99" t="s">
        <v>822</v>
      </c>
      <c r="C1048" s="189" t="s">
        <v>3147</v>
      </c>
      <c r="D1048" s="190">
        <v>2.6</v>
      </c>
      <c r="E1048" s="99" t="s">
        <v>3148</v>
      </c>
      <c r="F1048" s="100">
        <v>40544</v>
      </c>
      <c r="G1048" s="101">
        <v>2.2000000000000002</v>
      </c>
      <c r="H1048">
        <v>39569</v>
      </c>
      <c r="I1048" s="101">
        <v>0.4</v>
      </c>
    </row>
    <row r="1049" spans="1:9" ht="14.5" x14ac:dyDescent="0.35">
      <c r="A1049" s="99" t="s">
        <v>2932</v>
      </c>
      <c r="B1049" s="99" t="s">
        <v>3149</v>
      </c>
      <c r="C1049" s="189" t="s">
        <v>3150</v>
      </c>
      <c r="D1049" s="190">
        <v>2.6</v>
      </c>
      <c r="E1049" s="99" t="s">
        <v>3151</v>
      </c>
      <c r="F1049" s="100">
        <v>40544</v>
      </c>
      <c r="G1049" s="101">
        <v>2.4</v>
      </c>
      <c r="H1049">
        <v>39569</v>
      </c>
      <c r="I1049" s="101">
        <v>0.2</v>
      </c>
    </row>
    <row r="1050" spans="1:9" ht="14.5" x14ac:dyDescent="0.35">
      <c r="A1050" s="99" t="s">
        <v>2932</v>
      </c>
      <c r="B1050" s="99" t="s">
        <v>3152</v>
      </c>
      <c r="C1050" s="189" t="s">
        <v>3153</v>
      </c>
      <c r="D1050" s="190">
        <v>2.2999999999999998</v>
      </c>
      <c r="E1050" s="99" t="s">
        <v>3154</v>
      </c>
      <c r="F1050" s="100">
        <v>40544</v>
      </c>
      <c r="G1050" s="101">
        <v>2.2000000000000002</v>
      </c>
      <c r="H1050">
        <v>39569</v>
      </c>
      <c r="I1050" s="101">
        <v>0.1</v>
      </c>
    </row>
    <row r="1051" spans="1:9" ht="14.5" x14ac:dyDescent="0.35">
      <c r="A1051" s="99" t="s">
        <v>2932</v>
      </c>
      <c r="B1051" s="99" t="s">
        <v>3155</v>
      </c>
      <c r="C1051" s="189" t="s">
        <v>3156</v>
      </c>
      <c r="D1051" s="190">
        <v>2.6</v>
      </c>
      <c r="E1051" s="99" t="s">
        <v>3157</v>
      </c>
      <c r="F1051" s="100">
        <v>40544</v>
      </c>
      <c r="G1051" s="101">
        <v>2.2000000000000002</v>
      </c>
      <c r="H1051">
        <v>39569</v>
      </c>
      <c r="I1051" s="101">
        <v>0.4</v>
      </c>
    </row>
    <row r="1052" spans="1:9" ht="14.5" x14ac:dyDescent="0.35">
      <c r="A1052" s="99" t="s">
        <v>2932</v>
      </c>
      <c r="B1052" s="99" t="s">
        <v>2563</v>
      </c>
      <c r="C1052" s="189" t="s">
        <v>3158</v>
      </c>
      <c r="D1052" s="190">
        <v>2.6</v>
      </c>
      <c r="E1052" s="99" t="s">
        <v>3159</v>
      </c>
      <c r="F1052" s="100">
        <v>40544</v>
      </c>
      <c r="G1052" s="101">
        <v>2.4</v>
      </c>
      <c r="H1052">
        <v>39569</v>
      </c>
      <c r="I1052" s="101">
        <v>0.2</v>
      </c>
    </row>
    <row r="1053" spans="1:9" ht="14.5" x14ac:dyDescent="0.35">
      <c r="A1053" s="99" t="s">
        <v>2932</v>
      </c>
      <c r="B1053" s="99" t="s">
        <v>3160</v>
      </c>
      <c r="C1053" s="189" t="s">
        <v>3161</v>
      </c>
      <c r="D1053" s="190">
        <v>2.2999999999999998</v>
      </c>
      <c r="E1053" s="99" t="s">
        <v>3162</v>
      </c>
      <c r="F1053" s="100">
        <v>40544</v>
      </c>
      <c r="G1053" s="101">
        <v>2.2000000000000002</v>
      </c>
      <c r="H1053">
        <v>39569</v>
      </c>
      <c r="I1053" s="101">
        <v>0.1</v>
      </c>
    </row>
    <row r="1054" spans="1:9" ht="14.5" x14ac:dyDescent="0.35">
      <c r="A1054" s="99" t="s">
        <v>2932</v>
      </c>
      <c r="B1054" s="99" t="s">
        <v>2568</v>
      </c>
      <c r="C1054" s="189" t="s">
        <v>3163</v>
      </c>
      <c r="D1054" s="190">
        <v>2.2999999999999998</v>
      </c>
      <c r="E1054" s="99" t="s">
        <v>3164</v>
      </c>
      <c r="F1054" s="100">
        <v>40544</v>
      </c>
      <c r="G1054" s="101">
        <v>2.2000000000000002</v>
      </c>
      <c r="H1054">
        <v>39569</v>
      </c>
      <c r="I1054" s="101">
        <v>0.1</v>
      </c>
    </row>
    <row r="1055" spans="1:9" ht="14.5" x14ac:dyDescent="0.35">
      <c r="A1055" s="99" t="s">
        <v>2932</v>
      </c>
      <c r="B1055" s="99" t="s">
        <v>3165</v>
      </c>
      <c r="C1055" s="189" t="s">
        <v>3166</v>
      </c>
      <c r="D1055" s="190">
        <v>2.9</v>
      </c>
      <c r="E1055" s="99" t="s">
        <v>3167</v>
      </c>
      <c r="F1055" s="100">
        <v>40544</v>
      </c>
      <c r="G1055" s="101">
        <v>2.2000000000000002</v>
      </c>
      <c r="H1055">
        <v>39569</v>
      </c>
      <c r="I1055" s="101">
        <v>0.7</v>
      </c>
    </row>
    <row r="1056" spans="1:9" ht="14.5" x14ac:dyDescent="0.35">
      <c r="A1056" s="99" t="s">
        <v>2932</v>
      </c>
      <c r="B1056" s="99" t="s">
        <v>3168</v>
      </c>
      <c r="C1056" s="189" t="s">
        <v>3169</v>
      </c>
      <c r="D1056" s="190">
        <v>2.2000000000000002</v>
      </c>
      <c r="E1056" s="99" t="s">
        <v>3170</v>
      </c>
      <c r="F1056" s="100">
        <v>40544</v>
      </c>
      <c r="G1056" s="101">
        <v>2.2000000000000002</v>
      </c>
      <c r="I1056" s="101">
        <v>0</v>
      </c>
    </row>
    <row r="1057" spans="1:9" ht="14.5" x14ac:dyDescent="0.35">
      <c r="A1057" s="99" t="s">
        <v>2932</v>
      </c>
      <c r="B1057" s="99" t="s">
        <v>410</v>
      </c>
      <c r="C1057" s="189" t="s">
        <v>3171</v>
      </c>
      <c r="D1057" s="190">
        <v>2.9</v>
      </c>
      <c r="E1057" s="99" t="s">
        <v>3172</v>
      </c>
      <c r="F1057" s="100">
        <v>40544</v>
      </c>
      <c r="G1057" s="101">
        <v>2.4</v>
      </c>
      <c r="H1057">
        <v>39569</v>
      </c>
      <c r="I1057" s="101">
        <v>0.5</v>
      </c>
    </row>
    <row r="1058" spans="1:9" ht="14.5" x14ac:dyDescent="0.35">
      <c r="A1058" s="99" t="s">
        <v>2932</v>
      </c>
      <c r="B1058" s="99" t="s">
        <v>416</v>
      </c>
      <c r="C1058" s="189" t="s">
        <v>3173</v>
      </c>
      <c r="D1058" s="190">
        <v>2.4</v>
      </c>
      <c r="E1058" s="99" t="s">
        <v>3174</v>
      </c>
      <c r="F1058" s="100">
        <v>40544</v>
      </c>
      <c r="G1058" s="101">
        <v>2.4</v>
      </c>
      <c r="I1058" s="101">
        <v>0</v>
      </c>
    </row>
    <row r="1059" spans="1:9" ht="14.5" x14ac:dyDescent="0.35">
      <c r="A1059" s="99" t="s">
        <v>2932</v>
      </c>
      <c r="B1059" s="99" t="s">
        <v>3175</v>
      </c>
      <c r="C1059" s="189" t="s">
        <v>3176</v>
      </c>
      <c r="D1059" s="190">
        <v>2.6</v>
      </c>
      <c r="E1059" s="99" t="s">
        <v>3177</v>
      </c>
      <c r="F1059" s="100">
        <v>40544</v>
      </c>
      <c r="G1059" s="101">
        <v>2.2000000000000002</v>
      </c>
      <c r="H1059">
        <v>39569</v>
      </c>
      <c r="I1059" s="101">
        <v>0.4</v>
      </c>
    </row>
    <row r="1060" spans="1:9" ht="14.5" x14ac:dyDescent="0.35">
      <c r="A1060" s="99" t="s">
        <v>2932</v>
      </c>
      <c r="B1060" s="99" t="s">
        <v>431</v>
      </c>
      <c r="C1060" s="189" t="s">
        <v>3178</v>
      </c>
      <c r="D1060" s="190">
        <v>2.9</v>
      </c>
      <c r="E1060" s="99" t="s">
        <v>3179</v>
      </c>
      <c r="F1060" s="100">
        <v>40544</v>
      </c>
      <c r="G1060" s="101">
        <v>2.4</v>
      </c>
      <c r="H1060">
        <v>39569</v>
      </c>
      <c r="I1060" s="101">
        <v>0.5</v>
      </c>
    </row>
    <row r="1061" spans="1:9" ht="14.5" x14ac:dyDescent="0.35">
      <c r="A1061" s="99" t="s">
        <v>2932</v>
      </c>
      <c r="B1061" s="99" t="s">
        <v>3180</v>
      </c>
      <c r="C1061" s="189" t="s">
        <v>3181</v>
      </c>
      <c r="D1061" s="190">
        <v>2.2000000000000002</v>
      </c>
      <c r="E1061" s="99" t="s">
        <v>3182</v>
      </c>
      <c r="F1061" s="100">
        <v>40544</v>
      </c>
      <c r="G1061" s="101">
        <v>2.2000000000000002</v>
      </c>
      <c r="I1061" s="101">
        <v>0</v>
      </c>
    </row>
    <row r="1062" spans="1:9" ht="14.5" x14ac:dyDescent="0.35">
      <c r="A1062" s="99" t="s">
        <v>2932</v>
      </c>
      <c r="B1062" s="99" t="s">
        <v>3183</v>
      </c>
      <c r="C1062" s="189" t="s">
        <v>3184</v>
      </c>
      <c r="D1062" s="190">
        <v>2.9</v>
      </c>
      <c r="E1062" s="99" t="s">
        <v>3185</v>
      </c>
      <c r="F1062" s="100">
        <v>40544</v>
      </c>
      <c r="G1062" s="101">
        <v>2.2000000000000002</v>
      </c>
      <c r="H1062">
        <v>39569</v>
      </c>
      <c r="I1062" s="101">
        <v>0.7</v>
      </c>
    </row>
    <row r="1063" spans="1:9" ht="14.5" x14ac:dyDescent="0.35">
      <c r="A1063" s="99" t="s">
        <v>2932</v>
      </c>
      <c r="B1063" s="99" t="s">
        <v>3186</v>
      </c>
      <c r="C1063" s="189" t="s">
        <v>3187</v>
      </c>
      <c r="D1063" s="190">
        <v>2.6</v>
      </c>
      <c r="E1063" s="99" t="s">
        <v>3188</v>
      </c>
      <c r="F1063" s="100">
        <v>40544</v>
      </c>
      <c r="G1063" s="101">
        <v>2.2000000000000002</v>
      </c>
      <c r="H1063">
        <v>39569</v>
      </c>
      <c r="I1063" s="101">
        <v>0.4</v>
      </c>
    </row>
    <row r="1064" spans="1:9" ht="14.5" x14ac:dyDescent="0.35">
      <c r="A1064" s="99" t="s">
        <v>2932</v>
      </c>
      <c r="B1064" s="99" t="s">
        <v>1298</v>
      </c>
      <c r="C1064" s="189" t="s">
        <v>3189</v>
      </c>
      <c r="D1064" s="190">
        <v>2.9</v>
      </c>
      <c r="E1064" s="99" t="s">
        <v>3190</v>
      </c>
      <c r="F1064" s="100">
        <v>40544</v>
      </c>
      <c r="G1064" s="101">
        <v>2.4</v>
      </c>
      <c r="H1064">
        <v>39569</v>
      </c>
      <c r="I1064" s="101">
        <v>0.5</v>
      </c>
    </row>
    <row r="1065" spans="1:9" ht="14.5" x14ac:dyDescent="0.35">
      <c r="A1065" s="99" t="s">
        <v>2932</v>
      </c>
      <c r="B1065" s="99" t="s">
        <v>440</v>
      </c>
      <c r="C1065" s="189" t="s">
        <v>3191</v>
      </c>
      <c r="D1065" s="190">
        <v>2.2999999999999998</v>
      </c>
      <c r="E1065" s="99" t="s">
        <v>3192</v>
      </c>
      <c r="F1065" s="100">
        <v>40544</v>
      </c>
      <c r="G1065" s="101">
        <v>2.2000000000000002</v>
      </c>
      <c r="H1065">
        <v>39569</v>
      </c>
      <c r="I1065" s="101">
        <v>0.1</v>
      </c>
    </row>
    <row r="1066" spans="1:9" ht="14.5" x14ac:dyDescent="0.35">
      <c r="A1066" s="99" t="s">
        <v>2932</v>
      </c>
      <c r="B1066" s="99" t="s">
        <v>1301</v>
      </c>
      <c r="C1066" s="189" t="s">
        <v>3193</v>
      </c>
      <c r="D1066" s="190">
        <v>2.2999999999999998</v>
      </c>
      <c r="E1066" s="99" t="s">
        <v>3194</v>
      </c>
      <c r="F1066" s="100">
        <v>40544</v>
      </c>
      <c r="G1066" s="101">
        <v>2.2000000000000002</v>
      </c>
      <c r="H1066">
        <v>39569</v>
      </c>
      <c r="I1066" s="101">
        <v>0.1</v>
      </c>
    </row>
    <row r="1067" spans="1:9" ht="14.5" x14ac:dyDescent="0.35">
      <c r="A1067" s="99" t="s">
        <v>2932</v>
      </c>
      <c r="B1067" s="99" t="s">
        <v>3195</v>
      </c>
      <c r="C1067" s="189" t="s">
        <v>3196</v>
      </c>
      <c r="D1067" s="190">
        <v>2.6</v>
      </c>
      <c r="E1067" s="99" t="s">
        <v>3197</v>
      </c>
      <c r="F1067" s="100">
        <v>40544</v>
      </c>
      <c r="G1067" s="101">
        <v>2.4</v>
      </c>
      <c r="H1067">
        <v>39569</v>
      </c>
      <c r="I1067" s="101">
        <v>0.2</v>
      </c>
    </row>
    <row r="1068" spans="1:9" ht="14.5" x14ac:dyDescent="0.35">
      <c r="A1068" s="99" t="s">
        <v>2932</v>
      </c>
      <c r="B1068" s="99" t="s">
        <v>2600</v>
      </c>
      <c r="C1068" s="189" t="s">
        <v>3198</v>
      </c>
      <c r="D1068" s="190">
        <v>2.2999999999999998</v>
      </c>
      <c r="E1068" s="99" t="s">
        <v>3199</v>
      </c>
      <c r="F1068" s="100">
        <v>40544</v>
      </c>
      <c r="G1068" s="101">
        <v>2.2000000000000002</v>
      </c>
      <c r="H1068">
        <v>39569</v>
      </c>
      <c r="I1068" s="101">
        <v>0.1</v>
      </c>
    </row>
    <row r="1069" spans="1:9" ht="14.5" x14ac:dyDescent="0.35">
      <c r="A1069" s="99" t="s">
        <v>2932</v>
      </c>
      <c r="B1069" s="99" t="s">
        <v>1095</v>
      </c>
      <c r="C1069" s="189" t="s">
        <v>3200</v>
      </c>
      <c r="D1069" s="190">
        <v>2.6</v>
      </c>
      <c r="E1069" s="99" t="s">
        <v>3201</v>
      </c>
      <c r="F1069" s="100">
        <v>40544</v>
      </c>
      <c r="G1069" s="101">
        <v>2.4</v>
      </c>
      <c r="H1069">
        <v>39569</v>
      </c>
      <c r="I1069" s="101">
        <v>0.2</v>
      </c>
    </row>
    <row r="1070" spans="1:9" ht="14.5" x14ac:dyDescent="0.35">
      <c r="A1070" s="99" t="s">
        <v>2932</v>
      </c>
      <c r="B1070" s="99" t="s">
        <v>3202</v>
      </c>
      <c r="C1070" s="189" t="s">
        <v>3203</v>
      </c>
      <c r="D1070" s="190">
        <v>2.6</v>
      </c>
      <c r="E1070" s="99" t="s">
        <v>3204</v>
      </c>
      <c r="F1070" s="100">
        <v>40544</v>
      </c>
      <c r="G1070" s="101">
        <v>2.4</v>
      </c>
      <c r="H1070">
        <v>39569</v>
      </c>
      <c r="I1070" s="101">
        <v>0.2</v>
      </c>
    </row>
    <row r="1071" spans="1:9" ht="14.5" x14ac:dyDescent="0.35">
      <c r="A1071" s="99" t="s">
        <v>2932</v>
      </c>
      <c r="B1071" s="99" t="s">
        <v>3205</v>
      </c>
      <c r="C1071" s="189" t="s">
        <v>3206</v>
      </c>
      <c r="D1071" s="190">
        <v>2.6</v>
      </c>
      <c r="E1071" s="99" t="s">
        <v>3207</v>
      </c>
      <c r="F1071" s="100">
        <v>40544</v>
      </c>
      <c r="G1071" s="101">
        <v>2.4</v>
      </c>
      <c r="H1071">
        <v>39569</v>
      </c>
      <c r="I1071" s="101">
        <v>0.2</v>
      </c>
    </row>
    <row r="1072" spans="1:9" ht="14.5" x14ac:dyDescent="0.35">
      <c r="A1072" s="99" t="s">
        <v>2932</v>
      </c>
      <c r="B1072" s="99" t="s">
        <v>3208</v>
      </c>
      <c r="C1072" s="189" t="s">
        <v>3209</v>
      </c>
      <c r="D1072" s="190">
        <v>2.2999999999999998</v>
      </c>
      <c r="E1072" s="99" t="s">
        <v>3210</v>
      </c>
      <c r="F1072" s="100">
        <v>40544</v>
      </c>
      <c r="G1072" s="101">
        <v>2.2000000000000002</v>
      </c>
      <c r="H1072">
        <v>39569</v>
      </c>
      <c r="I1072" s="101">
        <v>0.1</v>
      </c>
    </row>
    <row r="1073" spans="1:9" ht="14.5" x14ac:dyDescent="0.35">
      <c r="A1073" s="99" t="s">
        <v>2932</v>
      </c>
      <c r="B1073" s="99" t="s">
        <v>461</v>
      </c>
      <c r="C1073" s="189" t="s">
        <v>3211</v>
      </c>
      <c r="D1073" s="190">
        <v>2.2999999999999998</v>
      </c>
      <c r="E1073" s="99" t="s">
        <v>3212</v>
      </c>
      <c r="F1073" s="100">
        <v>40544</v>
      </c>
      <c r="G1073" s="101">
        <v>2.2000000000000002</v>
      </c>
      <c r="H1073">
        <v>39569</v>
      </c>
      <c r="I1073" s="101">
        <v>0.1</v>
      </c>
    </row>
    <row r="1074" spans="1:9" ht="14.5" x14ac:dyDescent="0.35">
      <c r="A1074" s="99" t="s">
        <v>2932</v>
      </c>
      <c r="B1074" s="99" t="s">
        <v>1774</v>
      </c>
      <c r="C1074" s="189" t="s">
        <v>3213</v>
      </c>
      <c r="D1074" s="190">
        <v>2.6</v>
      </c>
      <c r="E1074" s="99" t="s">
        <v>3214</v>
      </c>
      <c r="F1074" s="100">
        <v>40544</v>
      </c>
      <c r="G1074" s="101">
        <v>2.4</v>
      </c>
      <c r="H1074">
        <v>39569</v>
      </c>
      <c r="I1074" s="101">
        <v>0.2</v>
      </c>
    </row>
    <row r="1075" spans="1:9" ht="14.5" x14ac:dyDescent="0.35">
      <c r="A1075" s="99" t="s">
        <v>2932</v>
      </c>
      <c r="B1075" s="99" t="s">
        <v>467</v>
      </c>
      <c r="C1075" s="189" t="s">
        <v>3215</v>
      </c>
      <c r="D1075" s="190">
        <v>2.6</v>
      </c>
      <c r="E1075" s="99" t="s">
        <v>3216</v>
      </c>
      <c r="F1075" s="100">
        <v>40544</v>
      </c>
      <c r="G1075" s="101">
        <v>2.2000000000000002</v>
      </c>
      <c r="H1075">
        <v>39569</v>
      </c>
      <c r="I1075" s="101">
        <v>0.4</v>
      </c>
    </row>
    <row r="1076" spans="1:9" ht="14.5" x14ac:dyDescent="0.35">
      <c r="A1076" s="99" t="s">
        <v>2932</v>
      </c>
      <c r="B1076" s="99" t="s">
        <v>1779</v>
      </c>
      <c r="C1076" s="189" t="s">
        <v>3217</v>
      </c>
      <c r="D1076" s="190">
        <v>2.9</v>
      </c>
      <c r="E1076" s="99" t="s">
        <v>3218</v>
      </c>
      <c r="F1076" s="100">
        <v>40544</v>
      </c>
      <c r="G1076" s="101">
        <v>2.4</v>
      </c>
      <c r="H1076">
        <v>39569</v>
      </c>
      <c r="I1076" s="101">
        <v>0.5</v>
      </c>
    </row>
    <row r="1077" spans="1:9" ht="14.5" x14ac:dyDescent="0.35">
      <c r="A1077" s="99" t="s">
        <v>2932</v>
      </c>
      <c r="B1077" s="99" t="s">
        <v>1782</v>
      </c>
      <c r="C1077" s="189" t="s">
        <v>3219</v>
      </c>
      <c r="D1077" s="190">
        <v>2.6</v>
      </c>
      <c r="E1077" s="99" t="s">
        <v>3220</v>
      </c>
      <c r="F1077" s="100">
        <v>40544</v>
      </c>
      <c r="G1077" s="101">
        <v>2.4</v>
      </c>
      <c r="H1077">
        <v>39569</v>
      </c>
      <c r="I1077" s="101">
        <v>0.2</v>
      </c>
    </row>
    <row r="1078" spans="1:9" ht="14.5" x14ac:dyDescent="0.35">
      <c r="A1078" s="99" t="s">
        <v>2932</v>
      </c>
      <c r="B1078" s="99" t="s">
        <v>2651</v>
      </c>
      <c r="C1078" s="189" t="s">
        <v>3221</v>
      </c>
      <c r="D1078" s="190">
        <v>2.9</v>
      </c>
      <c r="E1078" s="99" t="s">
        <v>3222</v>
      </c>
      <c r="F1078" s="100">
        <v>40544</v>
      </c>
      <c r="G1078" s="101">
        <v>2.4</v>
      </c>
      <c r="H1078">
        <v>39569</v>
      </c>
      <c r="I1078" s="101">
        <v>0.5</v>
      </c>
    </row>
    <row r="1079" spans="1:9" ht="14.5" x14ac:dyDescent="0.35">
      <c r="A1079" s="99" t="s">
        <v>2932</v>
      </c>
      <c r="B1079" s="99" t="s">
        <v>3223</v>
      </c>
      <c r="C1079" s="189" t="s">
        <v>3224</v>
      </c>
      <c r="D1079" s="190">
        <v>2.6</v>
      </c>
      <c r="E1079" s="99" t="s">
        <v>3225</v>
      </c>
      <c r="F1079" s="100">
        <v>40544</v>
      </c>
      <c r="G1079" s="101">
        <v>2.2000000000000002</v>
      </c>
      <c r="H1079">
        <v>39569</v>
      </c>
      <c r="I1079" s="101">
        <v>0.4</v>
      </c>
    </row>
    <row r="1080" spans="1:9" ht="14.5" x14ac:dyDescent="0.35">
      <c r="A1080" s="99" t="s">
        <v>2932</v>
      </c>
      <c r="B1080" s="99" t="s">
        <v>2427</v>
      </c>
      <c r="C1080" s="189" t="s">
        <v>3226</v>
      </c>
      <c r="D1080" s="190">
        <v>2.6</v>
      </c>
      <c r="E1080" s="99" t="s">
        <v>3227</v>
      </c>
      <c r="F1080" s="100">
        <v>40544</v>
      </c>
      <c r="G1080" s="101">
        <v>2.2000000000000002</v>
      </c>
      <c r="H1080">
        <v>39569</v>
      </c>
      <c r="I1080" s="101">
        <v>0.4</v>
      </c>
    </row>
    <row r="1081" spans="1:9" ht="14.5" x14ac:dyDescent="0.35">
      <c r="A1081" s="99" t="s">
        <v>3228</v>
      </c>
      <c r="B1081" s="99" t="s">
        <v>3229</v>
      </c>
      <c r="C1081" s="189" t="s">
        <v>3230</v>
      </c>
      <c r="D1081" s="190">
        <v>3.8</v>
      </c>
      <c r="E1081" s="99" t="s">
        <v>3231</v>
      </c>
      <c r="F1081" s="100">
        <v>40544</v>
      </c>
      <c r="G1081" s="101">
        <v>3.5</v>
      </c>
      <c r="H1081">
        <v>39569</v>
      </c>
      <c r="I1081" s="101">
        <v>0.3</v>
      </c>
    </row>
    <row r="1082" spans="1:9" ht="14.5" x14ac:dyDescent="0.35">
      <c r="A1082" s="99" t="s">
        <v>3228</v>
      </c>
      <c r="B1082" s="99" t="s">
        <v>2433</v>
      </c>
      <c r="C1082" s="189" t="s">
        <v>3232</v>
      </c>
      <c r="D1082" s="190">
        <v>3.8</v>
      </c>
      <c r="E1082" s="99" t="s">
        <v>3233</v>
      </c>
      <c r="F1082" s="100">
        <v>40544</v>
      </c>
      <c r="G1082" s="101">
        <v>3.5</v>
      </c>
      <c r="H1082">
        <v>39569</v>
      </c>
      <c r="I1082" s="101">
        <v>0.3</v>
      </c>
    </row>
    <row r="1083" spans="1:9" ht="14.5" x14ac:dyDescent="0.35">
      <c r="A1083" s="99" t="s">
        <v>3228</v>
      </c>
      <c r="B1083" s="99" t="s">
        <v>3234</v>
      </c>
      <c r="C1083" s="189" t="s">
        <v>3235</v>
      </c>
      <c r="D1083" s="190">
        <v>3.8</v>
      </c>
      <c r="E1083" s="99" t="s">
        <v>3236</v>
      </c>
      <c r="F1083" s="100">
        <v>40544</v>
      </c>
      <c r="G1083" s="101">
        <v>3.6</v>
      </c>
      <c r="H1083">
        <v>39569</v>
      </c>
      <c r="I1083" s="101">
        <v>0.2</v>
      </c>
    </row>
    <row r="1084" spans="1:9" ht="14.5" x14ac:dyDescent="0.35">
      <c r="A1084" s="99" t="s">
        <v>3228</v>
      </c>
      <c r="B1084" s="99" t="s">
        <v>3237</v>
      </c>
      <c r="C1084" s="189" t="s">
        <v>3238</v>
      </c>
      <c r="D1084" s="190">
        <v>3.8</v>
      </c>
      <c r="E1084" s="99" t="s">
        <v>3239</v>
      </c>
      <c r="F1084" s="100">
        <v>40544</v>
      </c>
      <c r="G1084" s="101">
        <v>3.6</v>
      </c>
      <c r="H1084">
        <v>39569</v>
      </c>
      <c r="I1084" s="101">
        <v>0.2</v>
      </c>
    </row>
    <row r="1085" spans="1:9" ht="14.5" x14ac:dyDescent="0.35">
      <c r="A1085" s="99" t="s">
        <v>3228</v>
      </c>
      <c r="B1085" s="99" t="s">
        <v>3240</v>
      </c>
      <c r="C1085" s="189" t="s">
        <v>3241</v>
      </c>
      <c r="D1085" s="190">
        <v>3.4</v>
      </c>
      <c r="E1085" s="99" t="s">
        <v>3242</v>
      </c>
      <c r="F1085" s="100">
        <v>40544</v>
      </c>
      <c r="G1085" s="101">
        <v>3.4</v>
      </c>
      <c r="H1085">
        <v>39569</v>
      </c>
      <c r="I1085" s="101">
        <v>0</v>
      </c>
    </row>
    <row r="1086" spans="1:9" ht="14.5" x14ac:dyDescent="0.35">
      <c r="A1086" s="99" t="s">
        <v>3228</v>
      </c>
      <c r="B1086" s="99" t="s">
        <v>3243</v>
      </c>
      <c r="C1086" s="189" t="s">
        <v>3244</v>
      </c>
      <c r="D1086" s="190">
        <v>3.8</v>
      </c>
      <c r="E1086" s="99" t="s">
        <v>3245</v>
      </c>
      <c r="F1086" s="100">
        <v>40544</v>
      </c>
      <c r="G1086" s="101">
        <v>3.5</v>
      </c>
      <c r="H1086">
        <v>39569</v>
      </c>
      <c r="I1086" s="101">
        <v>0.3</v>
      </c>
    </row>
    <row r="1087" spans="1:9" ht="14.5" x14ac:dyDescent="0.35">
      <c r="A1087" s="99" t="s">
        <v>3228</v>
      </c>
      <c r="B1087" s="99" t="s">
        <v>3246</v>
      </c>
      <c r="C1087" s="189" t="s">
        <v>3247</v>
      </c>
      <c r="D1087" s="190">
        <v>3.3</v>
      </c>
      <c r="E1087" s="99" t="s">
        <v>3248</v>
      </c>
      <c r="F1087" s="100">
        <v>40544</v>
      </c>
      <c r="G1087" s="101">
        <v>3.3</v>
      </c>
      <c r="H1087">
        <v>39569</v>
      </c>
      <c r="I1087" s="101">
        <v>0</v>
      </c>
    </row>
    <row r="1088" spans="1:9" ht="14.5" x14ac:dyDescent="0.35">
      <c r="A1088" s="99" t="s">
        <v>3228</v>
      </c>
      <c r="B1088" s="99" t="s">
        <v>3249</v>
      </c>
      <c r="C1088" s="189" t="s">
        <v>3250</v>
      </c>
      <c r="D1088" s="190">
        <v>3.2</v>
      </c>
      <c r="E1088" s="99" t="s">
        <v>3251</v>
      </c>
      <c r="F1088" s="100">
        <v>40544</v>
      </c>
      <c r="G1088" s="101">
        <v>3.1</v>
      </c>
      <c r="H1088">
        <v>39569</v>
      </c>
      <c r="I1088" s="101">
        <v>0.1</v>
      </c>
    </row>
    <row r="1089" spans="1:9" ht="14.5" x14ac:dyDescent="0.35">
      <c r="A1089" s="99" t="s">
        <v>3228</v>
      </c>
      <c r="B1089" s="99" t="s">
        <v>3252</v>
      </c>
      <c r="C1089" s="189" t="s">
        <v>3253</v>
      </c>
      <c r="D1089" s="190">
        <v>3.2</v>
      </c>
      <c r="E1089" s="99" t="s">
        <v>3254</v>
      </c>
      <c r="F1089" s="100">
        <v>40544</v>
      </c>
      <c r="G1089" s="101">
        <v>3.1</v>
      </c>
      <c r="H1089">
        <v>39569</v>
      </c>
      <c r="I1089" s="101">
        <v>0.1</v>
      </c>
    </row>
    <row r="1090" spans="1:9" ht="14.5" x14ac:dyDescent="0.35">
      <c r="A1090" s="99" t="s">
        <v>3228</v>
      </c>
      <c r="B1090" s="99" t="s">
        <v>3255</v>
      </c>
      <c r="C1090" s="189" t="s">
        <v>3256</v>
      </c>
      <c r="D1090" s="190">
        <v>3.8</v>
      </c>
      <c r="E1090" s="99" t="s">
        <v>3257</v>
      </c>
      <c r="F1090" s="100">
        <v>40544</v>
      </c>
      <c r="G1090" s="101">
        <v>3.5</v>
      </c>
      <c r="H1090">
        <v>39569</v>
      </c>
      <c r="I1090" s="101">
        <v>0.3</v>
      </c>
    </row>
    <row r="1091" spans="1:9" ht="14.5" x14ac:dyDescent="0.35">
      <c r="A1091" s="99" t="s">
        <v>3228</v>
      </c>
      <c r="B1091" s="99" t="s">
        <v>2975</v>
      </c>
      <c r="C1091" s="189" t="s">
        <v>3258</v>
      </c>
      <c r="D1091" s="190">
        <v>3.3</v>
      </c>
      <c r="E1091" s="99" t="s">
        <v>3259</v>
      </c>
      <c r="F1091" s="100">
        <v>40544</v>
      </c>
      <c r="G1091" s="101">
        <v>3.3</v>
      </c>
      <c r="H1091">
        <v>39569</v>
      </c>
      <c r="I1091" s="101">
        <v>0</v>
      </c>
    </row>
    <row r="1092" spans="1:9" ht="14.5" x14ac:dyDescent="0.35">
      <c r="A1092" s="99" t="s">
        <v>3228</v>
      </c>
      <c r="B1092" s="99" t="s">
        <v>3260</v>
      </c>
      <c r="C1092" s="189" t="s">
        <v>3261</v>
      </c>
      <c r="D1092" s="190">
        <v>3.8</v>
      </c>
      <c r="E1092" s="99" t="s">
        <v>3262</v>
      </c>
      <c r="F1092" s="100">
        <v>40544</v>
      </c>
      <c r="G1092" s="101">
        <v>3.6</v>
      </c>
      <c r="H1092">
        <v>39569</v>
      </c>
      <c r="I1092" s="101">
        <v>0.2</v>
      </c>
    </row>
    <row r="1093" spans="1:9" ht="14.5" x14ac:dyDescent="0.35">
      <c r="A1093" s="99" t="s">
        <v>3228</v>
      </c>
      <c r="B1093" s="99" t="s">
        <v>3263</v>
      </c>
      <c r="C1093" s="189" t="s">
        <v>3264</v>
      </c>
      <c r="D1093" s="190">
        <v>3.4</v>
      </c>
      <c r="E1093" s="99" t="s">
        <v>3265</v>
      </c>
      <c r="F1093" s="100">
        <v>40544</v>
      </c>
      <c r="G1093" s="101">
        <v>3.4</v>
      </c>
      <c r="H1093">
        <v>39569</v>
      </c>
      <c r="I1093" s="101">
        <v>0</v>
      </c>
    </row>
    <row r="1094" spans="1:9" ht="14.5" x14ac:dyDescent="0.35">
      <c r="A1094" s="99" t="s">
        <v>3228</v>
      </c>
      <c r="B1094" s="99" t="s">
        <v>3266</v>
      </c>
      <c r="C1094" s="189" t="s">
        <v>3267</v>
      </c>
      <c r="D1094" s="190">
        <v>3.2</v>
      </c>
      <c r="E1094" s="99" t="s">
        <v>3268</v>
      </c>
      <c r="F1094" s="100">
        <v>40544</v>
      </c>
      <c r="G1094" s="101">
        <v>3.1</v>
      </c>
      <c r="H1094">
        <v>39569</v>
      </c>
      <c r="I1094" s="101">
        <v>0.1</v>
      </c>
    </row>
    <row r="1095" spans="1:9" ht="14.5" x14ac:dyDescent="0.35">
      <c r="A1095" s="99" t="s">
        <v>3228</v>
      </c>
      <c r="B1095" s="99" t="s">
        <v>3269</v>
      </c>
      <c r="C1095" s="189" t="s">
        <v>3270</v>
      </c>
      <c r="D1095" s="190">
        <v>3.4</v>
      </c>
      <c r="E1095" s="99" t="s">
        <v>3271</v>
      </c>
      <c r="F1095" s="100">
        <v>40544</v>
      </c>
      <c r="G1095" s="101">
        <v>3.4</v>
      </c>
      <c r="H1095">
        <v>39569</v>
      </c>
      <c r="I1095" s="101">
        <v>0</v>
      </c>
    </row>
    <row r="1096" spans="1:9" ht="14.5" x14ac:dyDescent="0.35">
      <c r="A1096" s="99" t="s">
        <v>3228</v>
      </c>
      <c r="B1096" s="99" t="s">
        <v>958</v>
      </c>
      <c r="C1096" s="189" t="s">
        <v>3272</v>
      </c>
      <c r="D1096" s="190">
        <v>3.3</v>
      </c>
      <c r="E1096" s="99" t="s">
        <v>3273</v>
      </c>
      <c r="F1096" s="100">
        <v>40544</v>
      </c>
      <c r="G1096" s="101">
        <v>3.3</v>
      </c>
      <c r="H1096">
        <v>39569</v>
      </c>
      <c r="I1096" s="101">
        <v>0</v>
      </c>
    </row>
    <row r="1097" spans="1:9" ht="14.5" x14ac:dyDescent="0.35">
      <c r="A1097" s="99" t="s">
        <v>3228</v>
      </c>
      <c r="B1097" s="99" t="s">
        <v>3274</v>
      </c>
      <c r="C1097" s="189" t="s">
        <v>3275</v>
      </c>
      <c r="D1097" s="190">
        <v>3.8</v>
      </c>
      <c r="E1097" s="99" t="s">
        <v>3276</v>
      </c>
      <c r="F1097" s="100">
        <v>40544</v>
      </c>
      <c r="G1097" s="101">
        <v>3.6</v>
      </c>
      <c r="H1097">
        <v>39569</v>
      </c>
      <c r="I1097" s="101">
        <v>0.2</v>
      </c>
    </row>
    <row r="1098" spans="1:9" ht="14.5" x14ac:dyDescent="0.35">
      <c r="A1098" s="99" t="s">
        <v>3228</v>
      </c>
      <c r="B1098" s="99" t="s">
        <v>3277</v>
      </c>
      <c r="C1098" s="189" t="s">
        <v>3278</v>
      </c>
      <c r="D1098" s="190">
        <v>3.3</v>
      </c>
      <c r="E1098" s="99" t="s">
        <v>3279</v>
      </c>
      <c r="F1098" s="100">
        <v>40544</v>
      </c>
      <c r="G1098" s="101">
        <v>3.1</v>
      </c>
      <c r="H1098">
        <v>39569</v>
      </c>
      <c r="I1098" s="101">
        <v>0.2</v>
      </c>
    </row>
    <row r="1099" spans="1:9" ht="14.5" x14ac:dyDescent="0.35">
      <c r="A1099" s="99" t="s">
        <v>3228</v>
      </c>
      <c r="B1099" s="99" t="s">
        <v>3280</v>
      </c>
      <c r="C1099" s="189" t="s">
        <v>3281</v>
      </c>
      <c r="D1099" s="190">
        <v>3.8</v>
      </c>
      <c r="E1099" s="99" t="s">
        <v>3282</v>
      </c>
      <c r="F1099" s="100">
        <v>40544</v>
      </c>
      <c r="G1099" s="101">
        <v>3.5</v>
      </c>
      <c r="H1099">
        <v>39569</v>
      </c>
      <c r="I1099" s="101">
        <v>0.3</v>
      </c>
    </row>
    <row r="1100" spans="1:9" ht="14.5" x14ac:dyDescent="0.35">
      <c r="A1100" s="99" t="s">
        <v>3228</v>
      </c>
      <c r="B1100" s="99" t="s">
        <v>3283</v>
      </c>
      <c r="C1100" s="189" t="s">
        <v>3284</v>
      </c>
      <c r="D1100" s="190">
        <v>3.8</v>
      </c>
      <c r="E1100" s="99" t="s">
        <v>3285</v>
      </c>
      <c r="F1100" s="100">
        <v>40544</v>
      </c>
      <c r="G1100" s="101">
        <v>3.5</v>
      </c>
      <c r="H1100">
        <v>39569</v>
      </c>
      <c r="I1100" s="101">
        <v>0.3</v>
      </c>
    </row>
    <row r="1101" spans="1:9" ht="14.5" x14ac:dyDescent="0.35">
      <c r="A1101" s="99" t="s">
        <v>3228</v>
      </c>
      <c r="B1101" s="99" t="s">
        <v>973</v>
      </c>
      <c r="C1101" s="189" t="s">
        <v>3286</v>
      </c>
      <c r="D1101" s="190">
        <v>3.3</v>
      </c>
      <c r="E1101" s="99" t="s">
        <v>3287</v>
      </c>
      <c r="F1101" s="100">
        <v>40544</v>
      </c>
      <c r="G1101" s="101">
        <v>3.3</v>
      </c>
      <c r="H1101">
        <v>39569</v>
      </c>
      <c r="I1101" s="101">
        <v>0</v>
      </c>
    </row>
    <row r="1102" spans="1:9" ht="14.5" x14ac:dyDescent="0.35">
      <c r="A1102" s="99" t="s">
        <v>3228</v>
      </c>
      <c r="B1102" s="99" t="s">
        <v>1401</v>
      </c>
      <c r="C1102" s="189" t="s">
        <v>3288</v>
      </c>
      <c r="D1102" s="190">
        <v>3.4</v>
      </c>
      <c r="E1102" s="99" t="s">
        <v>3289</v>
      </c>
      <c r="F1102" s="100">
        <v>40544</v>
      </c>
      <c r="G1102" s="101">
        <v>3.4</v>
      </c>
      <c r="H1102">
        <v>39569</v>
      </c>
      <c r="I1102" s="101">
        <v>0</v>
      </c>
    </row>
    <row r="1103" spans="1:9" ht="14.5" x14ac:dyDescent="0.35">
      <c r="A1103" s="99" t="s">
        <v>3228</v>
      </c>
      <c r="B1103" s="99" t="s">
        <v>3290</v>
      </c>
      <c r="C1103" s="189" t="s">
        <v>3291</v>
      </c>
      <c r="D1103" s="190">
        <v>3.8</v>
      </c>
      <c r="E1103" s="99" t="s">
        <v>3292</v>
      </c>
      <c r="F1103" s="100">
        <v>40544</v>
      </c>
      <c r="G1103" s="101">
        <v>3.6</v>
      </c>
      <c r="H1103">
        <v>39569</v>
      </c>
      <c r="I1103" s="101">
        <v>0.2</v>
      </c>
    </row>
    <row r="1104" spans="1:9" ht="14.5" x14ac:dyDescent="0.35">
      <c r="A1104" s="99" t="s">
        <v>3228</v>
      </c>
      <c r="B1104" s="99" t="s">
        <v>3293</v>
      </c>
      <c r="C1104" s="189" t="s">
        <v>3294</v>
      </c>
      <c r="D1104" s="190">
        <v>3.8</v>
      </c>
      <c r="E1104" s="99" t="s">
        <v>3295</v>
      </c>
      <c r="F1104" s="100">
        <v>40544</v>
      </c>
      <c r="G1104" s="101">
        <v>3.6</v>
      </c>
      <c r="H1104">
        <v>39569</v>
      </c>
      <c r="I1104" s="101">
        <v>0.2</v>
      </c>
    </row>
    <row r="1105" spans="1:9" ht="14.5" x14ac:dyDescent="0.35">
      <c r="A1105" s="99" t="s">
        <v>3228</v>
      </c>
      <c r="B1105" s="99" t="s">
        <v>353</v>
      </c>
      <c r="C1105" s="189" t="s">
        <v>3296</v>
      </c>
      <c r="D1105" s="190">
        <v>3.3</v>
      </c>
      <c r="E1105" s="99" t="s">
        <v>3297</v>
      </c>
      <c r="F1105" s="100">
        <v>40544</v>
      </c>
      <c r="G1105" s="101">
        <v>3.3</v>
      </c>
      <c r="H1105">
        <v>39569</v>
      </c>
      <c r="I1105" s="101">
        <v>0</v>
      </c>
    </row>
    <row r="1106" spans="1:9" ht="14.5" x14ac:dyDescent="0.35">
      <c r="A1106" s="99" t="s">
        <v>3228</v>
      </c>
      <c r="B1106" s="99" t="s">
        <v>356</v>
      </c>
      <c r="C1106" s="189" t="s">
        <v>3298</v>
      </c>
      <c r="D1106" s="190">
        <v>3.8</v>
      </c>
      <c r="E1106" s="99" t="s">
        <v>3299</v>
      </c>
      <c r="F1106" s="100">
        <v>40544</v>
      </c>
      <c r="G1106" s="101">
        <v>3.6</v>
      </c>
      <c r="H1106">
        <v>39569</v>
      </c>
      <c r="I1106" s="101">
        <v>0.2</v>
      </c>
    </row>
    <row r="1107" spans="1:9" ht="14.5" x14ac:dyDescent="0.35">
      <c r="A1107" s="99" t="s">
        <v>3228</v>
      </c>
      <c r="B1107" s="99" t="s">
        <v>3300</v>
      </c>
      <c r="C1107" s="189" t="s">
        <v>3301</v>
      </c>
      <c r="D1107" s="190">
        <v>3.8</v>
      </c>
      <c r="E1107" s="99" t="s">
        <v>3302</v>
      </c>
      <c r="F1107" s="100">
        <v>40544</v>
      </c>
      <c r="G1107" s="101">
        <v>3.5</v>
      </c>
      <c r="H1107">
        <v>39569</v>
      </c>
      <c r="I1107" s="101">
        <v>0.3</v>
      </c>
    </row>
    <row r="1108" spans="1:9" ht="14.5" x14ac:dyDescent="0.35">
      <c r="A1108" s="99" t="s">
        <v>3228</v>
      </c>
      <c r="B1108" s="99" t="s">
        <v>2295</v>
      </c>
      <c r="C1108" s="189" t="s">
        <v>3303</v>
      </c>
      <c r="D1108" s="190">
        <v>3.4</v>
      </c>
      <c r="E1108" s="99" t="s">
        <v>3304</v>
      </c>
      <c r="F1108" s="100">
        <v>40544</v>
      </c>
      <c r="G1108" s="101">
        <v>3.4</v>
      </c>
      <c r="H1108">
        <v>39569</v>
      </c>
      <c r="I1108" s="101">
        <v>0</v>
      </c>
    </row>
    <row r="1109" spans="1:9" ht="14.5" x14ac:dyDescent="0.35">
      <c r="A1109" s="99" t="s">
        <v>3228</v>
      </c>
      <c r="B1109" s="99" t="s">
        <v>362</v>
      </c>
      <c r="C1109" s="189" t="s">
        <v>3305</v>
      </c>
      <c r="D1109" s="190">
        <v>3.8</v>
      </c>
      <c r="E1109" s="99" t="s">
        <v>3306</v>
      </c>
      <c r="F1109" s="100">
        <v>40544</v>
      </c>
      <c r="G1109" s="101">
        <v>3.6</v>
      </c>
      <c r="H1109">
        <v>39569</v>
      </c>
      <c r="I1109" s="101">
        <v>0.2</v>
      </c>
    </row>
    <row r="1110" spans="1:9" ht="14.5" x14ac:dyDescent="0.35">
      <c r="A1110" s="99" t="s">
        <v>3228</v>
      </c>
      <c r="B1110" s="99" t="s">
        <v>3307</v>
      </c>
      <c r="C1110" s="189" t="s">
        <v>3308</v>
      </c>
      <c r="D1110" s="190">
        <v>3.8</v>
      </c>
      <c r="E1110" s="99" t="s">
        <v>3309</v>
      </c>
      <c r="F1110" s="100">
        <v>40544</v>
      </c>
      <c r="G1110" s="101">
        <v>3.6</v>
      </c>
      <c r="H1110">
        <v>39569</v>
      </c>
      <c r="I1110" s="101">
        <v>0.2</v>
      </c>
    </row>
    <row r="1111" spans="1:9" ht="14.5" x14ac:dyDescent="0.35">
      <c r="A1111" s="99" t="s">
        <v>3228</v>
      </c>
      <c r="B1111" s="99" t="s">
        <v>371</v>
      </c>
      <c r="C1111" s="189" t="s">
        <v>3310</v>
      </c>
      <c r="D1111" s="190">
        <v>3.2</v>
      </c>
      <c r="E1111" s="99" t="s">
        <v>3311</v>
      </c>
      <c r="F1111" s="100">
        <v>40544</v>
      </c>
      <c r="G1111" s="101">
        <v>3.1</v>
      </c>
      <c r="H1111">
        <v>39569</v>
      </c>
      <c r="I1111" s="101">
        <v>0.1</v>
      </c>
    </row>
    <row r="1112" spans="1:9" ht="14.5" x14ac:dyDescent="0.35">
      <c r="A1112" s="99" t="s">
        <v>3228</v>
      </c>
      <c r="B1112" s="99" t="s">
        <v>2304</v>
      </c>
      <c r="C1112" s="189" t="s">
        <v>3312</v>
      </c>
      <c r="D1112" s="190">
        <v>3.8</v>
      </c>
      <c r="E1112" s="99" t="s">
        <v>3313</v>
      </c>
      <c r="F1112" s="100">
        <v>40544</v>
      </c>
      <c r="G1112" s="101">
        <v>3.6</v>
      </c>
      <c r="H1112">
        <v>39569</v>
      </c>
      <c r="I1112" s="101">
        <v>0.2</v>
      </c>
    </row>
    <row r="1113" spans="1:9" ht="14.5" x14ac:dyDescent="0.35">
      <c r="A1113" s="99" t="s">
        <v>3228</v>
      </c>
      <c r="B1113" s="99" t="s">
        <v>383</v>
      </c>
      <c r="C1113" s="189" t="s">
        <v>3314</v>
      </c>
      <c r="D1113" s="190">
        <v>3.3</v>
      </c>
      <c r="E1113" s="99" t="s">
        <v>3315</v>
      </c>
      <c r="F1113" s="100">
        <v>40544</v>
      </c>
      <c r="G1113" s="101">
        <v>3.3</v>
      </c>
      <c r="H1113">
        <v>39569</v>
      </c>
      <c r="I1113" s="101">
        <v>0</v>
      </c>
    </row>
    <row r="1114" spans="1:9" ht="14.5" x14ac:dyDescent="0.35">
      <c r="A1114" s="99" t="s">
        <v>3228</v>
      </c>
      <c r="B1114" s="99" t="s">
        <v>3316</v>
      </c>
      <c r="C1114" s="189" t="s">
        <v>3317</v>
      </c>
      <c r="D1114" s="190">
        <v>3.2</v>
      </c>
      <c r="E1114" s="99" t="s">
        <v>3318</v>
      </c>
      <c r="F1114" s="100">
        <v>40544</v>
      </c>
      <c r="G1114" s="101">
        <v>3.1</v>
      </c>
      <c r="H1114">
        <v>39569</v>
      </c>
      <c r="I1114" s="101">
        <v>0.1</v>
      </c>
    </row>
    <row r="1115" spans="1:9" ht="14.5" x14ac:dyDescent="0.35">
      <c r="A1115" s="99" t="s">
        <v>3228</v>
      </c>
      <c r="B1115" s="99" t="s">
        <v>3319</v>
      </c>
      <c r="C1115" s="189" t="s">
        <v>3320</v>
      </c>
      <c r="D1115" s="190">
        <v>3.3</v>
      </c>
      <c r="E1115" s="99" t="s">
        <v>3321</v>
      </c>
      <c r="F1115" s="100">
        <v>40544</v>
      </c>
      <c r="G1115" s="101">
        <v>3.3</v>
      </c>
      <c r="H1115">
        <v>39569</v>
      </c>
      <c r="I1115" s="101">
        <v>0</v>
      </c>
    </row>
    <row r="1116" spans="1:9" ht="14.5" x14ac:dyDescent="0.35">
      <c r="A1116" s="99" t="s">
        <v>3228</v>
      </c>
      <c r="B1116" s="99" t="s">
        <v>3322</v>
      </c>
      <c r="C1116" s="189" t="s">
        <v>3323</v>
      </c>
      <c r="D1116" s="190">
        <v>3.8</v>
      </c>
      <c r="E1116" s="99" t="s">
        <v>3324</v>
      </c>
      <c r="F1116" s="100">
        <v>40544</v>
      </c>
      <c r="G1116" s="101">
        <v>3.6</v>
      </c>
      <c r="H1116">
        <v>39569</v>
      </c>
      <c r="I1116" s="101">
        <v>0.2</v>
      </c>
    </row>
    <row r="1117" spans="1:9" ht="14.5" x14ac:dyDescent="0.35">
      <c r="A1117" s="99" t="s">
        <v>3228</v>
      </c>
      <c r="B1117" s="99" t="s">
        <v>407</v>
      </c>
      <c r="C1117" s="189" t="s">
        <v>3325</v>
      </c>
      <c r="D1117" s="190">
        <v>3.2</v>
      </c>
      <c r="E1117" s="99" t="s">
        <v>3326</v>
      </c>
      <c r="F1117" s="100">
        <v>40544</v>
      </c>
      <c r="G1117" s="101">
        <v>3.1</v>
      </c>
      <c r="H1117">
        <v>39569</v>
      </c>
      <c r="I1117" s="101">
        <v>0.1</v>
      </c>
    </row>
    <row r="1118" spans="1:9" ht="14.5" x14ac:dyDescent="0.35">
      <c r="A1118" s="99" t="s">
        <v>3228</v>
      </c>
      <c r="B1118" s="99" t="s">
        <v>3327</v>
      </c>
      <c r="C1118" s="189" t="s">
        <v>3328</v>
      </c>
      <c r="D1118" s="190">
        <v>3.8</v>
      </c>
      <c r="E1118" s="99" t="s">
        <v>3329</v>
      </c>
      <c r="F1118" s="100">
        <v>40544</v>
      </c>
      <c r="G1118" s="101">
        <v>3.6</v>
      </c>
      <c r="H1118">
        <v>39569</v>
      </c>
      <c r="I1118" s="101">
        <v>0.2</v>
      </c>
    </row>
    <row r="1119" spans="1:9" ht="14.5" x14ac:dyDescent="0.35">
      <c r="A1119" s="99" t="s">
        <v>3228</v>
      </c>
      <c r="B1119" s="99" t="s">
        <v>3330</v>
      </c>
      <c r="C1119" s="189" t="s">
        <v>3331</v>
      </c>
      <c r="D1119" s="190">
        <v>3.8</v>
      </c>
      <c r="E1119" s="99" t="s">
        <v>3332</v>
      </c>
      <c r="F1119" s="100">
        <v>40544</v>
      </c>
      <c r="G1119" s="101">
        <v>3.5</v>
      </c>
      <c r="H1119">
        <v>39569</v>
      </c>
      <c r="I1119" s="101">
        <v>0.3</v>
      </c>
    </row>
    <row r="1120" spans="1:9" ht="14.5" x14ac:dyDescent="0.35">
      <c r="A1120" s="99" t="s">
        <v>3228</v>
      </c>
      <c r="B1120" s="99" t="s">
        <v>3333</v>
      </c>
      <c r="C1120" s="189" t="s">
        <v>3334</v>
      </c>
      <c r="D1120" s="190">
        <v>3.4</v>
      </c>
      <c r="E1120" s="99" t="s">
        <v>3335</v>
      </c>
      <c r="F1120" s="100">
        <v>40544</v>
      </c>
      <c r="G1120" s="101">
        <v>3.4</v>
      </c>
      <c r="H1120">
        <v>39569</v>
      </c>
      <c r="I1120" s="101">
        <v>0</v>
      </c>
    </row>
    <row r="1121" spans="1:9" ht="14.5" x14ac:dyDescent="0.35">
      <c r="A1121" s="99" t="s">
        <v>3228</v>
      </c>
      <c r="B1121" s="99" t="s">
        <v>3336</v>
      </c>
      <c r="C1121" s="189" t="s">
        <v>3337</v>
      </c>
      <c r="D1121" s="190">
        <v>3.3</v>
      </c>
      <c r="E1121" s="99" t="s">
        <v>3338</v>
      </c>
      <c r="F1121" s="100">
        <v>40544</v>
      </c>
      <c r="G1121" s="101">
        <v>3.3</v>
      </c>
      <c r="H1121">
        <v>39569</v>
      </c>
      <c r="I1121" s="101">
        <v>0</v>
      </c>
    </row>
    <row r="1122" spans="1:9" ht="14.5" x14ac:dyDescent="0.35">
      <c r="A1122" s="99" t="s">
        <v>3228</v>
      </c>
      <c r="B1122" s="99" t="s">
        <v>2371</v>
      </c>
      <c r="C1122" s="189" t="s">
        <v>3339</v>
      </c>
      <c r="D1122" s="190">
        <v>3.3</v>
      </c>
      <c r="E1122" s="99" t="s">
        <v>3340</v>
      </c>
      <c r="F1122" s="100">
        <v>40544</v>
      </c>
      <c r="G1122" s="101">
        <v>3.1</v>
      </c>
      <c r="H1122">
        <v>39569</v>
      </c>
      <c r="I1122" s="101">
        <v>0.2</v>
      </c>
    </row>
    <row r="1123" spans="1:9" ht="14.5" x14ac:dyDescent="0.35">
      <c r="A1123" s="99" t="s">
        <v>3228</v>
      </c>
      <c r="B1123" s="99" t="s">
        <v>3341</v>
      </c>
      <c r="C1123" s="189" t="s">
        <v>3342</v>
      </c>
      <c r="D1123" s="190">
        <v>3.3</v>
      </c>
      <c r="E1123" s="99" t="s">
        <v>3343</v>
      </c>
      <c r="F1123" s="100">
        <v>40544</v>
      </c>
      <c r="G1123" s="101">
        <v>3.3</v>
      </c>
      <c r="H1123">
        <v>39569</v>
      </c>
      <c r="I1123" s="101">
        <v>0</v>
      </c>
    </row>
    <row r="1124" spans="1:9" ht="14.5" x14ac:dyDescent="0.35">
      <c r="A1124" s="99" t="s">
        <v>3228</v>
      </c>
      <c r="B1124" s="99" t="s">
        <v>3344</v>
      </c>
      <c r="C1124" s="189" t="s">
        <v>3345</v>
      </c>
      <c r="D1124" s="190">
        <v>3.6</v>
      </c>
      <c r="E1124" s="99" t="s">
        <v>3346</v>
      </c>
      <c r="F1124" s="100">
        <v>40544</v>
      </c>
      <c r="G1124" s="101">
        <v>3.6</v>
      </c>
      <c r="I1124" s="101">
        <v>0</v>
      </c>
    </row>
    <row r="1125" spans="1:9" ht="14.5" x14ac:dyDescent="0.35">
      <c r="A1125" s="99" t="s">
        <v>3228</v>
      </c>
      <c r="B1125" s="99" t="s">
        <v>3347</v>
      </c>
      <c r="C1125" s="189" t="s">
        <v>3348</v>
      </c>
      <c r="D1125" s="190">
        <v>3.6</v>
      </c>
      <c r="E1125" s="99" t="s">
        <v>3349</v>
      </c>
      <c r="F1125" s="100">
        <v>40544</v>
      </c>
      <c r="G1125" s="101">
        <v>3.6</v>
      </c>
      <c r="I1125" s="101">
        <v>0</v>
      </c>
    </row>
    <row r="1126" spans="1:9" ht="14.5" x14ac:dyDescent="0.35">
      <c r="A1126" s="99" t="s">
        <v>3228</v>
      </c>
      <c r="B1126" s="99" t="s">
        <v>3350</v>
      </c>
      <c r="C1126" s="189" t="s">
        <v>3351</v>
      </c>
      <c r="D1126" s="190">
        <v>3.5</v>
      </c>
      <c r="E1126" s="99" t="s">
        <v>3352</v>
      </c>
      <c r="F1126" s="100">
        <v>40544</v>
      </c>
      <c r="G1126" s="101">
        <v>3.5</v>
      </c>
      <c r="I1126" s="101">
        <v>0</v>
      </c>
    </row>
    <row r="1127" spans="1:9" ht="14.5" x14ac:dyDescent="0.35">
      <c r="A1127" s="99" t="s">
        <v>3228</v>
      </c>
      <c r="B1127" s="99" t="s">
        <v>3353</v>
      </c>
      <c r="C1127" s="189" t="s">
        <v>3354</v>
      </c>
      <c r="D1127" s="190">
        <v>3.6</v>
      </c>
      <c r="E1127" s="99" t="s">
        <v>3355</v>
      </c>
      <c r="F1127" s="100">
        <v>40544</v>
      </c>
      <c r="G1127" s="101">
        <v>3.6</v>
      </c>
      <c r="I1127" s="101">
        <v>0</v>
      </c>
    </row>
    <row r="1128" spans="1:9" ht="14.5" x14ac:dyDescent="0.35">
      <c r="A1128" s="99" t="s">
        <v>3228</v>
      </c>
      <c r="B1128" s="99" t="s">
        <v>3356</v>
      </c>
      <c r="C1128" s="189" t="s">
        <v>3357</v>
      </c>
      <c r="D1128" s="190">
        <v>3.6</v>
      </c>
      <c r="E1128" s="99" t="s">
        <v>3358</v>
      </c>
      <c r="F1128" s="100">
        <v>40544</v>
      </c>
      <c r="G1128" s="101">
        <v>3.6</v>
      </c>
      <c r="I1128" s="101">
        <v>0</v>
      </c>
    </row>
    <row r="1129" spans="1:9" ht="14.5" x14ac:dyDescent="0.35">
      <c r="A1129" s="99" t="s">
        <v>3228</v>
      </c>
      <c r="B1129" s="99" t="s">
        <v>3359</v>
      </c>
      <c r="C1129" s="189" t="s">
        <v>3360</v>
      </c>
      <c r="D1129" s="190">
        <v>3.5</v>
      </c>
      <c r="E1129" s="99" t="s">
        <v>3361</v>
      </c>
      <c r="F1129" s="100">
        <v>40544</v>
      </c>
      <c r="G1129" s="101">
        <v>3.5</v>
      </c>
      <c r="I1129" s="101">
        <v>0</v>
      </c>
    </row>
    <row r="1130" spans="1:9" ht="14.5" x14ac:dyDescent="0.35">
      <c r="A1130" s="99" t="s">
        <v>3228</v>
      </c>
      <c r="B1130" s="99" t="s">
        <v>3362</v>
      </c>
      <c r="C1130" s="189" t="s">
        <v>3363</v>
      </c>
      <c r="D1130" s="190">
        <v>3.6</v>
      </c>
      <c r="E1130" s="99" t="s">
        <v>3364</v>
      </c>
      <c r="F1130" s="100">
        <v>40544</v>
      </c>
      <c r="G1130" s="101">
        <v>3.6</v>
      </c>
      <c r="I1130" s="101">
        <v>0</v>
      </c>
    </row>
    <row r="1131" spans="1:9" ht="14.5" x14ac:dyDescent="0.35">
      <c r="A1131" s="99" t="s">
        <v>3228</v>
      </c>
      <c r="B1131" s="99" t="s">
        <v>3365</v>
      </c>
      <c r="C1131" s="189" t="s">
        <v>3366</v>
      </c>
      <c r="D1131" s="190">
        <v>3.6</v>
      </c>
      <c r="E1131" s="99" t="s">
        <v>3367</v>
      </c>
      <c r="F1131" s="100">
        <v>40544</v>
      </c>
      <c r="G1131" s="101">
        <v>3.6</v>
      </c>
      <c r="I1131" s="101">
        <v>0</v>
      </c>
    </row>
    <row r="1132" spans="1:9" ht="14.5" x14ac:dyDescent="0.35">
      <c r="A1132" s="99" t="s">
        <v>3228</v>
      </c>
      <c r="B1132" s="99" t="s">
        <v>3368</v>
      </c>
      <c r="C1132" s="189" t="s">
        <v>3369</v>
      </c>
      <c r="D1132" s="190">
        <v>3.5</v>
      </c>
      <c r="E1132" s="99" t="s">
        <v>3370</v>
      </c>
      <c r="F1132" s="100">
        <v>40544</v>
      </c>
      <c r="G1132" s="101">
        <v>3.5</v>
      </c>
      <c r="I1132" s="101">
        <v>0</v>
      </c>
    </row>
    <row r="1133" spans="1:9" ht="14.5" x14ac:dyDescent="0.35">
      <c r="A1133" s="99" t="s">
        <v>3228</v>
      </c>
      <c r="B1133" s="99" t="s">
        <v>3371</v>
      </c>
      <c r="C1133" s="189" t="s">
        <v>3372</v>
      </c>
      <c r="D1133" s="190">
        <v>3.8</v>
      </c>
      <c r="E1133" s="99" t="s">
        <v>3373</v>
      </c>
      <c r="F1133" s="100">
        <v>40544</v>
      </c>
      <c r="G1133" s="101">
        <v>3.6</v>
      </c>
      <c r="H1133">
        <v>39569</v>
      </c>
      <c r="I1133" s="101">
        <v>0.2</v>
      </c>
    </row>
    <row r="1134" spans="1:9" ht="14.5" x14ac:dyDescent="0.35">
      <c r="A1134" s="99" t="s">
        <v>3228</v>
      </c>
      <c r="B1134" s="99" t="s">
        <v>3374</v>
      </c>
      <c r="C1134" s="189" t="s">
        <v>3375</v>
      </c>
      <c r="D1134" s="190">
        <v>3.3</v>
      </c>
      <c r="E1134" s="99" t="s">
        <v>3376</v>
      </c>
      <c r="F1134" s="100">
        <v>40544</v>
      </c>
      <c r="G1134" s="101">
        <v>3.3</v>
      </c>
      <c r="H1134">
        <v>39569</v>
      </c>
      <c r="I1134" s="101">
        <v>0</v>
      </c>
    </row>
    <row r="1135" spans="1:9" ht="14.5" x14ac:dyDescent="0.35">
      <c r="A1135" s="99" t="s">
        <v>3228</v>
      </c>
      <c r="B1135" s="99" t="s">
        <v>3377</v>
      </c>
      <c r="C1135" s="189" t="s">
        <v>3378</v>
      </c>
      <c r="D1135" s="190">
        <v>3.8</v>
      </c>
      <c r="E1135" s="99" t="s">
        <v>3379</v>
      </c>
      <c r="F1135" s="100">
        <v>40544</v>
      </c>
      <c r="G1135" s="101">
        <v>3.6</v>
      </c>
      <c r="H1135">
        <v>39569</v>
      </c>
      <c r="I1135" s="101">
        <v>0.2</v>
      </c>
    </row>
    <row r="1136" spans="1:9" ht="14.5" x14ac:dyDescent="0.35">
      <c r="A1136" s="99" t="s">
        <v>3228</v>
      </c>
      <c r="B1136" s="99" t="s">
        <v>461</v>
      </c>
      <c r="C1136" s="189" t="s">
        <v>3380</v>
      </c>
      <c r="D1136" s="190">
        <v>3.2</v>
      </c>
      <c r="E1136" s="99" t="s">
        <v>3381</v>
      </c>
      <c r="F1136" s="100">
        <v>40544</v>
      </c>
      <c r="G1136" s="101">
        <v>3.1</v>
      </c>
      <c r="H1136">
        <v>39569</v>
      </c>
      <c r="I1136" s="101">
        <v>0.1</v>
      </c>
    </row>
    <row r="1137" spans="1:9" ht="14.5" x14ac:dyDescent="0.35">
      <c r="A1137" s="99" t="s">
        <v>3228</v>
      </c>
      <c r="B1137" s="99" t="s">
        <v>2402</v>
      </c>
      <c r="C1137" s="189" t="s">
        <v>3382</v>
      </c>
      <c r="D1137" s="190">
        <v>3.8</v>
      </c>
      <c r="E1137" s="99" t="s">
        <v>3383</v>
      </c>
      <c r="F1137" s="100">
        <v>40544</v>
      </c>
      <c r="G1137" s="101">
        <v>3.6</v>
      </c>
      <c r="H1137">
        <v>39569</v>
      </c>
      <c r="I1137" s="101">
        <v>0.2</v>
      </c>
    </row>
    <row r="1138" spans="1:9" ht="14.5" x14ac:dyDescent="0.35">
      <c r="A1138" s="99" t="s">
        <v>3228</v>
      </c>
      <c r="B1138" s="99" t="s">
        <v>3384</v>
      </c>
      <c r="C1138" s="189" t="s">
        <v>3385</v>
      </c>
      <c r="D1138" s="190">
        <v>3.4</v>
      </c>
      <c r="E1138" s="99" t="s">
        <v>3386</v>
      </c>
      <c r="F1138" s="100">
        <v>40544</v>
      </c>
      <c r="G1138" s="101">
        <v>3.4</v>
      </c>
      <c r="H1138">
        <v>39569</v>
      </c>
      <c r="I1138" s="101">
        <v>0</v>
      </c>
    </row>
    <row r="1139" spans="1:9" ht="14.5" x14ac:dyDescent="0.35">
      <c r="A1139" s="99" t="s">
        <v>3228</v>
      </c>
      <c r="B1139" s="99" t="s">
        <v>467</v>
      </c>
      <c r="C1139" s="189" t="s">
        <v>3387</v>
      </c>
      <c r="D1139" s="190">
        <v>3.8</v>
      </c>
      <c r="E1139" s="99" t="s">
        <v>3388</v>
      </c>
      <c r="F1139" s="100">
        <v>40544</v>
      </c>
      <c r="G1139" s="101">
        <v>3.5</v>
      </c>
      <c r="H1139">
        <v>39569</v>
      </c>
      <c r="I1139" s="101">
        <v>0.3</v>
      </c>
    </row>
    <row r="1140" spans="1:9" ht="14.5" x14ac:dyDescent="0.35">
      <c r="A1140" s="99" t="s">
        <v>3228</v>
      </c>
      <c r="B1140" s="99" t="s">
        <v>1782</v>
      </c>
      <c r="C1140" s="189" t="s">
        <v>3389</v>
      </c>
      <c r="D1140" s="190">
        <v>3.2</v>
      </c>
      <c r="E1140" s="99" t="s">
        <v>3390</v>
      </c>
      <c r="F1140" s="100">
        <v>40544</v>
      </c>
      <c r="G1140" s="101">
        <v>3.1</v>
      </c>
      <c r="H1140">
        <v>39569</v>
      </c>
      <c r="I1140" s="101">
        <v>0.1</v>
      </c>
    </row>
    <row r="1141" spans="1:9" ht="14.5" x14ac:dyDescent="0.35">
      <c r="A1141" s="99" t="s">
        <v>3228</v>
      </c>
      <c r="B1141" s="99" t="s">
        <v>3391</v>
      </c>
      <c r="C1141" s="189" t="s">
        <v>3392</v>
      </c>
      <c r="D1141" s="190">
        <v>3.8</v>
      </c>
      <c r="E1141" s="99" t="s">
        <v>3393</v>
      </c>
      <c r="F1141" s="100">
        <v>40544</v>
      </c>
      <c r="G1141" s="101">
        <v>3.6</v>
      </c>
      <c r="H1141">
        <v>39569</v>
      </c>
      <c r="I1141" s="101">
        <v>0.2</v>
      </c>
    </row>
    <row r="1142" spans="1:9" ht="14.5" x14ac:dyDescent="0.35">
      <c r="A1142" s="99" t="s">
        <v>3228</v>
      </c>
      <c r="B1142" s="99" t="s">
        <v>3394</v>
      </c>
      <c r="C1142" s="189" t="s">
        <v>3395</v>
      </c>
      <c r="D1142" s="190">
        <v>3.2</v>
      </c>
      <c r="E1142" s="99" t="s">
        <v>3396</v>
      </c>
      <c r="F1142" s="100">
        <v>40544</v>
      </c>
      <c r="G1142" s="101">
        <v>3.1</v>
      </c>
      <c r="H1142">
        <v>39569</v>
      </c>
      <c r="I1142" s="101">
        <v>0.1</v>
      </c>
    </row>
    <row r="1143" spans="1:9" ht="14.5" x14ac:dyDescent="0.35">
      <c r="A1143" s="99" t="s">
        <v>3228</v>
      </c>
      <c r="B1143" s="99" t="s">
        <v>3397</v>
      </c>
      <c r="C1143" s="189" t="s">
        <v>3398</v>
      </c>
      <c r="D1143" s="190">
        <v>3.8</v>
      </c>
      <c r="E1143" s="99" t="s">
        <v>3399</v>
      </c>
      <c r="F1143" s="100">
        <v>40544</v>
      </c>
      <c r="G1143" s="101">
        <v>3.5</v>
      </c>
      <c r="H1143">
        <v>39569</v>
      </c>
      <c r="I1143" s="101">
        <v>0.3</v>
      </c>
    </row>
    <row r="1144" spans="1:9" ht="14.5" x14ac:dyDescent="0.35">
      <c r="A1144" s="99" t="s">
        <v>3228</v>
      </c>
      <c r="B1144" s="99" t="s">
        <v>3400</v>
      </c>
      <c r="C1144" s="189" t="s">
        <v>3401</v>
      </c>
      <c r="D1144" s="190">
        <v>3.3</v>
      </c>
      <c r="E1144" s="99" t="s">
        <v>3402</v>
      </c>
      <c r="F1144" s="100">
        <v>40544</v>
      </c>
      <c r="G1144" s="101">
        <v>3.3</v>
      </c>
      <c r="H1144">
        <v>39569</v>
      </c>
      <c r="I1144" s="101">
        <v>0</v>
      </c>
    </row>
    <row r="1145" spans="1:9" ht="14.5" x14ac:dyDescent="0.35">
      <c r="A1145" s="99" t="s">
        <v>3403</v>
      </c>
      <c r="B1145" s="99" t="s">
        <v>3404</v>
      </c>
      <c r="C1145" s="189" t="s">
        <v>3405</v>
      </c>
      <c r="D1145" s="190">
        <v>3.25</v>
      </c>
      <c r="E1145" s="99" t="s">
        <v>3406</v>
      </c>
      <c r="F1145" s="100">
        <v>40544</v>
      </c>
      <c r="G1145" s="101">
        <v>3.25</v>
      </c>
      <c r="I1145" s="101">
        <v>0</v>
      </c>
    </row>
    <row r="1146" spans="1:9" ht="14.5" x14ac:dyDescent="0.35">
      <c r="A1146" s="99" t="s">
        <v>3403</v>
      </c>
      <c r="B1146" s="99" t="s">
        <v>3407</v>
      </c>
      <c r="C1146" s="189" t="s">
        <v>3408</v>
      </c>
      <c r="D1146" s="190">
        <v>2.8</v>
      </c>
      <c r="E1146" s="99" t="s">
        <v>3409</v>
      </c>
      <c r="F1146" s="100">
        <v>40544</v>
      </c>
      <c r="G1146" s="101">
        <v>2.8</v>
      </c>
      <c r="I1146" s="101">
        <v>0</v>
      </c>
    </row>
    <row r="1147" spans="1:9" ht="14.5" x14ac:dyDescent="0.35">
      <c r="A1147" s="99" t="s">
        <v>3403</v>
      </c>
      <c r="B1147" s="99" t="s">
        <v>3410</v>
      </c>
      <c r="C1147" s="189" t="s">
        <v>3411</v>
      </c>
      <c r="D1147" s="190">
        <v>3.25</v>
      </c>
      <c r="E1147" s="99" t="s">
        <v>3412</v>
      </c>
      <c r="F1147" s="100">
        <v>40544</v>
      </c>
      <c r="G1147" s="101">
        <v>3.25</v>
      </c>
      <c r="I1147" s="101">
        <v>0</v>
      </c>
    </row>
    <row r="1148" spans="1:9" ht="14.5" x14ac:dyDescent="0.35">
      <c r="A1148" s="99" t="s">
        <v>3403</v>
      </c>
      <c r="B1148" s="99" t="s">
        <v>3413</v>
      </c>
      <c r="C1148" s="189" t="s">
        <v>3414</v>
      </c>
      <c r="D1148" s="190">
        <v>3.25</v>
      </c>
      <c r="E1148" s="99" t="s">
        <v>3415</v>
      </c>
      <c r="F1148" s="100">
        <v>40544</v>
      </c>
      <c r="G1148" s="101">
        <v>3.25</v>
      </c>
      <c r="I1148" s="101">
        <v>0</v>
      </c>
    </row>
    <row r="1149" spans="1:9" ht="14.5" x14ac:dyDescent="0.35">
      <c r="A1149" s="99" t="s">
        <v>3403</v>
      </c>
      <c r="B1149" s="99" t="s">
        <v>3416</v>
      </c>
      <c r="C1149" s="189" t="s">
        <v>3417</v>
      </c>
      <c r="D1149" s="190">
        <v>3.25</v>
      </c>
      <c r="E1149" s="99" t="s">
        <v>3418</v>
      </c>
      <c r="F1149" s="100">
        <v>40544</v>
      </c>
      <c r="G1149" s="101">
        <v>3.25</v>
      </c>
      <c r="I1149" s="101">
        <v>0</v>
      </c>
    </row>
    <row r="1150" spans="1:9" ht="14.5" x14ac:dyDescent="0.35">
      <c r="A1150" s="99" t="s">
        <v>3403</v>
      </c>
      <c r="B1150" s="99" t="s">
        <v>973</v>
      </c>
      <c r="C1150" s="189" t="s">
        <v>3419</v>
      </c>
      <c r="D1150" s="190">
        <v>3</v>
      </c>
      <c r="E1150" s="99" t="s">
        <v>3420</v>
      </c>
      <c r="F1150" s="100">
        <v>40544</v>
      </c>
      <c r="G1150" s="101">
        <v>3</v>
      </c>
      <c r="I1150" s="101">
        <v>0</v>
      </c>
    </row>
    <row r="1151" spans="1:9" ht="14.5" x14ac:dyDescent="0.35">
      <c r="A1151" s="99" t="s">
        <v>3403</v>
      </c>
      <c r="B1151" s="99" t="s">
        <v>3421</v>
      </c>
      <c r="C1151" s="189" t="s">
        <v>3422</v>
      </c>
      <c r="D1151" s="190">
        <v>3</v>
      </c>
      <c r="E1151" s="99" t="s">
        <v>3423</v>
      </c>
      <c r="F1151" s="100">
        <v>40544</v>
      </c>
      <c r="G1151" s="101">
        <v>3</v>
      </c>
      <c r="I1151" s="101">
        <v>0</v>
      </c>
    </row>
    <row r="1152" spans="1:9" ht="14.5" x14ac:dyDescent="0.35">
      <c r="A1152" s="99" t="s">
        <v>3403</v>
      </c>
      <c r="B1152" s="99" t="s">
        <v>3424</v>
      </c>
      <c r="C1152" s="189" t="s">
        <v>3425</v>
      </c>
      <c r="D1152" s="190">
        <v>3</v>
      </c>
      <c r="E1152" s="99" t="s">
        <v>3426</v>
      </c>
      <c r="F1152" s="100">
        <v>40544</v>
      </c>
      <c r="G1152" s="101">
        <v>3</v>
      </c>
      <c r="I1152" s="101">
        <v>0</v>
      </c>
    </row>
    <row r="1153" spans="1:9" ht="14.5" x14ac:dyDescent="0.35">
      <c r="A1153" s="99" t="s">
        <v>3403</v>
      </c>
      <c r="B1153" s="99" t="s">
        <v>889</v>
      </c>
      <c r="C1153" s="189" t="s">
        <v>3427</v>
      </c>
      <c r="D1153" s="190">
        <v>3.25</v>
      </c>
      <c r="E1153" s="99" t="s">
        <v>3428</v>
      </c>
      <c r="F1153" s="100">
        <v>40544</v>
      </c>
      <c r="G1153" s="101">
        <v>3.25</v>
      </c>
      <c r="I1153" s="101">
        <v>0</v>
      </c>
    </row>
    <row r="1154" spans="1:9" ht="14.5" x14ac:dyDescent="0.35">
      <c r="A1154" s="99" t="s">
        <v>3403</v>
      </c>
      <c r="B1154" s="99" t="s">
        <v>3429</v>
      </c>
      <c r="C1154" s="189" t="s">
        <v>3430</v>
      </c>
      <c r="D1154" s="190">
        <v>3.25</v>
      </c>
      <c r="E1154" s="99" t="s">
        <v>3431</v>
      </c>
      <c r="F1154" s="100">
        <v>40544</v>
      </c>
      <c r="G1154" s="101">
        <v>3.25</v>
      </c>
      <c r="I1154" s="101">
        <v>0</v>
      </c>
    </row>
    <row r="1155" spans="1:9" ht="14.5" x14ac:dyDescent="0.35">
      <c r="A1155" s="99" t="s">
        <v>3403</v>
      </c>
      <c r="B1155" s="99" t="s">
        <v>3432</v>
      </c>
      <c r="C1155" s="189" t="s">
        <v>3433</v>
      </c>
      <c r="D1155" s="190">
        <v>3.25</v>
      </c>
      <c r="E1155" s="99" t="s">
        <v>3434</v>
      </c>
      <c r="F1155" s="100">
        <v>40544</v>
      </c>
      <c r="G1155" s="101">
        <v>3.25</v>
      </c>
      <c r="I1155" s="101">
        <v>0</v>
      </c>
    </row>
    <row r="1156" spans="1:9" ht="14.5" x14ac:dyDescent="0.35">
      <c r="A1156" s="99" t="s">
        <v>3403</v>
      </c>
      <c r="B1156" s="99" t="s">
        <v>1990</v>
      </c>
      <c r="C1156" s="189" t="s">
        <v>3435</v>
      </c>
      <c r="D1156" s="190">
        <v>3.25</v>
      </c>
      <c r="E1156" s="99" t="s">
        <v>3436</v>
      </c>
      <c r="F1156" s="100">
        <v>40544</v>
      </c>
      <c r="G1156" s="101">
        <v>3.25</v>
      </c>
      <c r="I1156" s="101">
        <v>0</v>
      </c>
    </row>
    <row r="1157" spans="1:9" ht="14.5" x14ac:dyDescent="0.35">
      <c r="A1157" s="99" t="s">
        <v>3403</v>
      </c>
      <c r="B1157" s="99" t="s">
        <v>3437</v>
      </c>
      <c r="C1157" s="189" t="s">
        <v>3438</v>
      </c>
      <c r="D1157" s="190">
        <v>3.25</v>
      </c>
      <c r="E1157" s="99" t="s">
        <v>3439</v>
      </c>
      <c r="F1157" s="100">
        <v>40544</v>
      </c>
      <c r="G1157" s="101">
        <v>3.25</v>
      </c>
      <c r="I1157" s="101">
        <v>0</v>
      </c>
    </row>
    <row r="1158" spans="1:9" ht="14.5" x14ac:dyDescent="0.35">
      <c r="A1158" s="99" t="s">
        <v>3403</v>
      </c>
      <c r="B1158" s="99" t="s">
        <v>3440</v>
      </c>
      <c r="C1158" s="189" t="s">
        <v>3441</v>
      </c>
      <c r="D1158" s="190">
        <v>3.1</v>
      </c>
      <c r="E1158" s="99" t="s">
        <v>3442</v>
      </c>
      <c r="F1158" s="100">
        <v>40544</v>
      </c>
      <c r="G1158" s="101">
        <v>3.1</v>
      </c>
      <c r="I1158" s="101">
        <v>0</v>
      </c>
    </row>
    <row r="1159" spans="1:9" ht="14.5" x14ac:dyDescent="0.35">
      <c r="A1159" s="99" t="s">
        <v>3443</v>
      </c>
      <c r="B1159" s="99" t="s">
        <v>3444</v>
      </c>
      <c r="C1159" s="189" t="s">
        <v>3445</v>
      </c>
      <c r="D1159" s="190">
        <v>2.6</v>
      </c>
      <c r="E1159" s="99" t="s">
        <v>3446</v>
      </c>
      <c r="F1159" s="100">
        <v>40544</v>
      </c>
      <c r="G1159" s="101">
        <v>2.6</v>
      </c>
      <c r="I1159" s="101">
        <v>0</v>
      </c>
    </row>
    <row r="1160" spans="1:9" ht="14.5" x14ac:dyDescent="0.35">
      <c r="A1160" s="99" t="s">
        <v>3443</v>
      </c>
      <c r="B1160" s="99" t="s">
        <v>3447</v>
      </c>
      <c r="C1160" s="189" t="s">
        <v>3448</v>
      </c>
      <c r="D1160" s="190">
        <v>3</v>
      </c>
      <c r="E1160" s="99" t="s">
        <v>3449</v>
      </c>
      <c r="F1160" s="100">
        <v>40544</v>
      </c>
      <c r="G1160" s="101">
        <v>3</v>
      </c>
      <c r="I1160" s="101">
        <v>0</v>
      </c>
    </row>
    <row r="1161" spans="1:9" ht="14.5" x14ac:dyDescent="0.35">
      <c r="A1161" s="99" t="s">
        <v>3443</v>
      </c>
      <c r="B1161" s="99" t="s">
        <v>3450</v>
      </c>
      <c r="C1161" s="189" t="s">
        <v>3451</v>
      </c>
      <c r="D1161" s="190">
        <v>3</v>
      </c>
      <c r="E1161" s="99" t="s">
        <v>3452</v>
      </c>
      <c r="F1161" s="100">
        <v>40544</v>
      </c>
      <c r="G1161" s="101">
        <v>3</v>
      </c>
      <c r="I1161" s="101">
        <v>0</v>
      </c>
    </row>
    <row r="1162" spans="1:9" ht="14.5" x14ac:dyDescent="0.35">
      <c r="A1162" s="99" t="s">
        <v>3443</v>
      </c>
      <c r="B1162" s="99" t="s">
        <v>3453</v>
      </c>
      <c r="C1162" s="189" t="s">
        <v>3454</v>
      </c>
      <c r="D1162" s="190">
        <v>3</v>
      </c>
      <c r="E1162" s="99" t="s">
        <v>3455</v>
      </c>
      <c r="F1162" s="100">
        <v>40544</v>
      </c>
      <c r="G1162" s="101">
        <v>3</v>
      </c>
      <c r="I1162" s="101">
        <v>0</v>
      </c>
    </row>
    <row r="1163" spans="1:9" ht="14.5" x14ac:dyDescent="0.35">
      <c r="A1163" s="99" t="s">
        <v>3443</v>
      </c>
      <c r="B1163" s="99" t="s">
        <v>3456</v>
      </c>
      <c r="C1163" s="189" t="s">
        <v>3457</v>
      </c>
      <c r="D1163" s="190">
        <v>3</v>
      </c>
      <c r="E1163" s="99" t="s">
        <v>3458</v>
      </c>
      <c r="F1163" s="100">
        <v>40544</v>
      </c>
      <c r="G1163" s="101">
        <v>3</v>
      </c>
      <c r="I1163" s="101">
        <v>0</v>
      </c>
    </row>
    <row r="1164" spans="1:9" ht="14.5" x14ac:dyDescent="0.35">
      <c r="A1164" s="99" t="s">
        <v>3443</v>
      </c>
      <c r="B1164" s="99" t="s">
        <v>3459</v>
      </c>
      <c r="C1164" s="189" t="s">
        <v>3460</v>
      </c>
      <c r="D1164" s="190">
        <v>3</v>
      </c>
      <c r="E1164" s="99" t="s">
        <v>3461</v>
      </c>
      <c r="F1164" s="100">
        <v>40544</v>
      </c>
      <c r="G1164" s="101">
        <v>3</v>
      </c>
      <c r="I1164" s="101">
        <v>0</v>
      </c>
    </row>
    <row r="1165" spans="1:9" ht="14.5" x14ac:dyDescent="0.35">
      <c r="A1165" s="99" t="s">
        <v>3443</v>
      </c>
      <c r="B1165" s="99" t="s">
        <v>1349</v>
      </c>
      <c r="C1165" s="189" t="s">
        <v>3462</v>
      </c>
      <c r="D1165" s="190">
        <v>2.9</v>
      </c>
      <c r="E1165" s="99" t="s">
        <v>3463</v>
      </c>
      <c r="F1165" s="100">
        <v>40544</v>
      </c>
      <c r="G1165" s="101">
        <v>2.9</v>
      </c>
      <c r="I1165" s="101">
        <v>0</v>
      </c>
    </row>
    <row r="1166" spans="1:9" ht="14.5" x14ac:dyDescent="0.35">
      <c r="A1166" s="99" t="s">
        <v>3443</v>
      </c>
      <c r="B1166" s="99" t="s">
        <v>3464</v>
      </c>
      <c r="C1166" s="189" t="s">
        <v>3465</v>
      </c>
      <c r="D1166" s="190">
        <v>3.05</v>
      </c>
      <c r="E1166" s="99" t="s">
        <v>3466</v>
      </c>
      <c r="F1166" s="100">
        <v>40544</v>
      </c>
      <c r="G1166" s="101">
        <v>3.05</v>
      </c>
      <c r="I1166" s="101">
        <v>0</v>
      </c>
    </row>
    <row r="1167" spans="1:9" ht="14.5" x14ac:dyDescent="0.35">
      <c r="A1167" s="99" t="s">
        <v>3443</v>
      </c>
      <c r="B1167" s="99" t="s">
        <v>3467</v>
      </c>
      <c r="C1167" s="189" t="s">
        <v>3468</v>
      </c>
      <c r="D1167" s="190">
        <v>3</v>
      </c>
      <c r="E1167" s="99" t="s">
        <v>3469</v>
      </c>
      <c r="F1167" s="100">
        <v>40544</v>
      </c>
      <c r="G1167" s="101">
        <v>3</v>
      </c>
      <c r="I1167" s="101">
        <v>0</v>
      </c>
    </row>
    <row r="1168" spans="1:9" ht="14.5" x14ac:dyDescent="0.35">
      <c r="A1168" s="99" t="s">
        <v>3443</v>
      </c>
      <c r="B1168" s="99" t="s">
        <v>3470</v>
      </c>
      <c r="C1168" s="189" t="s">
        <v>3471</v>
      </c>
      <c r="D1168" s="190">
        <v>3</v>
      </c>
      <c r="E1168" s="99" t="s">
        <v>3472</v>
      </c>
      <c r="F1168" s="100">
        <v>40544</v>
      </c>
      <c r="G1168" s="101">
        <v>3</v>
      </c>
      <c r="I1168" s="101">
        <v>0</v>
      </c>
    </row>
    <row r="1169" spans="1:9" ht="14.5" x14ac:dyDescent="0.35">
      <c r="A1169" s="99" t="s">
        <v>3443</v>
      </c>
      <c r="B1169" s="99" t="s">
        <v>3473</v>
      </c>
      <c r="C1169" s="189" t="s">
        <v>3474</v>
      </c>
      <c r="D1169" s="190">
        <v>2.9</v>
      </c>
      <c r="E1169" s="99" t="s">
        <v>3475</v>
      </c>
      <c r="F1169" s="100">
        <v>40544</v>
      </c>
      <c r="G1169" s="101">
        <v>2.9</v>
      </c>
      <c r="I1169" s="101">
        <v>0</v>
      </c>
    </row>
    <row r="1170" spans="1:9" ht="14.5" x14ac:dyDescent="0.35">
      <c r="A1170" s="99" t="s">
        <v>3443</v>
      </c>
      <c r="B1170" s="99" t="s">
        <v>3476</v>
      </c>
      <c r="C1170" s="189" t="s">
        <v>3477</v>
      </c>
      <c r="D1170" s="190">
        <v>2.6</v>
      </c>
      <c r="E1170" s="99" t="s">
        <v>3478</v>
      </c>
      <c r="F1170" s="100">
        <v>40544</v>
      </c>
      <c r="G1170" s="101">
        <v>2.6</v>
      </c>
      <c r="I1170" s="101">
        <v>0</v>
      </c>
    </row>
    <row r="1171" spans="1:9" ht="14.5" x14ac:dyDescent="0.35">
      <c r="A1171" s="99" t="s">
        <v>3443</v>
      </c>
      <c r="B1171" s="99" t="s">
        <v>3479</v>
      </c>
      <c r="C1171" s="189" t="s">
        <v>3480</v>
      </c>
      <c r="D1171" s="190">
        <v>3</v>
      </c>
      <c r="E1171" s="99" t="s">
        <v>3481</v>
      </c>
      <c r="F1171" s="100">
        <v>40544</v>
      </c>
      <c r="G1171" s="101">
        <v>3</v>
      </c>
      <c r="I1171" s="101">
        <v>0</v>
      </c>
    </row>
    <row r="1172" spans="1:9" ht="14.5" x14ac:dyDescent="0.35">
      <c r="A1172" s="99" t="s">
        <v>3443</v>
      </c>
      <c r="B1172" s="99" t="s">
        <v>344</v>
      </c>
      <c r="C1172" s="189" t="s">
        <v>3482</v>
      </c>
      <c r="D1172" s="190">
        <v>3</v>
      </c>
      <c r="E1172" s="99" t="s">
        <v>3483</v>
      </c>
      <c r="F1172" s="100">
        <v>40544</v>
      </c>
      <c r="G1172" s="101">
        <v>3</v>
      </c>
      <c r="I1172" s="101">
        <v>0</v>
      </c>
    </row>
    <row r="1173" spans="1:9" ht="14.5" x14ac:dyDescent="0.35">
      <c r="A1173" s="99" t="s">
        <v>3443</v>
      </c>
      <c r="B1173" s="99" t="s">
        <v>909</v>
      </c>
      <c r="C1173" s="189" t="s">
        <v>3484</v>
      </c>
      <c r="D1173" s="190">
        <v>3</v>
      </c>
      <c r="E1173" s="99" t="s">
        <v>3485</v>
      </c>
      <c r="F1173" s="100">
        <v>40544</v>
      </c>
      <c r="G1173" s="101">
        <v>3</v>
      </c>
      <c r="I1173" s="101">
        <v>0</v>
      </c>
    </row>
    <row r="1174" spans="1:9" ht="14.5" x14ac:dyDescent="0.35">
      <c r="A1174" s="99" t="s">
        <v>3443</v>
      </c>
      <c r="B1174" s="99" t="s">
        <v>398</v>
      </c>
      <c r="C1174" s="189" t="s">
        <v>3486</v>
      </c>
      <c r="D1174" s="190">
        <v>3</v>
      </c>
      <c r="E1174" s="99" t="s">
        <v>3487</v>
      </c>
      <c r="F1174" s="100">
        <v>40544</v>
      </c>
      <c r="G1174" s="101">
        <v>3</v>
      </c>
      <c r="I1174" s="101">
        <v>0</v>
      </c>
    </row>
    <row r="1175" spans="1:9" ht="14.5" x14ac:dyDescent="0.35">
      <c r="A1175" s="99" t="s">
        <v>3443</v>
      </c>
      <c r="B1175" s="99" t="s">
        <v>3488</v>
      </c>
      <c r="C1175" s="189" t="s">
        <v>3489</v>
      </c>
      <c r="D1175" s="190">
        <v>3</v>
      </c>
      <c r="E1175" s="99" t="s">
        <v>3490</v>
      </c>
      <c r="F1175" s="100">
        <v>40544</v>
      </c>
      <c r="G1175" s="101">
        <v>3</v>
      </c>
      <c r="I1175" s="101">
        <v>0</v>
      </c>
    </row>
    <row r="1176" spans="1:9" ht="14.5" x14ac:dyDescent="0.35">
      <c r="A1176" s="99" t="s">
        <v>3443</v>
      </c>
      <c r="B1176" s="99" t="s">
        <v>3491</v>
      </c>
      <c r="C1176" s="189" t="s">
        <v>3492</v>
      </c>
      <c r="D1176" s="190">
        <v>3</v>
      </c>
      <c r="E1176" s="99" t="s">
        <v>3493</v>
      </c>
      <c r="F1176" s="100">
        <v>40544</v>
      </c>
      <c r="G1176" s="101">
        <v>3</v>
      </c>
      <c r="I1176" s="101">
        <v>0</v>
      </c>
    </row>
    <row r="1177" spans="1:9" ht="14.5" x14ac:dyDescent="0.35">
      <c r="A1177" s="99" t="s">
        <v>3443</v>
      </c>
      <c r="B1177" s="99" t="s">
        <v>3494</v>
      </c>
      <c r="C1177" s="189" t="s">
        <v>3495</v>
      </c>
      <c r="D1177" s="190">
        <v>3</v>
      </c>
      <c r="E1177" s="99" t="s">
        <v>3496</v>
      </c>
      <c r="F1177" s="100">
        <v>40544</v>
      </c>
      <c r="G1177" s="101">
        <v>3</v>
      </c>
      <c r="I1177" s="101">
        <v>0</v>
      </c>
    </row>
    <row r="1178" spans="1:9" ht="14.5" x14ac:dyDescent="0.35">
      <c r="A1178" s="99" t="s">
        <v>3443</v>
      </c>
      <c r="B1178" s="99" t="s">
        <v>3497</v>
      </c>
      <c r="C1178" s="189" t="s">
        <v>3498</v>
      </c>
      <c r="D1178" s="190">
        <v>3</v>
      </c>
      <c r="E1178" s="99" t="s">
        <v>3499</v>
      </c>
      <c r="F1178" s="100">
        <v>40544</v>
      </c>
      <c r="G1178" s="101">
        <v>3</v>
      </c>
      <c r="I1178" s="101">
        <v>0</v>
      </c>
    </row>
    <row r="1179" spans="1:9" ht="14.5" x14ac:dyDescent="0.35">
      <c r="A1179" s="99" t="s">
        <v>3443</v>
      </c>
      <c r="B1179" s="99" t="s">
        <v>1721</v>
      </c>
      <c r="C1179" s="189" t="s">
        <v>3500</v>
      </c>
      <c r="D1179" s="190">
        <v>3</v>
      </c>
      <c r="E1179" s="99" t="s">
        <v>3501</v>
      </c>
      <c r="F1179" s="100">
        <v>40544</v>
      </c>
      <c r="G1179" s="101">
        <v>3</v>
      </c>
      <c r="I1179" s="101">
        <v>0</v>
      </c>
    </row>
    <row r="1180" spans="1:9" ht="14.5" x14ac:dyDescent="0.35">
      <c r="A1180" s="99" t="s">
        <v>3443</v>
      </c>
      <c r="B1180" s="99" t="s">
        <v>467</v>
      </c>
      <c r="C1180" s="189" t="s">
        <v>3502</v>
      </c>
      <c r="D1180" s="190">
        <v>2.8</v>
      </c>
      <c r="E1180" s="99" t="s">
        <v>3503</v>
      </c>
      <c r="F1180" s="100">
        <v>40544</v>
      </c>
      <c r="G1180" s="101">
        <v>2.8</v>
      </c>
      <c r="I1180" s="101">
        <v>0</v>
      </c>
    </row>
    <row r="1181" spans="1:9" ht="14.5" x14ac:dyDescent="0.35">
      <c r="A1181" s="99" t="s">
        <v>3443</v>
      </c>
      <c r="B1181" s="99" t="s">
        <v>3504</v>
      </c>
      <c r="C1181" s="189" t="s">
        <v>3505</v>
      </c>
      <c r="D1181" s="190">
        <v>3</v>
      </c>
      <c r="E1181" s="99" t="s">
        <v>3506</v>
      </c>
      <c r="F1181" s="100">
        <v>40544</v>
      </c>
      <c r="G1181" s="101">
        <v>3</v>
      </c>
      <c r="I1181" s="101">
        <v>0</v>
      </c>
    </row>
    <row r="1182" spans="1:9" ht="14.5" x14ac:dyDescent="0.35">
      <c r="A1182" s="99" t="s">
        <v>3443</v>
      </c>
      <c r="B1182" s="99" t="s">
        <v>3440</v>
      </c>
      <c r="C1182" s="189" t="s">
        <v>3507</v>
      </c>
      <c r="D1182" s="190">
        <v>3</v>
      </c>
      <c r="E1182" s="99" t="s">
        <v>3508</v>
      </c>
      <c r="F1182" s="100">
        <v>40544</v>
      </c>
      <c r="G1182" s="101">
        <v>3</v>
      </c>
      <c r="I1182" s="101">
        <v>0</v>
      </c>
    </row>
    <row r="1183" spans="1:9" ht="14.5" x14ac:dyDescent="0.35">
      <c r="A1183" s="99" t="s">
        <v>3509</v>
      </c>
      <c r="B1183" s="99" t="s">
        <v>3510</v>
      </c>
      <c r="C1183" s="189" t="s">
        <v>3511</v>
      </c>
      <c r="D1183" s="190">
        <v>2.8</v>
      </c>
      <c r="E1183" s="99" t="s">
        <v>3512</v>
      </c>
      <c r="F1183" s="100">
        <v>40544</v>
      </c>
      <c r="G1183" s="101">
        <v>2.8</v>
      </c>
      <c r="I1183" s="101">
        <v>0</v>
      </c>
    </row>
    <row r="1184" spans="1:9" ht="14.5" x14ac:dyDescent="0.35">
      <c r="A1184" s="99" t="s">
        <v>3509</v>
      </c>
      <c r="B1184" s="99" t="s">
        <v>3513</v>
      </c>
      <c r="C1184" s="189" t="s">
        <v>3514</v>
      </c>
      <c r="D1184" s="190">
        <v>2.6</v>
      </c>
      <c r="E1184" s="99" t="s">
        <v>3515</v>
      </c>
      <c r="F1184" s="100">
        <v>40544</v>
      </c>
      <c r="G1184" s="101">
        <v>2.6</v>
      </c>
      <c r="I1184" s="101">
        <v>0</v>
      </c>
    </row>
    <row r="1185" spans="1:9" ht="14.5" x14ac:dyDescent="0.35">
      <c r="A1185" s="99" t="s">
        <v>3509</v>
      </c>
      <c r="B1185" s="99" t="s">
        <v>2218</v>
      </c>
      <c r="C1185" s="189" t="s">
        <v>3516</v>
      </c>
      <c r="D1185" s="190">
        <v>3</v>
      </c>
      <c r="E1185" s="99" t="s">
        <v>3517</v>
      </c>
      <c r="F1185" s="100">
        <v>40544</v>
      </c>
      <c r="G1185" s="101">
        <v>3</v>
      </c>
      <c r="I1185" s="101">
        <v>0</v>
      </c>
    </row>
    <row r="1186" spans="1:9" ht="14.5" x14ac:dyDescent="0.35">
      <c r="A1186" s="99" t="s">
        <v>3509</v>
      </c>
      <c r="B1186" s="99" t="s">
        <v>973</v>
      </c>
      <c r="C1186" s="189" t="s">
        <v>3518</v>
      </c>
      <c r="D1186" s="190">
        <v>2.6</v>
      </c>
      <c r="E1186" s="99" t="s">
        <v>3519</v>
      </c>
      <c r="F1186" s="100">
        <v>40544</v>
      </c>
      <c r="G1186" s="101">
        <v>2.6</v>
      </c>
      <c r="I1186" s="101">
        <v>0</v>
      </c>
    </row>
    <row r="1187" spans="1:9" ht="14.5" x14ac:dyDescent="0.35">
      <c r="A1187" s="99" t="s">
        <v>3509</v>
      </c>
      <c r="B1187" s="99" t="s">
        <v>1567</v>
      </c>
      <c r="C1187" s="189" t="s">
        <v>3520</v>
      </c>
      <c r="D1187" s="190">
        <v>2.8</v>
      </c>
      <c r="E1187" s="99" t="s">
        <v>3521</v>
      </c>
      <c r="F1187" s="100">
        <v>40544</v>
      </c>
      <c r="G1187" s="101">
        <v>2.8</v>
      </c>
      <c r="I1187" s="101">
        <v>0</v>
      </c>
    </row>
    <row r="1188" spans="1:9" ht="14.5" x14ac:dyDescent="0.35">
      <c r="A1188" s="99" t="s">
        <v>3509</v>
      </c>
      <c r="B1188" s="99" t="s">
        <v>3522</v>
      </c>
      <c r="C1188" s="189" t="s">
        <v>3523</v>
      </c>
      <c r="D1188" s="190">
        <v>2.8</v>
      </c>
      <c r="E1188" s="99" t="s">
        <v>3524</v>
      </c>
      <c r="F1188" s="100">
        <v>40544</v>
      </c>
      <c r="G1188" s="101">
        <v>2.8</v>
      </c>
      <c r="I1188" s="101">
        <v>0</v>
      </c>
    </row>
    <row r="1189" spans="1:9" ht="14.5" x14ac:dyDescent="0.35">
      <c r="A1189" s="99" t="s">
        <v>3509</v>
      </c>
      <c r="B1189" s="99" t="s">
        <v>2292</v>
      </c>
      <c r="C1189" s="189" t="s">
        <v>3525</v>
      </c>
      <c r="D1189" s="190">
        <v>2.8</v>
      </c>
      <c r="E1189" s="99" t="s">
        <v>3526</v>
      </c>
      <c r="F1189" s="100">
        <v>40544</v>
      </c>
      <c r="G1189" s="101">
        <v>2.8</v>
      </c>
      <c r="I1189" s="101">
        <v>0</v>
      </c>
    </row>
    <row r="1190" spans="1:9" ht="14.5" x14ac:dyDescent="0.35">
      <c r="A1190" s="99" t="s">
        <v>3509</v>
      </c>
      <c r="B1190" s="99" t="s">
        <v>371</v>
      </c>
      <c r="C1190" s="189" t="s">
        <v>3527</v>
      </c>
      <c r="D1190" s="190">
        <v>2.8</v>
      </c>
      <c r="E1190" s="99" t="s">
        <v>3528</v>
      </c>
      <c r="F1190" s="100">
        <v>40544</v>
      </c>
      <c r="G1190" s="101">
        <v>2.8</v>
      </c>
      <c r="I1190" s="101">
        <v>0</v>
      </c>
    </row>
    <row r="1191" spans="1:9" ht="14.5" x14ac:dyDescent="0.35">
      <c r="A1191" s="99" t="s">
        <v>3509</v>
      </c>
      <c r="B1191" s="99" t="s">
        <v>3529</v>
      </c>
      <c r="C1191" s="189" t="s">
        <v>3530</v>
      </c>
      <c r="D1191" s="190">
        <v>2.8</v>
      </c>
      <c r="E1191" s="99" t="s">
        <v>3531</v>
      </c>
      <c r="F1191" s="100">
        <v>40544</v>
      </c>
      <c r="G1191" s="101">
        <v>2.8</v>
      </c>
      <c r="I1191" s="101">
        <v>0</v>
      </c>
    </row>
    <row r="1192" spans="1:9" ht="14.5" x14ac:dyDescent="0.35">
      <c r="A1192" s="99" t="s">
        <v>3509</v>
      </c>
      <c r="B1192" s="99" t="s">
        <v>3532</v>
      </c>
      <c r="C1192" s="189" t="s">
        <v>3533</v>
      </c>
      <c r="D1192" s="190">
        <v>2.8</v>
      </c>
      <c r="E1192" s="99" t="s">
        <v>3534</v>
      </c>
      <c r="F1192" s="100">
        <v>40544</v>
      </c>
      <c r="G1192" s="101">
        <v>2.8</v>
      </c>
      <c r="I1192" s="101">
        <v>0</v>
      </c>
    </row>
    <row r="1193" spans="1:9" ht="14.5" x14ac:dyDescent="0.35">
      <c r="A1193" s="99" t="s">
        <v>3509</v>
      </c>
      <c r="B1193" s="99" t="s">
        <v>3535</v>
      </c>
      <c r="C1193" s="189" t="s">
        <v>3536</v>
      </c>
      <c r="D1193" s="190">
        <v>2.6</v>
      </c>
      <c r="E1193" s="99" t="s">
        <v>3537</v>
      </c>
      <c r="F1193" s="100">
        <v>40544</v>
      </c>
      <c r="G1193" s="101">
        <v>2.6</v>
      </c>
      <c r="I1193" s="101">
        <v>0</v>
      </c>
    </row>
    <row r="1194" spans="1:9" ht="14.5" x14ac:dyDescent="0.35">
      <c r="A1194" s="99" t="s">
        <v>3509</v>
      </c>
      <c r="B1194" s="99" t="s">
        <v>3538</v>
      </c>
      <c r="C1194" s="189" t="s">
        <v>3539</v>
      </c>
      <c r="D1194" s="190">
        <v>2.8</v>
      </c>
      <c r="E1194" s="99" t="s">
        <v>3540</v>
      </c>
      <c r="F1194" s="100">
        <v>40544</v>
      </c>
      <c r="G1194" s="101">
        <v>2.8</v>
      </c>
      <c r="I1194" s="101">
        <v>0</v>
      </c>
    </row>
    <row r="1195" spans="1:9" ht="14.5" x14ac:dyDescent="0.35">
      <c r="A1195" s="99" t="s">
        <v>3509</v>
      </c>
      <c r="B1195" s="99" t="s">
        <v>3494</v>
      </c>
      <c r="C1195" s="189" t="s">
        <v>3541</v>
      </c>
      <c r="D1195" s="190">
        <v>2.6</v>
      </c>
      <c r="E1195" s="99" t="s">
        <v>3542</v>
      </c>
      <c r="F1195" s="100">
        <v>40544</v>
      </c>
      <c r="G1195" s="101">
        <v>2.6</v>
      </c>
      <c r="I1195" s="101">
        <v>0</v>
      </c>
    </row>
    <row r="1196" spans="1:9" ht="14.5" x14ac:dyDescent="0.35">
      <c r="A1196" s="99" t="s">
        <v>3509</v>
      </c>
      <c r="B1196" s="99" t="s">
        <v>3543</v>
      </c>
      <c r="C1196" s="189" t="s">
        <v>3544</v>
      </c>
      <c r="D1196" s="190">
        <v>2.8</v>
      </c>
      <c r="E1196" s="99" t="s">
        <v>3545</v>
      </c>
      <c r="F1196" s="100">
        <v>40544</v>
      </c>
      <c r="G1196" s="101">
        <v>2.8</v>
      </c>
      <c r="I1196" s="101">
        <v>0</v>
      </c>
    </row>
    <row r="1197" spans="1:9" ht="14.5" x14ac:dyDescent="0.35">
      <c r="A1197" s="99" t="s">
        <v>3509</v>
      </c>
      <c r="B1197" s="99" t="s">
        <v>467</v>
      </c>
      <c r="C1197" s="189" t="s">
        <v>3546</v>
      </c>
      <c r="D1197" s="190">
        <v>2.8</v>
      </c>
      <c r="E1197" s="99" t="s">
        <v>3547</v>
      </c>
      <c r="F1197" s="100">
        <v>40544</v>
      </c>
      <c r="G1197" s="101">
        <v>2.8</v>
      </c>
      <c r="I1197" s="101">
        <v>0</v>
      </c>
    </row>
    <row r="1198" spans="1:9" ht="14.5" x14ac:dyDescent="0.35">
      <c r="A1198" s="99" t="s">
        <v>3509</v>
      </c>
      <c r="B1198" s="99" t="s">
        <v>3548</v>
      </c>
      <c r="C1198" s="189" t="s">
        <v>3549</v>
      </c>
      <c r="D1198" s="190">
        <v>3</v>
      </c>
      <c r="E1198" s="99" t="s">
        <v>3550</v>
      </c>
      <c r="F1198" s="100">
        <v>40544</v>
      </c>
      <c r="G1198" s="101">
        <v>3</v>
      </c>
      <c r="I1198" s="101">
        <v>0</v>
      </c>
    </row>
    <row r="1199" spans="1:9" ht="14.5" x14ac:dyDescent="0.35">
      <c r="A1199" s="99" t="s">
        <v>298</v>
      </c>
      <c r="B1199" s="99" t="s">
        <v>3551</v>
      </c>
      <c r="C1199" s="189" t="s">
        <v>3552</v>
      </c>
      <c r="D1199" s="190">
        <v>1.8</v>
      </c>
      <c r="E1199" s="99" t="s">
        <v>3553</v>
      </c>
      <c r="F1199" s="100">
        <v>40544</v>
      </c>
      <c r="G1199" s="101">
        <v>1.8</v>
      </c>
      <c r="I1199" s="101">
        <v>0</v>
      </c>
    </row>
    <row r="1200" spans="1:9" ht="14.5" x14ac:dyDescent="0.35">
      <c r="A1200" s="99" t="s">
        <v>298</v>
      </c>
      <c r="B1200" s="99" t="s">
        <v>3554</v>
      </c>
      <c r="C1200" s="189" t="s">
        <v>3555</v>
      </c>
      <c r="D1200" s="190">
        <v>1.8</v>
      </c>
      <c r="E1200" s="99" t="s">
        <v>3556</v>
      </c>
      <c r="F1200" s="100">
        <v>40544</v>
      </c>
      <c r="G1200" s="101">
        <v>1.8</v>
      </c>
      <c r="I1200" s="101">
        <v>0</v>
      </c>
    </row>
    <row r="1201" spans="1:9" ht="14.5" x14ac:dyDescent="0.35">
      <c r="A1201" s="99" t="s">
        <v>298</v>
      </c>
      <c r="B1201" s="99" t="s">
        <v>3557</v>
      </c>
      <c r="C1201" s="189" t="s">
        <v>3558</v>
      </c>
      <c r="D1201" s="190">
        <v>1.8</v>
      </c>
      <c r="E1201" s="99" t="s">
        <v>3559</v>
      </c>
      <c r="F1201" s="100">
        <v>40544</v>
      </c>
      <c r="G1201" s="101">
        <v>1.8</v>
      </c>
      <c r="I1201" s="101">
        <v>0</v>
      </c>
    </row>
    <row r="1202" spans="1:9" ht="14.5" x14ac:dyDescent="0.35">
      <c r="A1202" s="99" t="s">
        <v>298</v>
      </c>
      <c r="B1202" s="99" t="s">
        <v>3560</v>
      </c>
      <c r="C1202" s="189" t="s">
        <v>3561</v>
      </c>
      <c r="D1202" s="190">
        <v>1.8</v>
      </c>
      <c r="E1202" s="99" t="s">
        <v>3562</v>
      </c>
      <c r="F1202" s="100">
        <v>40544</v>
      </c>
      <c r="G1202" s="101">
        <v>1.8</v>
      </c>
      <c r="I1202" s="101">
        <v>0</v>
      </c>
    </row>
    <row r="1203" spans="1:9" ht="14.5" x14ac:dyDescent="0.35">
      <c r="A1203" s="99" t="s">
        <v>298</v>
      </c>
      <c r="B1203" s="99" t="s">
        <v>3563</v>
      </c>
      <c r="C1203" s="189" t="s">
        <v>3564</v>
      </c>
      <c r="D1203" s="190">
        <v>1.8</v>
      </c>
      <c r="E1203" s="99" t="s">
        <v>3565</v>
      </c>
      <c r="F1203" s="100">
        <v>40544</v>
      </c>
      <c r="G1203" s="101">
        <v>1.8</v>
      </c>
      <c r="I1203" s="101">
        <v>0</v>
      </c>
    </row>
    <row r="1204" spans="1:9" ht="14.5" x14ac:dyDescent="0.35">
      <c r="A1204" s="99" t="s">
        <v>298</v>
      </c>
      <c r="B1204" s="99" t="s">
        <v>3566</v>
      </c>
      <c r="C1204" s="189" t="s">
        <v>3567</v>
      </c>
      <c r="D1204" s="190">
        <v>1.8</v>
      </c>
      <c r="E1204" s="99" t="s">
        <v>3568</v>
      </c>
      <c r="F1204" s="100">
        <v>40544</v>
      </c>
      <c r="G1204" s="101">
        <v>1.8</v>
      </c>
      <c r="I1204" s="101">
        <v>0</v>
      </c>
    </row>
    <row r="1205" spans="1:9" ht="14.5" x14ac:dyDescent="0.35">
      <c r="A1205" s="99" t="s">
        <v>298</v>
      </c>
      <c r="B1205" s="99" t="s">
        <v>3569</v>
      </c>
      <c r="C1205" s="189" t="s">
        <v>3570</v>
      </c>
      <c r="D1205" s="190">
        <v>1.7</v>
      </c>
      <c r="E1205" s="99" t="s">
        <v>3571</v>
      </c>
      <c r="F1205" s="100">
        <v>40544</v>
      </c>
      <c r="G1205" s="101">
        <v>1.7</v>
      </c>
      <c r="I1205" s="101">
        <v>0</v>
      </c>
    </row>
    <row r="1206" spans="1:9" ht="14.5" x14ac:dyDescent="0.35">
      <c r="A1206" s="99" t="s">
        <v>298</v>
      </c>
      <c r="B1206" s="99" t="s">
        <v>3572</v>
      </c>
      <c r="C1206" s="189" t="s">
        <v>3573</v>
      </c>
      <c r="D1206" s="190">
        <v>1.8</v>
      </c>
      <c r="E1206" s="99" t="s">
        <v>3574</v>
      </c>
      <c r="F1206" s="100">
        <v>40544</v>
      </c>
      <c r="G1206" s="101">
        <v>1.8</v>
      </c>
      <c r="I1206" s="101">
        <v>0</v>
      </c>
    </row>
    <row r="1207" spans="1:9" ht="14.5" x14ac:dyDescent="0.35">
      <c r="A1207" s="99" t="s">
        <v>298</v>
      </c>
      <c r="B1207" s="99" t="s">
        <v>925</v>
      </c>
      <c r="C1207" s="189" t="s">
        <v>3575</v>
      </c>
      <c r="D1207" s="190">
        <v>1.8</v>
      </c>
      <c r="E1207" s="99" t="s">
        <v>3576</v>
      </c>
      <c r="F1207" s="100">
        <v>40544</v>
      </c>
      <c r="G1207" s="101">
        <v>1.8</v>
      </c>
      <c r="I1207" s="101">
        <v>0</v>
      </c>
    </row>
    <row r="1208" spans="1:9" ht="14.5" x14ac:dyDescent="0.35">
      <c r="A1208" s="99" t="s">
        <v>298</v>
      </c>
      <c r="B1208" s="99" t="s">
        <v>3577</v>
      </c>
      <c r="C1208" s="189" t="s">
        <v>3578</v>
      </c>
      <c r="D1208" s="190">
        <v>1.8</v>
      </c>
      <c r="E1208" s="99" t="s">
        <v>3579</v>
      </c>
      <c r="F1208" s="100">
        <v>40544</v>
      </c>
      <c r="G1208" s="101">
        <v>1.8</v>
      </c>
      <c r="I1208" s="101">
        <v>0</v>
      </c>
    </row>
    <row r="1209" spans="1:9" ht="14.5" x14ac:dyDescent="0.35">
      <c r="A1209" s="99" t="s">
        <v>298</v>
      </c>
      <c r="B1209" s="99" t="s">
        <v>1138</v>
      </c>
      <c r="C1209" s="189" t="s">
        <v>3580</v>
      </c>
      <c r="D1209" s="190">
        <v>1.8</v>
      </c>
      <c r="E1209" s="99" t="s">
        <v>3581</v>
      </c>
      <c r="F1209" s="100">
        <v>40544</v>
      </c>
      <c r="G1209" s="101">
        <v>1.8</v>
      </c>
      <c r="I1209" s="101">
        <v>0</v>
      </c>
    </row>
    <row r="1210" spans="1:9" ht="14.5" x14ac:dyDescent="0.35">
      <c r="A1210" s="99" t="s">
        <v>298</v>
      </c>
      <c r="B1210" s="99" t="s">
        <v>3582</v>
      </c>
      <c r="C1210" s="189" t="s">
        <v>3583</v>
      </c>
      <c r="D1210" s="190">
        <v>1.8</v>
      </c>
      <c r="E1210" s="99" t="s">
        <v>3584</v>
      </c>
      <c r="F1210" s="100">
        <v>40544</v>
      </c>
      <c r="G1210" s="101">
        <v>1.8</v>
      </c>
      <c r="I1210" s="101">
        <v>0</v>
      </c>
    </row>
    <row r="1211" spans="1:9" ht="14.5" x14ac:dyDescent="0.35">
      <c r="A1211" s="99" t="s">
        <v>298</v>
      </c>
      <c r="B1211" s="99" t="s">
        <v>937</v>
      </c>
      <c r="C1211" s="189" t="s">
        <v>3585</v>
      </c>
      <c r="D1211" s="190">
        <v>1.8</v>
      </c>
      <c r="E1211" s="99" t="s">
        <v>3586</v>
      </c>
      <c r="F1211" s="100">
        <v>40544</v>
      </c>
      <c r="G1211" s="101">
        <v>1.8</v>
      </c>
      <c r="I1211" s="101">
        <v>0</v>
      </c>
    </row>
    <row r="1212" spans="1:9" ht="14.5" x14ac:dyDescent="0.35">
      <c r="A1212" s="99" t="s">
        <v>298</v>
      </c>
      <c r="B1212" s="99" t="s">
        <v>1840</v>
      </c>
      <c r="C1212" s="189" t="s">
        <v>3587</v>
      </c>
      <c r="D1212" s="190">
        <v>1.8</v>
      </c>
      <c r="E1212" s="99" t="s">
        <v>3588</v>
      </c>
      <c r="F1212" s="100">
        <v>40544</v>
      </c>
      <c r="G1212" s="101">
        <v>1.8</v>
      </c>
      <c r="I1212" s="101">
        <v>0</v>
      </c>
    </row>
    <row r="1213" spans="1:9" ht="14.5" x14ac:dyDescent="0.35">
      <c r="A1213" s="99" t="s">
        <v>298</v>
      </c>
      <c r="B1213" s="99" t="s">
        <v>3589</v>
      </c>
      <c r="C1213" s="189" t="s">
        <v>3590</v>
      </c>
      <c r="D1213" s="190">
        <v>1.8</v>
      </c>
      <c r="E1213" s="99" t="s">
        <v>3591</v>
      </c>
      <c r="F1213" s="100">
        <v>40544</v>
      </c>
      <c r="G1213" s="101">
        <v>1.8</v>
      </c>
      <c r="I1213" s="101">
        <v>0</v>
      </c>
    </row>
    <row r="1214" spans="1:9" ht="14.5" x14ac:dyDescent="0.35">
      <c r="A1214" s="99" t="s">
        <v>298</v>
      </c>
      <c r="B1214" s="99" t="s">
        <v>3592</v>
      </c>
      <c r="C1214" s="189" t="s">
        <v>3593</v>
      </c>
      <c r="D1214" s="190">
        <v>1.8</v>
      </c>
      <c r="E1214" s="99" t="s">
        <v>3594</v>
      </c>
      <c r="F1214" s="100">
        <v>40544</v>
      </c>
      <c r="G1214" s="101">
        <v>1.8</v>
      </c>
      <c r="I1214" s="101">
        <v>0</v>
      </c>
    </row>
    <row r="1215" spans="1:9" ht="14.5" x14ac:dyDescent="0.35">
      <c r="A1215" s="99" t="s">
        <v>298</v>
      </c>
      <c r="B1215" s="99" t="s">
        <v>3595</v>
      </c>
      <c r="C1215" s="189" t="s">
        <v>3596</v>
      </c>
      <c r="D1215" s="190">
        <v>1.8</v>
      </c>
      <c r="E1215" s="99" t="s">
        <v>3597</v>
      </c>
      <c r="F1215" s="100">
        <v>40544</v>
      </c>
      <c r="G1215" s="101">
        <v>1.8</v>
      </c>
      <c r="I1215" s="101">
        <v>0</v>
      </c>
    </row>
    <row r="1216" spans="1:9" ht="14.5" x14ac:dyDescent="0.35">
      <c r="A1216" s="99" t="s">
        <v>298</v>
      </c>
      <c r="B1216" s="99" t="s">
        <v>3598</v>
      </c>
      <c r="C1216" s="189" t="s">
        <v>3599</v>
      </c>
      <c r="D1216" s="190">
        <v>1.8</v>
      </c>
      <c r="E1216" s="99" t="s">
        <v>3600</v>
      </c>
      <c r="F1216" s="100">
        <v>40544</v>
      </c>
      <c r="G1216" s="101">
        <v>1.8</v>
      </c>
      <c r="I1216" s="101">
        <v>0</v>
      </c>
    </row>
    <row r="1217" spans="1:9" ht="14.5" x14ac:dyDescent="0.35">
      <c r="A1217" s="99" t="s">
        <v>298</v>
      </c>
      <c r="B1217" s="99" t="s">
        <v>1860</v>
      </c>
      <c r="C1217" s="189" t="s">
        <v>3601</v>
      </c>
      <c r="D1217" s="190">
        <v>1.8</v>
      </c>
      <c r="E1217" s="99" t="s">
        <v>3602</v>
      </c>
      <c r="F1217" s="100">
        <v>40544</v>
      </c>
      <c r="G1217" s="101">
        <v>1.8</v>
      </c>
      <c r="I1217" s="101">
        <v>0</v>
      </c>
    </row>
    <row r="1218" spans="1:9" ht="14.5" x14ac:dyDescent="0.35">
      <c r="A1218" s="99" t="s">
        <v>298</v>
      </c>
      <c r="B1218" s="99" t="s">
        <v>1373</v>
      </c>
      <c r="C1218" s="189" t="s">
        <v>3603</v>
      </c>
      <c r="D1218" s="190">
        <v>1.8</v>
      </c>
      <c r="E1218" s="99" t="s">
        <v>3604</v>
      </c>
      <c r="F1218" s="100">
        <v>40544</v>
      </c>
      <c r="G1218" s="101">
        <v>1.8</v>
      </c>
      <c r="I1218" s="101">
        <v>0</v>
      </c>
    </row>
    <row r="1219" spans="1:9" ht="14.5" x14ac:dyDescent="0.35">
      <c r="A1219" s="99" t="s">
        <v>298</v>
      </c>
      <c r="B1219" s="99" t="s">
        <v>740</v>
      </c>
      <c r="C1219" s="189" t="s">
        <v>3605</v>
      </c>
      <c r="D1219" s="190">
        <v>1.7</v>
      </c>
      <c r="E1219" s="99" t="s">
        <v>3606</v>
      </c>
      <c r="F1219" s="100">
        <v>40544</v>
      </c>
      <c r="G1219" s="101">
        <v>1.7</v>
      </c>
      <c r="I1219" s="101">
        <v>0</v>
      </c>
    </row>
    <row r="1220" spans="1:9" ht="14.5" x14ac:dyDescent="0.35">
      <c r="A1220" s="99" t="s">
        <v>298</v>
      </c>
      <c r="B1220" s="99" t="s">
        <v>1878</v>
      </c>
      <c r="C1220" s="189" t="s">
        <v>3607</v>
      </c>
      <c r="D1220" s="190">
        <v>1.7</v>
      </c>
      <c r="E1220" s="99" t="s">
        <v>3608</v>
      </c>
      <c r="F1220" s="100">
        <v>40544</v>
      </c>
      <c r="G1220" s="101">
        <v>1.7</v>
      </c>
      <c r="I1220" s="101">
        <v>0</v>
      </c>
    </row>
    <row r="1221" spans="1:9" ht="14.5" x14ac:dyDescent="0.35">
      <c r="A1221" s="99" t="s">
        <v>298</v>
      </c>
      <c r="B1221" s="99" t="s">
        <v>3609</v>
      </c>
      <c r="C1221" s="189" t="s">
        <v>3610</v>
      </c>
      <c r="D1221" s="190">
        <v>1.8</v>
      </c>
      <c r="E1221" s="99" t="s">
        <v>3611</v>
      </c>
      <c r="F1221" s="100">
        <v>40544</v>
      </c>
      <c r="G1221" s="101">
        <v>1.8</v>
      </c>
      <c r="I1221" s="101">
        <v>0</v>
      </c>
    </row>
    <row r="1222" spans="1:9" ht="14.5" x14ac:dyDescent="0.35">
      <c r="A1222" s="99" t="s">
        <v>298</v>
      </c>
      <c r="B1222" s="99" t="s">
        <v>1884</v>
      </c>
      <c r="C1222" s="189" t="s">
        <v>3612</v>
      </c>
      <c r="D1222" s="190">
        <v>1.8</v>
      </c>
      <c r="E1222" s="99" t="s">
        <v>3613</v>
      </c>
      <c r="F1222" s="100">
        <v>40544</v>
      </c>
      <c r="G1222" s="101">
        <v>1.8</v>
      </c>
      <c r="I1222" s="101">
        <v>0</v>
      </c>
    </row>
    <row r="1223" spans="1:9" ht="14.5" x14ac:dyDescent="0.35">
      <c r="A1223" s="99" t="s">
        <v>298</v>
      </c>
      <c r="B1223" s="99" t="s">
        <v>3614</v>
      </c>
      <c r="C1223" s="189" t="s">
        <v>3615</v>
      </c>
      <c r="D1223" s="190">
        <v>1.8</v>
      </c>
      <c r="E1223" s="99" t="s">
        <v>3616</v>
      </c>
      <c r="F1223" s="100">
        <v>40544</v>
      </c>
      <c r="G1223" s="101">
        <v>1.8</v>
      </c>
      <c r="I1223" s="101">
        <v>0</v>
      </c>
    </row>
    <row r="1224" spans="1:9" ht="14.5" x14ac:dyDescent="0.35">
      <c r="A1224" s="99" t="s">
        <v>298</v>
      </c>
      <c r="B1224" s="99" t="s">
        <v>3617</v>
      </c>
      <c r="C1224" s="189" t="s">
        <v>3618</v>
      </c>
      <c r="D1224" s="190">
        <v>1.8</v>
      </c>
      <c r="E1224" s="99" t="s">
        <v>3619</v>
      </c>
      <c r="F1224" s="100">
        <v>40544</v>
      </c>
      <c r="G1224" s="101">
        <v>1.8</v>
      </c>
      <c r="I1224" s="101">
        <v>0</v>
      </c>
    </row>
    <row r="1225" spans="1:9" ht="14.5" x14ac:dyDescent="0.35">
      <c r="A1225" s="99" t="s">
        <v>298</v>
      </c>
      <c r="B1225" s="99" t="s">
        <v>3620</v>
      </c>
      <c r="C1225" s="189" t="s">
        <v>3621</v>
      </c>
      <c r="D1225" s="190">
        <v>1.7</v>
      </c>
      <c r="E1225" s="99" t="s">
        <v>3622</v>
      </c>
      <c r="F1225" s="100">
        <v>40544</v>
      </c>
      <c r="G1225" s="101">
        <v>1.7</v>
      </c>
      <c r="I1225" s="101">
        <v>0</v>
      </c>
    </row>
    <row r="1226" spans="1:9" ht="14.5" x14ac:dyDescent="0.35">
      <c r="A1226" s="99" t="s">
        <v>298</v>
      </c>
      <c r="B1226" s="99" t="s">
        <v>3623</v>
      </c>
      <c r="C1226" s="189" t="s">
        <v>3624</v>
      </c>
      <c r="D1226" s="190">
        <v>1.8</v>
      </c>
      <c r="E1226" s="99" t="s">
        <v>3625</v>
      </c>
      <c r="F1226" s="100">
        <v>40544</v>
      </c>
      <c r="G1226" s="101">
        <v>1.8</v>
      </c>
      <c r="I1226" s="101">
        <v>0</v>
      </c>
    </row>
    <row r="1227" spans="1:9" ht="14.5" x14ac:dyDescent="0.35">
      <c r="A1227" s="99" t="s">
        <v>298</v>
      </c>
      <c r="B1227" s="99" t="s">
        <v>3626</v>
      </c>
      <c r="C1227" s="189" t="s">
        <v>3627</v>
      </c>
      <c r="D1227" s="190">
        <v>1.8</v>
      </c>
      <c r="E1227" s="99" t="s">
        <v>3628</v>
      </c>
      <c r="F1227" s="100">
        <v>40544</v>
      </c>
      <c r="G1227" s="101">
        <v>1.8</v>
      </c>
      <c r="I1227" s="101">
        <v>0</v>
      </c>
    </row>
    <row r="1228" spans="1:9" ht="14.5" x14ac:dyDescent="0.35">
      <c r="A1228" s="99" t="s">
        <v>298</v>
      </c>
      <c r="B1228" s="99" t="s">
        <v>3629</v>
      </c>
      <c r="C1228" s="189" t="s">
        <v>3630</v>
      </c>
      <c r="D1228" s="190">
        <v>1.8</v>
      </c>
      <c r="E1228" s="99" t="s">
        <v>3631</v>
      </c>
      <c r="F1228" s="100">
        <v>40544</v>
      </c>
      <c r="G1228" s="101">
        <v>1.8</v>
      </c>
      <c r="I1228" s="101">
        <v>0</v>
      </c>
    </row>
    <row r="1229" spans="1:9" ht="14.5" x14ac:dyDescent="0.35">
      <c r="A1229" s="99" t="s">
        <v>298</v>
      </c>
      <c r="B1229" s="99" t="s">
        <v>3632</v>
      </c>
      <c r="C1229" s="189" t="s">
        <v>3633</v>
      </c>
      <c r="D1229" s="190">
        <v>1.7</v>
      </c>
      <c r="E1229" s="99" t="s">
        <v>3634</v>
      </c>
      <c r="F1229" s="100">
        <v>40544</v>
      </c>
      <c r="G1229" s="101">
        <v>1.7</v>
      </c>
      <c r="I1229" s="101">
        <v>0</v>
      </c>
    </row>
    <row r="1230" spans="1:9" ht="14.5" x14ac:dyDescent="0.35">
      <c r="A1230" s="99" t="s">
        <v>298</v>
      </c>
      <c r="B1230" s="99" t="s">
        <v>3635</v>
      </c>
      <c r="C1230" s="189" t="s">
        <v>3636</v>
      </c>
      <c r="D1230" s="190">
        <v>1.8</v>
      </c>
      <c r="E1230" s="99" t="s">
        <v>3637</v>
      </c>
      <c r="F1230" s="100">
        <v>40544</v>
      </c>
      <c r="G1230" s="101">
        <v>1.8</v>
      </c>
      <c r="I1230" s="101">
        <v>0</v>
      </c>
    </row>
    <row r="1231" spans="1:9" ht="14.5" x14ac:dyDescent="0.35">
      <c r="A1231" s="99" t="s">
        <v>298</v>
      </c>
      <c r="B1231" s="99" t="s">
        <v>3638</v>
      </c>
      <c r="C1231" s="189" t="s">
        <v>3639</v>
      </c>
      <c r="D1231" s="190">
        <v>1.8</v>
      </c>
      <c r="E1231" s="99" t="s">
        <v>3640</v>
      </c>
      <c r="F1231" s="100">
        <v>40544</v>
      </c>
      <c r="G1231" s="101">
        <v>1.8</v>
      </c>
      <c r="I1231" s="101">
        <v>0</v>
      </c>
    </row>
    <row r="1232" spans="1:9" ht="14.5" x14ac:dyDescent="0.35">
      <c r="A1232" s="99" t="s">
        <v>298</v>
      </c>
      <c r="B1232" s="99" t="s">
        <v>3641</v>
      </c>
      <c r="C1232" s="189" t="s">
        <v>3642</v>
      </c>
      <c r="D1232" s="190">
        <v>1.8</v>
      </c>
      <c r="E1232" s="99" t="s">
        <v>3643</v>
      </c>
      <c r="F1232" s="100">
        <v>40544</v>
      </c>
      <c r="G1232" s="101">
        <v>1.8</v>
      </c>
      <c r="I1232" s="101">
        <v>0</v>
      </c>
    </row>
    <row r="1233" spans="1:9" ht="14.5" x14ac:dyDescent="0.35">
      <c r="A1233" s="99" t="s">
        <v>298</v>
      </c>
      <c r="B1233" s="99" t="s">
        <v>3644</v>
      </c>
      <c r="C1233" s="189" t="s">
        <v>3645</v>
      </c>
      <c r="D1233" s="190">
        <v>1.8</v>
      </c>
      <c r="E1233" s="99" t="s">
        <v>3646</v>
      </c>
      <c r="F1233" s="100">
        <v>40544</v>
      </c>
      <c r="G1233" s="101">
        <v>1.8</v>
      </c>
      <c r="I1233" s="101">
        <v>0</v>
      </c>
    </row>
    <row r="1234" spans="1:9" ht="14.5" x14ac:dyDescent="0.35">
      <c r="A1234" s="99" t="s">
        <v>298</v>
      </c>
      <c r="B1234" s="99" t="s">
        <v>3647</v>
      </c>
      <c r="C1234" s="189" t="s">
        <v>3648</v>
      </c>
      <c r="D1234" s="190">
        <v>1.7</v>
      </c>
      <c r="E1234" s="99" t="s">
        <v>3649</v>
      </c>
      <c r="F1234" s="100">
        <v>40544</v>
      </c>
      <c r="G1234" s="101">
        <v>1.7</v>
      </c>
      <c r="I1234" s="101">
        <v>0</v>
      </c>
    </row>
    <row r="1235" spans="1:9" ht="14.5" x14ac:dyDescent="0.35">
      <c r="A1235" s="99" t="s">
        <v>298</v>
      </c>
      <c r="B1235" s="99" t="s">
        <v>3650</v>
      </c>
      <c r="C1235" s="189" t="s">
        <v>3651</v>
      </c>
      <c r="D1235" s="190">
        <v>1.8</v>
      </c>
      <c r="E1235" s="99" t="s">
        <v>3652</v>
      </c>
      <c r="F1235" s="100">
        <v>40544</v>
      </c>
      <c r="G1235" s="101">
        <v>1.8</v>
      </c>
      <c r="I1235" s="101">
        <v>0</v>
      </c>
    </row>
    <row r="1236" spans="1:9" ht="14.5" x14ac:dyDescent="0.35">
      <c r="A1236" s="99" t="s">
        <v>298</v>
      </c>
      <c r="B1236" s="99" t="s">
        <v>353</v>
      </c>
      <c r="C1236" s="189" t="s">
        <v>3653</v>
      </c>
      <c r="D1236" s="190">
        <v>1.8</v>
      </c>
      <c r="E1236" s="99" t="s">
        <v>3654</v>
      </c>
      <c r="F1236" s="100">
        <v>40544</v>
      </c>
      <c r="G1236" s="101">
        <v>1.8</v>
      </c>
      <c r="I1236" s="101">
        <v>0</v>
      </c>
    </row>
    <row r="1237" spans="1:9" ht="14.5" x14ac:dyDescent="0.35">
      <c r="A1237" s="99" t="s">
        <v>298</v>
      </c>
      <c r="B1237" s="99" t="s">
        <v>3655</v>
      </c>
      <c r="C1237" s="189" t="s">
        <v>3656</v>
      </c>
      <c r="D1237" s="190">
        <v>1.8</v>
      </c>
      <c r="E1237" s="99" t="s">
        <v>3657</v>
      </c>
      <c r="F1237" s="100">
        <v>40544</v>
      </c>
      <c r="G1237" s="101">
        <v>1.8</v>
      </c>
      <c r="I1237" s="101">
        <v>0</v>
      </c>
    </row>
    <row r="1238" spans="1:9" ht="14.5" x14ac:dyDescent="0.35">
      <c r="A1238" s="99" t="s">
        <v>298</v>
      </c>
      <c r="B1238" s="99" t="s">
        <v>3658</v>
      </c>
      <c r="C1238" s="189" t="s">
        <v>3659</v>
      </c>
      <c r="D1238" s="190">
        <v>1.8</v>
      </c>
      <c r="E1238" s="99" t="s">
        <v>3660</v>
      </c>
      <c r="F1238" s="100">
        <v>40544</v>
      </c>
      <c r="G1238" s="101">
        <v>1.8</v>
      </c>
      <c r="I1238" s="101">
        <v>0</v>
      </c>
    </row>
    <row r="1239" spans="1:9" ht="14.5" x14ac:dyDescent="0.35">
      <c r="A1239" s="99" t="s">
        <v>298</v>
      </c>
      <c r="B1239" s="99" t="s">
        <v>909</v>
      </c>
      <c r="C1239" s="189" t="s">
        <v>3661</v>
      </c>
      <c r="D1239" s="190">
        <v>1.8</v>
      </c>
      <c r="E1239" s="99" t="s">
        <v>3662</v>
      </c>
      <c r="F1239" s="100">
        <v>40544</v>
      </c>
      <c r="G1239" s="101">
        <v>1.8</v>
      </c>
      <c r="I1239" s="101">
        <v>0</v>
      </c>
    </row>
    <row r="1240" spans="1:9" ht="14.5" x14ac:dyDescent="0.35">
      <c r="A1240" s="99" t="s">
        <v>298</v>
      </c>
      <c r="B1240" s="99" t="s">
        <v>3663</v>
      </c>
      <c r="C1240" s="189" t="s">
        <v>3664</v>
      </c>
      <c r="D1240" s="190">
        <v>1.7</v>
      </c>
      <c r="E1240" s="99" t="s">
        <v>3665</v>
      </c>
      <c r="F1240" s="100">
        <v>40544</v>
      </c>
      <c r="G1240" s="101">
        <v>1.7</v>
      </c>
      <c r="I1240" s="101">
        <v>0</v>
      </c>
    </row>
    <row r="1241" spans="1:9" ht="14.5" x14ac:dyDescent="0.35">
      <c r="A1241" s="99" t="s">
        <v>298</v>
      </c>
      <c r="B1241" s="99" t="s">
        <v>573</v>
      </c>
      <c r="C1241" s="189" t="s">
        <v>3666</v>
      </c>
      <c r="D1241" s="190">
        <v>1.8</v>
      </c>
      <c r="E1241" s="99" t="s">
        <v>3667</v>
      </c>
      <c r="F1241" s="100">
        <v>40544</v>
      </c>
      <c r="G1241" s="101">
        <v>1.8</v>
      </c>
      <c r="I1241" s="101">
        <v>0</v>
      </c>
    </row>
    <row r="1242" spans="1:9" ht="14.5" x14ac:dyDescent="0.35">
      <c r="A1242" s="99" t="s">
        <v>298</v>
      </c>
      <c r="B1242" s="99" t="s">
        <v>3668</v>
      </c>
      <c r="C1242" s="189" t="s">
        <v>3669</v>
      </c>
      <c r="D1242" s="190">
        <v>1.8</v>
      </c>
      <c r="E1242" s="99" t="s">
        <v>3670</v>
      </c>
      <c r="F1242" s="100">
        <v>40544</v>
      </c>
      <c r="G1242" s="101">
        <v>1.8</v>
      </c>
      <c r="I1242" s="101">
        <v>0</v>
      </c>
    </row>
    <row r="1243" spans="1:9" ht="14.5" x14ac:dyDescent="0.35">
      <c r="A1243" s="99" t="s">
        <v>298</v>
      </c>
      <c r="B1243" s="99" t="s">
        <v>3671</v>
      </c>
      <c r="C1243" s="189" t="s">
        <v>3672</v>
      </c>
      <c r="D1243" s="190">
        <v>1.8</v>
      </c>
      <c r="E1243" s="99" t="s">
        <v>3673</v>
      </c>
      <c r="F1243" s="100">
        <v>40544</v>
      </c>
      <c r="G1243" s="101">
        <v>1.8</v>
      </c>
      <c r="I1243" s="101">
        <v>0</v>
      </c>
    </row>
    <row r="1244" spans="1:9" ht="14.5" x14ac:dyDescent="0.35">
      <c r="A1244" s="99" t="s">
        <v>298</v>
      </c>
      <c r="B1244" s="99" t="s">
        <v>3674</v>
      </c>
      <c r="C1244" s="189" t="s">
        <v>3675</v>
      </c>
      <c r="D1244" s="190">
        <v>1.8</v>
      </c>
      <c r="E1244" s="99" t="s">
        <v>3676</v>
      </c>
      <c r="F1244" s="100">
        <v>40544</v>
      </c>
      <c r="G1244" s="101">
        <v>1.8</v>
      </c>
      <c r="I1244" s="101">
        <v>0</v>
      </c>
    </row>
    <row r="1245" spans="1:9" ht="14.5" x14ac:dyDescent="0.35">
      <c r="A1245" s="99" t="s">
        <v>298</v>
      </c>
      <c r="B1245" s="99" t="s">
        <v>2304</v>
      </c>
      <c r="C1245" s="189" t="s">
        <v>3677</v>
      </c>
      <c r="D1245" s="190">
        <v>1.8</v>
      </c>
      <c r="E1245" s="99" t="s">
        <v>3678</v>
      </c>
      <c r="F1245" s="100">
        <v>40544</v>
      </c>
      <c r="G1245" s="101">
        <v>1.8</v>
      </c>
      <c r="I1245" s="101">
        <v>0</v>
      </c>
    </row>
    <row r="1246" spans="1:9" ht="14.5" x14ac:dyDescent="0.35">
      <c r="A1246" s="99" t="s">
        <v>298</v>
      </c>
      <c r="B1246" s="99" t="s">
        <v>3679</v>
      </c>
      <c r="C1246" s="189" t="s">
        <v>3680</v>
      </c>
      <c r="D1246" s="190">
        <v>1.8</v>
      </c>
      <c r="E1246" s="99" t="s">
        <v>3681</v>
      </c>
      <c r="F1246" s="100">
        <v>40544</v>
      </c>
      <c r="G1246" s="101">
        <v>1.8</v>
      </c>
      <c r="I1246" s="101">
        <v>0</v>
      </c>
    </row>
    <row r="1247" spans="1:9" ht="14.5" x14ac:dyDescent="0.35">
      <c r="A1247" s="99" t="s">
        <v>298</v>
      </c>
      <c r="B1247" s="99" t="s">
        <v>3682</v>
      </c>
      <c r="C1247" s="189" t="s">
        <v>3683</v>
      </c>
      <c r="D1247" s="190">
        <v>1.8</v>
      </c>
      <c r="E1247" s="99" t="s">
        <v>3684</v>
      </c>
      <c r="F1247" s="100">
        <v>40544</v>
      </c>
      <c r="G1247" s="101">
        <v>1.8</v>
      </c>
      <c r="I1247" s="101">
        <v>0</v>
      </c>
    </row>
    <row r="1248" spans="1:9" ht="14.5" x14ac:dyDescent="0.35">
      <c r="A1248" s="99" t="s">
        <v>298</v>
      </c>
      <c r="B1248" s="99" t="s">
        <v>3685</v>
      </c>
      <c r="C1248" s="189" t="s">
        <v>3686</v>
      </c>
      <c r="D1248" s="190">
        <v>1.8</v>
      </c>
      <c r="E1248" s="99" t="s">
        <v>3687</v>
      </c>
      <c r="F1248" s="100">
        <v>40544</v>
      </c>
      <c r="G1248" s="101">
        <v>1.8</v>
      </c>
      <c r="I1248" s="101">
        <v>0</v>
      </c>
    </row>
    <row r="1249" spans="1:9" ht="14.5" x14ac:dyDescent="0.35">
      <c r="A1249" s="99" t="s">
        <v>298</v>
      </c>
      <c r="B1249" s="99" t="s">
        <v>3688</v>
      </c>
      <c r="C1249" s="189" t="s">
        <v>3689</v>
      </c>
      <c r="D1249" s="190">
        <v>1.8</v>
      </c>
      <c r="E1249" s="99" t="s">
        <v>3690</v>
      </c>
      <c r="F1249" s="100">
        <v>40544</v>
      </c>
      <c r="G1249" s="101">
        <v>1.8</v>
      </c>
      <c r="I1249" s="101">
        <v>0</v>
      </c>
    </row>
    <row r="1250" spans="1:9" ht="14.5" x14ac:dyDescent="0.35">
      <c r="A1250" s="99" t="s">
        <v>298</v>
      </c>
      <c r="B1250" s="99" t="s">
        <v>297</v>
      </c>
      <c r="C1250" s="189" t="s">
        <v>3691</v>
      </c>
      <c r="D1250" s="190">
        <v>1.8</v>
      </c>
      <c r="E1250" s="99" t="s">
        <v>3692</v>
      </c>
      <c r="F1250" s="100">
        <v>40544</v>
      </c>
      <c r="G1250" s="101">
        <v>1.8</v>
      </c>
      <c r="I1250" s="101">
        <v>0</v>
      </c>
    </row>
    <row r="1251" spans="1:9" ht="14.5" x14ac:dyDescent="0.35">
      <c r="A1251" s="99" t="s">
        <v>298</v>
      </c>
      <c r="B1251" s="99" t="s">
        <v>2320</v>
      </c>
      <c r="C1251" s="189" t="s">
        <v>3693</v>
      </c>
      <c r="D1251" s="190">
        <v>1.8</v>
      </c>
      <c r="E1251" s="99" t="s">
        <v>3694</v>
      </c>
      <c r="F1251" s="100">
        <v>40544</v>
      </c>
      <c r="G1251" s="101">
        <v>1.8</v>
      </c>
      <c r="I1251" s="101">
        <v>0</v>
      </c>
    </row>
    <row r="1252" spans="1:9" ht="14.5" x14ac:dyDescent="0.35">
      <c r="A1252" s="99" t="s">
        <v>298</v>
      </c>
      <c r="B1252" s="99" t="s">
        <v>3695</v>
      </c>
      <c r="C1252" s="189" t="s">
        <v>3696</v>
      </c>
      <c r="D1252" s="190">
        <v>1.8</v>
      </c>
      <c r="E1252" s="99" t="s">
        <v>3697</v>
      </c>
      <c r="F1252" s="100">
        <v>40544</v>
      </c>
      <c r="G1252" s="101">
        <v>1.8</v>
      </c>
      <c r="I1252" s="101">
        <v>0</v>
      </c>
    </row>
    <row r="1253" spans="1:9" ht="14.5" x14ac:dyDescent="0.35">
      <c r="A1253" s="99" t="s">
        <v>298</v>
      </c>
      <c r="B1253" s="99" t="s">
        <v>3698</v>
      </c>
      <c r="C1253" s="189" t="s">
        <v>3699</v>
      </c>
      <c r="D1253" s="190">
        <v>1.7</v>
      </c>
      <c r="E1253" s="99" t="s">
        <v>3700</v>
      </c>
      <c r="F1253" s="100">
        <v>40544</v>
      </c>
      <c r="G1253" s="101">
        <v>1.7</v>
      </c>
      <c r="I1253" s="101">
        <v>0</v>
      </c>
    </row>
    <row r="1254" spans="1:9" ht="14.5" x14ac:dyDescent="0.35">
      <c r="A1254" s="99" t="s">
        <v>298</v>
      </c>
      <c r="B1254" s="99" t="s">
        <v>3701</v>
      </c>
      <c r="C1254" s="189" t="s">
        <v>3702</v>
      </c>
      <c r="D1254" s="190">
        <v>1.8</v>
      </c>
      <c r="E1254" s="99" t="s">
        <v>3703</v>
      </c>
      <c r="F1254" s="100">
        <v>40544</v>
      </c>
      <c r="G1254" s="101">
        <v>1.8</v>
      </c>
      <c r="I1254" s="101">
        <v>0</v>
      </c>
    </row>
    <row r="1255" spans="1:9" ht="14.5" x14ac:dyDescent="0.35">
      <c r="A1255" s="99" t="s">
        <v>298</v>
      </c>
      <c r="B1255" s="99" t="s">
        <v>3704</v>
      </c>
      <c r="C1255" s="189" t="s">
        <v>3705</v>
      </c>
      <c r="D1255" s="190">
        <v>1.8</v>
      </c>
      <c r="E1255" s="99" t="s">
        <v>3706</v>
      </c>
      <c r="F1255" s="100">
        <v>40544</v>
      </c>
      <c r="G1255" s="101">
        <v>1.8</v>
      </c>
      <c r="I1255" s="101">
        <v>0</v>
      </c>
    </row>
    <row r="1256" spans="1:9" ht="14.5" x14ac:dyDescent="0.35">
      <c r="A1256" s="99" t="s">
        <v>298</v>
      </c>
      <c r="B1256" s="99" t="s">
        <v>395</v>
      </c>
      <c r="C1256" s="189" t="s">
        <v>3707</v>
      </c>
      <c r="D1256" s="190">
        <v>1.8</v>
      </c>
      <c r="E1256" s="99" t="s">
        <v>3708</v>
      </c>
      <c r="F1256" s="100">
        <v>40544</v>
      </c>
      <c r="G1256" s="101">
        <v>1.8</v>
      </c>
      <c r="I1256" s="101">
        <v>0</v>
      </c>
    </row>
    <row r="1257" spans="1:9" ht="14.5" x14ac:dyDescent="0.35">
      <c r="A1257" s="99" t="s">
        <v>298</v>
      </c>
      <c r="B1257" s="99" t="s">
        <v>3709</v>
      </c>
      <c r="C1257" s="189" t="s">
        <v>3710</v>
      </c>
      <c r="D1257" s="190">
        <v>1.8</v>
      </c>
      <c r="E1257" s="99" t="s">
        <v>3711</v>
      </c>
      <c r="F1257" s="100">
        <v>40544</v>
      </c>
      <c r="G1257" s="101">
        <v>1.8</v>
      </c>
      <c r="I1257" s="101">
        <v>0</v>
      </c>
    </row>
    <row r="1258" spans="1:9" ht="14.5" x14ac:dyDescent="0.35">
      <c r="A1258" s="99" t="s">
        <v>298</v>
      </c>
      <c r="B1258" s="99" t="s">
        <v>3712</v>
      </c>
      <c r="C1258" s="189" t="s">
        <v>3713</v>
      </c>
      <c r="D1258" s="190">
        <v>1.8</v>
      </c>
      <c r="E1258" s="99" t="s">
        <v>3714</v>
      </c>
      <c r="F1258" s="100">
        <v>40544</v>
      </c>
      <c r="G1258" s="101">
        <v>1.8</v>
      </c>
      <c r="I1258" s="101">
        <v>0</v>
      </c>
    </row>
    <row r="1259" spans="1:9" ht="14.5" x14ac:dyDescent="0.35">
      <c r="A1259" s="99" t="s">
        <v>298</v>
      </c>
      <c r="B1259" s="99" t="s">
        <v>3715</v>
      </c>
      <c r="C1259" s="189" t="s">
        <v>3716</v>
      </c>
      <c r="D1259" s="190">
        <v>1.8</v>
      </c>
      <c r="E1259" s="99" t="s">
        <v>3717</v>
      </c>
      <c r="F1259" s="100">
        <v>40544</v>
      </c>
      <c r="G1259" s="101">
        <v>1.8</v>
      </c>
      <c r="I1259" s="101">
        <v>0</v>
      </c>
    </row>
    <row r="1260" spans="1:9" ht="14.5" x14ac:dyDescent="0.35">
      <c r="A1260" s="99" t="s">
        <v>298</v>
      </c>
      <c r="B1260" s="99" t="s">
        <v>3718</v>
      </c>
      <c r="C1260" s="189" t="s">
        <v>3719</v>
      </c>
      <c r="D1260" s="190">
        <v>1.8</v>
      </c>
      <c r="E1260" s="99" t="s">
        <v>3720</v>
      </c>
      <c r="F1260" s="100">
        <v>40544</v>
      </c>
      <c r="G1260" s="101">
        <v>1.8</v>
      </c>
      <c r="I1260" s="101">
        <v>0</v>
      </c>
    </row>
    <row r="1261" spans="1:9" ht="14.5" x14ac:dyDescent="0.35">
      <c r="A1261" s="99" t="s">
        <v>298</v>
      </c>
      <c r="B1261" s="99" t="s">
        <v>3721</v>
      </c>
      <c r="C1261" s="189" t="s">
        <v>3722</v>
      </c>
      <c r="D1261" s="190">
        <v>1.8</v>
      </c>
      <c r="E1261" s="99" t="s">
        <v>3723</v>
      </c>
      <c r="F1261" s="100">
        <v>40544</v>
      </c>
      <c r="G1261" s="101">
        <v>1.8</v>
      </c>
      <c r="I1261" s="101">
        <v>0</v>
      </c>
    </row>
    <row r="1262" spans="1:9" ht="14.5" x14ac:dyDescent="0.35">
      <c r="A1262" s="99" t="s">
        <v>298</v>
      </c>
      <c r="B1262" s="99" t="s">
        <v>3724</v>
      </c>
      <c r="C1262" s="189" t="s">
        <v>3725</v>
      </c>
      <c r="D1262" s="190">
        <v>1.8</v>
      </c>
      <c r="E1262" s="99" t="s">
        <v>3726</v>
      </c>
      <c r="F1262" s="100">
        <v>40544</v>
      </c>
      <c r="G1262" s="101">
        <v>1.8</v>
      </c>
      <c r="I1262" s="101">
        <v>0</v>
      </c>
    </row>
    <row r="1263" spans="1:9" ht="14.5" x14ac:dyDescent="0.35">
      <c r="A1263" s="99" t="s">
        <v>298</v>
      </c>
      <c r="B1263" s="99" t="s">
        <v>3727</v>
      </c>
      <c r="C1263" s="189" t="s">
        <v>3728</v>
      </c>
      <c r="D1263" s="190">
        <v>1.8</v>
      </c>
      <c r="E1263" s="99" t="s">
        <v>3729</v>
      </c>
      <c r="F1263" s="100">
        <v>40544</v>
      </c>
      <c r="G1263" s="101">
        <v>1.8</v>
      </c>
      <c r="I1263" s="101">
        <v>0</v>
      </c>
    </row>
    <row r="1264" spans="1:9" ht="14.5" x14ac:dyDescent="0.35">
      <c r="A1264" s="99" t="s">
        <v>298</v>
      </c>
      <c r="B1264" s="99" t="s">
        <v>3730</v>
      </c>
      <c r="C1264" s="189" t="s">
        <v>3731</v>
      </c>
      <c r="D1264" s="190">
        <v>1.7</v>
      </c>
      <c r="E1264" s="99" t="s">
        <v>3732</v>
      </c>
      <c r="F1264" s="100">
        <v>40544</v>
      </c>
      <c r="G1264" s="101">
        <v>1.7</v>
      </c>
      <c r="I1264" s="101">
        <v>0</v>
      </c>
    </row>
    <row r="1265" spans="1:9" ht="14.5" x14ac:dyDescent="0.35">
      <c r="A1265" s="99" t="s">
        <v>298</v>
      </c>
      <c r="B1265" s="99" t="s">
        <v>1057</v>
      </c>
      <c r="C1265" s="189" t="s">
        <v>3733</v>
      </c>
      <c r="D1265" s="190">
        <v>1.8</v>
      </c>
      <c r="E1265" s="99" t="s">
        <v>3734</v>
      </c>
      <c r="F1265" s="100">
        <v>40544</v>
      </c>
      <c r="G1265" s="101">
        <v>1.8</v>
      </c>
      <c r="I1265" s="101">
        <v>0</v>
      </c>
    </row>
    <row r="1266" spans="1:9" ht="14.5" x14ac:dyDescent="0.35">
      <c r="A1266" s="99" t="s">
        <v>298</v>
      </c>
      <c r="B1266" s="99" t="s">
        <v>3735</v>
      </c>
      <c r="C1266" s="189" t="s">
        <v>3736</v>
      </c>
      <c r="D1266" s="190">
        <v>1.8</v>
      </c>
      <c r="E1266" s="99" t="s">
        <v>3737</v>
      </c>
      <c r="F1266" s="100">
        <v>40544</v>
      </c>
      <c r="G1266" s="101">
        <v>1.8</v>
      </c>
      <c r="I1266" s="101">
        <v>0</v>
      </c>
    </row>
    <row r="1267" spans="1:9" ht="14.5" x14ac:dyDescent="0.35">
      <c r="A1267" s="99" t="s">
        <v>298</v>
      </c>
      <c r="B1267" s="99" t="s">
        <v>3738</v>
      </c>
      <c r="C1267" s="189" t="s">
        <v>3739</v>
      </c>
      <c r="D1267" s="190">
        <v>1.8</v>
      </c>
      <c r="E1267" s="99" t="s">
        <v>3740</v>
      </c>
      <c r="F1267" s="100">
        <v>40544</v>
      </c>
      <c r="G1267" s="101">
        <v>1.8</v>
      </c>
      <c r="I1267" s="101">
        <v>0</v>
      </c>
    </row>
    <row r="1268" spans="1:9" ht="14.5" x14ac:dyDescent="0.35">
      <c r="A1268" s="99" t="s">
        <v>298</v>
      </c>
      <c r="B1268" s="99" t="s">
        <v>2838</v>
      </c>
      <c r="C1268" s="189" t="s">
        <v>3741</v>
      </c>
      <c r="D1268" s="190">
        <v>1.8</v>
      </c>
      <c r="E1268" s="99" t="s">
        <v>3742</v>
      </c>
      <c r="F1268" s="100">
        <v>40544</v>
      </c>
      <c r="G1268" s="101">
        <v>1.8</v>
      </c>
      <c r="I1268" s="101">
        <v>0</v>
      </c>
    </row>
    <row r="1269" spans="1:9" ht="14.5" x14ac:dyDescent="0.35">
      <c r="A1269" s="99" t="s">
        <v>298</v>
      </c>
      <c r="B1269" s="99" t="s">
        <v>3743</v>
      </c>
      <c r="C1269" s="189" t="s">
        <v>3744</v>
      </c>
      <c r="D1269" s="190">
        <v>1.8</v>
      </c>
      <c r="E1269" s="99" t="s">
        <v>3745</v>
      </c>
      <c r="F1269" s="100">
        <v>40544</v>
      </c>
      <c r="G1269" s="101">
        <v>1.8</v>
      </c>
      <c r="I1269" s="101">
        <v>0</v>
      </c>
    </row>
    <row r="1270" spans="1:9" ht="14.5" x14ac:dyDescent="0.35">
      <c r="A1270" s="99" t="s">
        <v>298</v>
      </c>
      <c r="B1270" s="99" t="s">
        <v>3746</v>
      </c>
      <c r="C1270" s="189" t="s">
        <v>3747</v>
      </c>
      <c r="D1270" s="190">
        <v>1.8</v>
      </c>
      <c r="E1270" s="99" t="s">
        <v>3748</v>
      </c>
      <c r="F1270" s="100">
        <v>40544</v>
      </c>
      <c r="G1270" s="101">
        <v>1.8</v>
      </c>
      <c r="I1270" s="101">
        <v>0</v>
      </c>
    </row>
    <row r="1271" spans="1:9" ht="14.5" x14ac:dyDescent="0.35">
      <c r="A1271" s="99" t="s">
        <v>298</v>
      </c>
      <c r="B1271" s="99" t="s">
        <v>3749</v>
      </c>
      <c r="C1271" s="189" t="s">
        <v>3750</v>
      </c>
      <c r="D1271" s="190">
        <v>1.8</v>
      </c>
      <c r="E1271" s="99" t="s">
        <v>3751</v>
      </c>
      <c r="F1271" s="100">
        <v>40544</v>
      </c>
      <c r="G1271" s="101">
        <v>1.8</v>
      </c>
      <c r="I1271" s="101">
        <v>0</v>
      </c>
    </row>
    <row r="1272" spans="1:9" ht="14.5" x14ac:dyDescent="0.35">
      <c r="A1272" s="99" t="s">
        <v>298</v>
      </c>
      <c r="B1272" s="99" t="s">
        <v>3752</v>
      </c>
      <c r="C1272" s="189" t="s">
        <v>3753</v>
      </c>
      <c r="D1272" s="190">
        <v>1.8</v>
      </c>
      <c r="E1272" s="99" t="s">
        <v>3754</v>
      </c>
      <c r="F1272" s="100">
        <v>40544</v>
      </c>
      <c r="G1272" s="101">
        <v>1.8</v>
      </c>
      <c r="I1272" s="101">
        <v>0</v>
      </c>
    </row>
    <row r="1273" spans="1:9" ht="14.5" x14ac:dyDescent="0.35">
      <c r="A1273" s="99" t="s">
        <v>298</v>
      </c>
      <c r="B1273" s="99" t="s">
        <v>3755</v>
      </c>
      <c r="C1273" s="189" t="s">
        <v>3756</v>
      </c>
      <c r="D1273" s="190">
        <v>1.8</v>
      </c>
      <c r="E1273" s="99" t="s">
        <v>3757</v>
      </c>
      <c r="F1273" s="100">
        <v>40544</v>
      </c>
      <c r="G1273" s="101">
        <v>1.8</v>
      </c>
      <c r="I1273" s="101">
        <v>0</v>
      </c>
    </row>
    <row r="1274" spans="1:9" ht="14.5" x14ac:dyDescent="0.35">
      <c r="A1274" s="99" t="s">
        <v>298</v>
      </c>
      <c r="B1274" s="99" t="s">
        <v>3758</v>
      </c>
      <c r="C1274" s="189" t="s">
        <v>3759</v>
      </c>
      <c r="D1274" s="190">
        <v>1.8</v>
      </c>
      <c r="E1274" s="99" t="s">
        <v>3760</v>
      </c>
      <c r="F1274" s="100">
        <v>40544</v>
      </c>
      <c r="G1274" s="101">
        <v>1.8</v>
      </c>
      <c r="I1274" s="101">
        <v>0</v>
      </c>
    </row>
    <row r="1275" spans="1:9" ht="14.5" x14ac:dyDescent="0.35">
      <c r="A1275" s="99" t="s">
        <v>298</v>
      </c>
      <c r="B1275" s="99" t="s">
        <v>1304</v>
      </c>
      <c r="C1275" s="189" t="s">
        <v>3761</v>
      </c>
      <c r="D1275" s="190">
        <v>1.8</v>
      </c>
      <c r="E1275" s="99" t="s">
        <v>3762</v>
      </c>
      <c r="F1275" s="100">
        <v>40544</v>
      </c>
      <c r="G1275" s="101">
        <v>1.8</v>
      </c>
      <c r="I1275" s="101">
        <v>0</v>
      </c>
    </row>
    <row r="1276" spans="1:9" ht="14.5" x14ac:dyDescent="0.35">
      <c r="A1276" s="99" t="s">
        <v>298</v>
      </c>
      <c r="B1276" s="99" t="s">
        <v>2603</v>
      </c>
      <c r="C1276" s="189" t="s">
        <v>3763</v>
      </c>
      <c r="D1276" s="190">
        <v>1.8</v>
      </c>
      <c r="E1276" s="99" t="s">
        <v>3764</v>
      </c>
      <c r="F1276" s="100">
        <v>40544</v>
      </c>
      <c r="G1276" s="101">
        <v>1.8</v>
      </c>
      <c r="I1276" s="101">
        <v>0</v>
      </c>
    </row>
    <row r="1277" spans="1:9" ht="14.5" x14ac:dyDescent="0.35">
      <c r="A1277" s="99" t="s">
        <v>298</v>
      </c>
      <c r="B1277" s="99" t="s">
        <v>3765</v>
      </c>
      <c r="C1277" s="189" t="s">
        <v>3766</v>
      </c>
      <c r="D1277" s="190">
        <v>1.8</v>
      </c>
      <c r="E1277" s="99" t="s">
        <v>3767</v>
      </c>
      <c r="F1277" s="100">
        <v>40544</v>
      </c>
      <c r="G1277" s="101">
        <v>1.8</v>
      </c>
      <c r="I1277" s="101">
        <v>0</v>
      </c>
    </row>
    <row r="1278" spans="1:9" ht="14.5" x14ac:dyDescent="0.35">
      <c r="A1278" s="99" t="s">
        <v>298</v>
      </c>
      <c r="B1278" s="99" t="s">
        <v>464</v>
      </c>
      <c r="C1278" s="189" t="s">
        <v>3768</v>
      </c>
      <c r="D1278" s="190">
        <v>1.8</v>
      </c>
      <c r="E1278" s="99" t="s">
        <v>3769</v>
      </c>
      <c r="F1278" s="100">
        <v>40544</v>
      </c>
      <c r="G1278" s="101">
        <v>1.8</v>
      </c>
      <c r="I1278" s="101">
        <v>0</v>
      </c>
    </row>
    <row r="1279" spans="1:9" ht="14.5" x14ac:dyDescent="0.35">
      <c r="A1279" s="99" t="s">
        <v>298</v>
      </c>
      <c r="B1279" s="99" t="s">
        <v>3770</v>
      </c>
      <c r="C1279" s="189" t="s">
        <v>3771</v>
      </c>
      <c r="D1279" s="190">
        <v>1.8</v>
      </c>
      <c r="E1279" s="99" t="s">
        <v>3772</v>
      </c>
      <c r="F1279" s="100">
        <v>40544</v>
      </c>
      <c r="G1279" s="101">
        <v>1.8</v>
      </c>
      <c r="I1279" s="101">
        <v>0</v>
      </c>
    </row>
    <row r="1280" spans="1:9" ht="14.5" x14ac:dyDescent="0.35">
      <c r="A1280" s="99" t="s">
        <v>298</v>
      </c>
      <c r="B1280" s="99" t="s">
        <v>1779</v>
      </c>
      <c r="C1280" s="189" t="s">
        <v>3773</v>
      </c>
      <c r="D1280" s="190">
        <v>1.8</v>
      </c>
      <c r="E1280" s="99" t="s">
        <v>3774</v>
      </c>
      <c r="F1280" s="100">
        <v>40544</v>
      </c>
      <c r="G1280" s="101">
        <v>1.8</v>
      </c>
      <c r="I1280" s="101">
        <v>0</v>
      </c>
    </row>
    <row r="1281" spans="1:9" ht="14.5" x14ac:dyDescent="0.35">
      <c r="A1281" s="191" t="s">
        <v>298</v>
      </c>
      <c r="B1281" s="191" t="s">
        <v>3775</v>
      </c>
      <c r="C1281" s="189" t="s">
        <v>3776</v>
      </c>
      <c r="D1281" s="190">
        <v>1.8</v>
      </c>
      <c r="E1281" s="191" t="s">
        <v>3777</v>
      </c>
      <c r="F1281" s="192">
        <v>40544</v>
      </c>
      <c r="G1281" s="193">
        <v>1.8</v>
      </c>
      <c r="I1281" s="193">
        <v>0</v>
      </c>
    </row>
    <row r="1282" spans="1:9" ht="14.5" x14ac:dyDescent="0.35">
      <c r="A1282" s="99" t="s">
        <v>3778</v>
      </c>
      <c r="B1282" s="99" t="s">
        <v>3779</v>
      </c>
      <c r="C1282" s="189" t="s">
        <v>3780</v>
      </c>
      <c r="D1282" s="190">
        <v>1.65</v>
      </c>
      <c r="E1282" s="99" t="s">
        <v>3781</v>
      </c>
      <c r="F1282" s="100">
        <v>40544</v>
      </c>
      <c r="G1282" s="101">
        <v>1.65</v>
      </c>
      <c r="I1282" s="101">
        <v>0</v>
      </c>
    </row>
    <row r="1283" spans="1:9" ht="14.5" x14ac:dyDescent="0.35">
      <c r="A1283" s="99" t="s">
        <v>3778</v>
      </c>
      <c r="B1283" s="99" t="s">
        <v>3782</v>
      </c>
      <c r="C1283" s="189" t="s">
        <v>3783</v>
      </c>
      <c r="D1283" s="190">
        <v>1.7</v>
      </c>
      <c r="E1283" s="99" t="s">
        <v>3784</v>
      </c>
      <c r="F1283" s="100">
        <v>40544</v>
      </c>
      <c r="G1283" s="101">
        <v>1.7</v>
      </c>
      <c r="I1283" s="101">
        <v>0</v>
      </c>
    </row>
    <row r="1284" spans="1:9" ht="14.5" x14ac:dyDescent="0.35">
      <c r="A1284" s="99" t="s">
        <v>3778</v>
      </c>
      <c r="B1284" s="99" t="s">
        <v>3785</v>
      </c>
      <c r="C1284" s="189" t="s">
        <v>3786</v>
      </c>
      <c r="D1284" s="190">
        <v>1.65</v>
      </c>
      <c r="E1284" s="99" t="s">
        <v>3787</v>
      </c>
      <c r="F1284" s="100">
        <v>40544</v>
      </c>
      <c r="G1284" s="101">
        <v>1.65</v>
      </c>
      <c r="I1284" s="101">
        <v>0</v>
      </c>
    </row>
    <row r="1285" spans="1:9" ht="14.5" x14ac:dyDescent="0.35">
      <c r="A1285" s="99" t="s">
        <v>3778</v>
      </c>
      <c r="B1285" s="99" t="s">
        <v>3788</v>
      </c>
      <c r="C1285" s="189" t="s">
        <v>3789</v>
      </c>
      <c r="D1285" s="190">
        <v>1.65</v>
      </c>
      <c r="E1285" s="99" t="s">
        <v>3790</v>
      </c>
      <c r="F1285" s="100">
        <v>40544</v>
      </c>
      <c r="G1285" s="101">
        <v>1.65</v>
      </c>
      <c r="I1285" s="101">
        <v>0</v>
      </c>
    </row>
    <row r="1286" spans="1:9" ht="14.5" x14ac:dyDescent="0.35">
      <c r="A1286" s="99" t="s">
        <v>3778</v>
      </c>
      <c r="B1286" s="99" t="s">
        <v>1338</v>
      </c>
      <c r="C1286" s="189" t="s">
        <v>3791</v>
      </c>
      <c r="D1286" s="190">
        <v>1.7</v>
      </c>
      <c r="E1286" s="99" t="s">
        <v>3792</v>
      </c>
      <c r="F1286" s="100">
        <v>40544</v>
      </c>
      <c r="G1286" s="101">
        <v>1.7</v>
      </c>
      <c r="I1286" s="101">
        <v>0</v>
      </c>
    </row>
    <row r="1287" spans="1:9" ht="14.5" x14ac:dyDescent="0.35">
      <c r="A1287" s="99" t="s">
        <v>3778</v>
      </c>
      <c r="B1287" s="99" t="s">
        <v>3793</v>
      </c>
      <c r="C1287" s="189" t="s">
        <v>3794</v>
      </c>
      <c r="D1287" s="190">
        <v>1.7</v>
      </c>
      <c r="E1287" s="99" t="s">
        <v>3795</v>
      </c>
      <c r="F1287" s="100">
        <v>40544</v>
      </c>
      <c r="G1287" s="101">
        <v>1.7</v>
      </c>
      <c r="I1287" s="101">
        <v>0</v>
      </c>
    </row>
    <row r="1288" spans="1:9" ht="14.5" x14ac:dyDescent="0.35">
      <c r="A1288" s="99" t="s">
        <v>3778</v>
      </c>
      <c r="B1288" s="99" t="s">
        <v>3796</v>
      </c>
      <c r="C1288" s="189" t="s">
        <v>3797</v>
      </c>
      <c r="D1288" s="190">
        <v>1.7</v>
      </c>
      <c r="E1288" s="99" t="s">
        <v>3798</v>
      </c>
      <c r="F1288" s="100">
        <v>40544</v>
      </c>
      <c r="G1288" s="101">
        <v>1.7</v>
      </c>
      <c r="I1288" s="101">
        <v>0</v>
      </c>
    </row>
    <row r="1289" spans="1:9" ht="14.5" x14ac:dyDescent="0.35">
      <c r="A1289" s="99" t="s">
        <v>3778</v>
      </c>
      <c r="B1289" s="99" t="s">
        <v>2187</v>
      </c>
      <c r="C1289" s="189" t="s">
        <v>3799</v>
      </c>
      <c r="D1289" s="190">
        <v>1.7</v>
      </c>
      <c r="E1289" s="99" t="s">
        <v>3800</v>
      </c>
      <c r="F1289" s="100">
        <v>40544</v>
      </c>
      <c r="G1289" s="101">
        <v>1.7</v>
      </c>
      <c r="I1289" s="101">
        <v>0</v>
      </c>
    </row>
    <row r="1290" spans="1:9" ht="14.5" x14ac:dyDescent="0.35">
      <c r="A1290" s="99" t="s">
        <v>3778</v>
      </c>
      <c r="B1290" s="99" t="s">
        <v>3801</v>
      </c>
      <c r="C1290" s="189" t="s">
        <v>3802</v>
      </c>
      <c r="D1290" s="190">
        <v>1.65</v>
      </c>
      <c r="E1290" s="99" t="s">
        <v>3803</v>
      </c>
      <c r="F1290" s="100">
        <v>40544</v>
      </c>
      <c r="G1290" s="101">
        <v>1.65</v>
      </c>
      <c r="I1290" s="101">
        <v>0</v>
      </c>
    </row>
    <row r="1291" spans="1:9" ht="14.5" x14ac:dyDescent="0.35">
      <c r="A1291" s="99" t="s">
        <v>3778</v>
      </c>
      <c r="B1291" s="99" t="s">
        <v>3804</v>
      </c>
      <c r="C1291" s="189" t="s">
        <v>3805</v>
      </c>
      <c r="D1291" s="190">
        <v>1.7</v>
      </c>
      <c r="E1291" s="99" t="s">
        <v>3806</v>
      </c>
      <c r="F1291" s="100">
        <v>40544</v>
      </c>
      <c r="G1291" s="101">
        <v>1.7</v>
      </c>
      <c r="I1291" s="101">
        <v>0</v>
      </c>
    </row>
    <row r="1292" spans="1:9" ht="14.5" x14ac:dyDescent="0.35">
      <c r="A1292" s="99" t="s">
        <v>3778</v>
      </c>
      <c r="B1292" s="99" t="s">
        <v>1840</v>
      </c>
      <c r="C1292" s="189" t="s">
        <v>3807</v>
      </c>
      <c r="D1292" s="190">
        <v>1.65</v>
      </c>
      <c r="E1292" s="99" t="s">
        <v>3808</v>
      </c>
      <c r="F1292" s="100">
        <v>40544</v>
      </c>
      <c r="G1292" s="101">
        <v>1.65</v>
      </c>
      <c r="I1292" s="101">
        <v>0</v>
      </c>
    </row>
    <row r="1293" spans="1:9" ht="14.5" x14ac:dyDescent="0.35">
      <c r="A1293" s="99" t="s">
        <v>3778</v>
      </c>
      <c r="B1293" s="99" t="s">
        <v>3595</v>
      </c>
      <c r="C1293" s="189" t="s">
        <v>3809</v>
      </c>
      <c r="D1293" s="190">
        <v>1.7</v>
      </c>
      <c r="E1293" s="99" t="s">
        <v>3810</v>
      </c>
      <c r="F1293" s="100">
        <v>40544</v>
      </c>
      <c r="G1293" s="101">
        <v>1.7</v>
      </c>
      <c r="I1293" s="101">
        <v>0</v>
      </c>
    </row>
    <row r="1294" spans="1:9" ht="14.5" x14ac:dyDescent="0.35">
      <c r="A1294" s="99" t="s">
        <v>3778</v>
      </c>
      <c r="B1294" s="99" t="s">
        <v>3811</v>
      </c>
      <c r="C1294" s="189" t="s">
        <v>3812</v>
      </c>
      <c r="D1294" s="190">
        <v>1.7</v>
      </c>
      <c r="E1294" s="99" t="s">
        <v>3813</v>
      </c>
      <c r="F1294" s="100">
        <v>40544</v>
      </c>
      <c r="G1294" s="101">
        <v>1.7</v>
      </c>
      <c r="I1294" s="101">
        <v>0</v>
      </c>
    </row>
    <row r="1295" spans="1:9" ht="14.5" x14ac:dyDescent="0.35">
      <c r="A1295" s="99" t="s">
        <v>3778</v>
      </c>
      <c r="B1295" s="99" t="s">
        <v>946</v>
      </c>
      <c r="C1295" s="189" t="s">
        <v>3814</v>
      </c>
      <c r="D1295" s="190">
        <v>1.65</v>
      </c>
      <c r="E1295" s="99" t="s">
        <v>3815</v>
      </c>
      <c r="F1295" s="100">
        <v>40544</v>
      </c>
      <c r="G1295" s="101">
        <v>1.65</v>
      </c>
      <c r="I1295" s="101">
        <v>0</v>
      </c>
    </row>
    <row r="1296" spans="1:9" ht="14.5" x14ac:dyDescent="0.35">
      <c r="A1296" s="99" t="s">
        <v>3778</v>
      </c>
      <c r="B1296" s="99" t="s">
        <v>2103</v>
      </c>
      <c r="C1296" s="189" t="s">
        <v>3816</v>
      </c>
      <c r="D1296" s="190">
        <v>1.65</v>
      </c>
      <c r="E1296" s="99" t="s">
        <v>3817</v>
      </c>
      <c r="F1296" s="100">
        <v>40544</v>
      </c>
      <c r="G1296" s="101">
        <v>1.65</v>
      </c>
      <c r="I1296" s="101">
        <v>0</v>
      </c>
    </row>
    <row r="1297" spans="1:9" ht="14.5" x14ac:dyDescent="0.35">
      <c r="A1297" s="99" t="s">
        <v>3778</v>
      </c>
      <c r="B1297" s="99" t="s">
        <v>1477</v>
      </c>
      <c r="C1297" s="189" t="s">
        <v>3818</v>
      </c>
      <c r="D1297" s="190">
        <v>1.65</v>
      </c>
      <c r="E1297" s="99" t="s">
        <v>3819</v>
      </c>
      <c r="F1297" s="100">
        <v>40544</v>
      </c>
      <c r="G1297" s="101">
        <v>1.65</v>
      </c>
      <c r="I1297" s="101">
        <v>0</v>
      </c>
    </row>
    <row r="1298" spans="1:9" ht="14.5" x14ac:dyDescent="0.35">
      <c r="A1298" s="99" t="s">
        <v>3778</v>
      </c>
      <c r="B1298" s="99" t="s">
        <v>3820</v>
      </c>
      <c r="C1298" s="189" t="s">
        <v>3821</v>
      </c>
      <c r="D1298" s="190">
        <v>1.7</v>
      </c>
      <c r="E1298" s="99" t="s">
        <v>3822</v>
      </c>
      <c r="F1298" s="100">
        <v>40544</v>
      </c>
      <c r="G1298" s="101">
        <v>1.7</v>
      </c>
      <c r="I1298" s="101">
        <v>0</v>
      </c>
    </row>
    <row r="1299" spans="1:9" ht="14.5" x14ac:dyDescent="0.35">
      <c r="A1299" s="99" t="s">
        <v>3778</v>
      </c>
      <c r="B1299" s="99" t="s">
        <v>3823</v>
      </c>
      <c r="C1299" s="189" t="s">
        <v>3824</v>
      </c>
      <c r="D1299" s="190">
        <v>1.65</v>
      </c>
      <c r="E1299" s="99" t="s">
        <v>3825</v>
      </c>
      <c r="F1299" s="100">
        <v>40544</v>
      </c>
      <c r="G1299" s="101">
        <v>1.65</v>
      </c>
      <c r="I1299" s="101">
        <v>0</v>
      </c>
    </row>
    <row r="1300" spans="1:9" ht="14.5" x14ac:dyDescent="0.35">
      <c r="A1300" s="99" t="s">
        <v>3778</v>
      </c>
      <c r="B1300" s="99" t="s">
        <v>3826</v>
      </c>
      <c r="C1300" s="189" t="s">
        <v>3827</v>
      </c>
      <c r="D1300" s="190">
        <v>1.7</v>
      </c>
      <c r="E1300" s="99" t="s">
        <v>3828</v>
      </c>
      <c r="F1300" s="100">
        <v>40544</v>
      </c>
      <c r="G1300" s="101">
        <v>1.7</v>
      </c>
      <c r="I1300" s="101">
        <v>0</v>
      </c>
    </row>
    <row r="1301" spans="1:9" ht="14.5" x14ac:dyDescent="0.35">
      <c r="A1301" s="99" t="s">
        <v>3778</v>
      </c>
      <c r="B1301" s="99" t="s">
        <v>1498</v>
      </c>
      <c r="C1301" s="189" t="s">
        <v>3829</v>
      </c>
      <c r="D1301" s="190">
        <v>1.7</v>
      </c>
      <c r="E1301" s="99" t="s">
        <v>3830</v>
      </c>
      <c r="F1301" s="100">
        <v>40544</v>
      </c>
      <c r="G1301" s="101">
        <v>1.7</v>
      </c>
      <c r="I1301" s="101">
        <v>0</v>
      </c>
    </row>
    <row r="1302" spans="1:9" ht="14.5" x14ac:dyDescent="0.35">
      <c r="A1302" s="99" t="s">
        <v>3778</v>
      </c>
      <c r="B1302" s="99" t="s">
        <v>749</v>
      </c>
      <c r="C1302" s="189" t="s">
        <v>3831</v>
      </c>
      <c r="D1302" s="190">
        <v>1.7</v>
      </c>
      <c r="E1302" s="99" t="s">
        <v>3832</v>
      </c>
      <c r="F1302" s="100">
        <v>40544</v>
      </c>
      <c r="G1302" s="101">
        <v>1.7</v>
      </c>
      <c r="I1302" s="101">
        <v>0</v>
      </c>
    </row>
    <row r="1303" spans="1:9" ht="14.5" x14ac:dyDescent="0.35">
      <c r="A1303" s="99" t="s">
        <v>3778</v>
      </c>
      <c r="B1303" s="99" t="s">
        <v>3833</v>
      </c>
      <c r="C1303" s="189" t="s">
        <v>3834</v>
      </c>
      <c r="D1303" s="190">
        <v>1.7</v>
      </c>
      <c r="E1303" s="99" t="s">
        <v>3835</v>
      </c>
      <c r="F1303" s="100">
        <v>40544</v>
      </c>
      <c r="G1303" s="101">
        <v>1.7</v>
      </c>
      <c r="I1303" s="101">
        <v>0</v>
      </c>
    </row>
    <row r="1304" spans="1:9" ht="14.5" x14ac:dyDescent="0.35">
      <c r="A1304" s="99" t="s">
        <v>3778</v>
      </c>
      <c r="B1304" s="99" t="s">
        <v>3836</v>
      </c>
      <c r="C1304" s="189" t="s">
        <v>3837</v>
      </c>
      <c r="D1304" s="190">
        <v>1.7</v>
      </c>
      <c r="E1304" s="99" t="s">
        <v>3838</v>
      </c>
      <c r="F1304" s="100">
        <v>40544</v>
      </c>
      <c r="G1304" s="101">
        <v>1.7</v>
      </c>
      <c r="I1304" s="101">
        <v>0</v>
      </c>
    </row>
    <row r="1305" spans="1:9" ht="14.5" x14ac:dyDescent="0.35">
      <c r="A1305" s="99" t="s">
        <v>3778</v>
      </c>
      <c r="B1305" s="99" t="s">
        <v>3839</v>
      </c>
      <c r="C1305" s="189" t="s">
        <v>3840</v>
      </c>
      <c r="D1305" s="190">
        <v>1.7</v>
      </c>
      <c r="E1305" s="99" t="s">
        <v>3841</v>
      </c>
      <c r="F1305" s="100">
        <v>40544</v>
      </c>
      <c r="G1305" s="101">
        <v>1.7</v>
      </c>
      <c r="I1305" s="101">
        <v>0</v>
      </c>
    </row>
    <row r="1306" spans="1:9" ht="14.5" x14ac:dyDescent="0.35">
      <c r="A1306" s="99" t="s">
        <v>3778</v>
      </c>
      <c r="B1306" s="99" t="s">
        <v>3842</v>
      </c>
      <c r="C1306" s="189" t="s">
        <v>3843</v>
      </c>
      <c r="D1306" s="190">
        <v>1.7</v>
      </c>
      <c r="E1306" s="99" t="s">
        <v>3844</v>
      </c>
      <c r="F1306" s="100">
        <v>40544</v>
      </c>
      <c r="G1306" s="101">
        <v>1.7</v>
      </c>
      <c r="I1306" s="101">
        <v>0</v>
      </c>
    </row>
    <row r="1307" spans="1:9" ht="14.5" x14ac:dyDescent="0.35">
      <c r="A1307" s="99" t="s">
        <v>3778</v>
      </c>
      <c r="B1307" s="99" t="s">
        <v>1401</v>
      </c>
      <c r="C1307" s="189" t="s">
        <v>3845</v>
      </c>
      <c r="D1307" s="190">
        <v>1.7</v>
      </c>
      <c r="E1307" s="99" t="s">
        <v>3846</v>
      </c>
      <c r="F1307" s="100">
        <v>40544</v>
      </c>
      <c r="G1307" s="101">
        <v>1.7</v>
      </c>
      <c r="I1307" s="101">
        <v>0</v>
      </c>
    </row>
    <row r="1308" spans="1:9" ht="14.5" x14ac:dyDescent="0.35">
      <c r="A1308" s="99" t="s">
        <v>3778</v>
      </c>
      <c r="B1308" s="99" t="s">
        <v>3847</v>
      </c>
      <c r="C1308" s="189" t="s">
        <v>3848</v>
      </c>
      <c r="D1308" s="190">
        <v>1.7</v>
      </c>
      <c r="E1308" s="99" t="s">
        <v>3849</v>
      </c>
      <c r="F1308" s="100">
        <v>40544</v>
      </c>
      <c r="G1308" s="101">
        <v>1.7</v>
      </c>
      <c r="I1308" s="101">
        <v>0</v>
      </c>
    </row>
    <row r="1309" spans="1:9" ht="14.5" x14ac:dyDescent="0.35">
      <c r="A1309" s="99" t="s">
        <v>3778</v>
      </c>
      <c r="B1309" s="99" t="s">
        <v>1244</v>
      </c>
      <c r="C1309" s="189" t="s">
        <v>3850</v>
      </c>
      <c r="D1309" s="190">
        <v>1.7</v>
      </c>
      <c r="E1309" s="99" t="s">
        <v>3851</v>
      </c>
      <c r="F1309" s="100">
        <v>40544</v>
      </c>
      <c r="G1309" s="101">
        <v>1.7</v>
      </c>
      <c r="I1309" s="101">
        <v>0</v>
      </c>
    </row>
    <row r="1310" spans="1:9" ht="14.5" x14ac:dyDescent="0.35">
      <c r="A1310" s="99" t="s">
        <v>3778</v>
      </c>
      <c r="B1310" s="99" t="s">
        <v>3852</v>
      </c>
      <c r="C1310" s="189" t="s">
        <v>3853</v>
      </c>
      <c r="D1310" s="190">
        <v>1.65</v>
      </c>
      <c r="E1310" s="99" t="s">
        <v>3854</v>
      </c>
      <c r="F1310" s="100">
        <v>40544</v>
      </c>
      <c r="G1310" s="101">
        <v>1.65</v>
      </c>
      <c r="I1310" s="101">
        <v>0</v>
      </c>
    </row>
    <row r="1311" spans="1:9" ht="14.5" x14ac:dyDescent="0.35">
      <c r="A1311" s="99" t="s">
        <v>3778</v>
      </c>
      <c r="B1311" s="99" t="s">
        <v>3855</v>
      </c>
      <c r="C1311" s="189" t="s">
        <v>3856</v>
      </c>
      <c r="D1311" s="190">
        <v>1.7</v>
      </c>
      <c r="E1311" s="99" t="s">
        <v>3857</v>
      </c>
      <c r="F1311" s="100">
        <v>40544</v>
      </c>
      <c r="G1311" s="101">
        <v>1.7</v>
      </c>
      <c r="I1311" s="101">
        <v>0</v>
      </c>
    </row>
    <row r="1312" spans="1:9" ht="14.5" x14ac:dyDescent="0.35">
      <c r="A1312" s="99" t="s">
        <v>3778</v>
      </c>
      <c r="B1312" s="99" t="s">
        <v>3858</v>
      </c>
      <c r="C1312" s="189" t="s">
        <v>3859</v>
      </c>
      <c r="D1312" s="190">
        <v>1.65</v>
      </c>
      <c r="E1312" s="99" t="s">
        <v>3860</v>
      </c>
      <c r="F1312" s="100">
        <v>40544</v>
      </c>
      <c r="G1312" s="101">
        <v>1.65</v>
      </c>
      <c r="I1312" s="101">
        <v>0</v>
      </c>
    </row>
    <row r="1313" spans="1:9" ht="14.5" x14ac:dyDescent="0.35">
      <c r="A1313" s="99" t="s">
        <v>3778</v>
      </c>
      <c r="B1313" s="99" t="s">
        <v>353</v>
      </c>
      <c r="C1313" s="189" t="s">
        <v>3861</v>
      </c>
      <c r="D1313" s="190">
        <v>1.7</v>
      </c>
      <c r="E1313" s="99" t="s">
        <v>3862</v>
      </c>
      <c r="F1313" s="100">
        <v>40544</v>
      </c>
      <c r="G1313" s="101">
        <v>1.7</v>
      </c>
      <c r="I1313" s="101">
        <v>0</v>
      </c>
    </row>
    <row r="1314" spans="1:9" ht="14.5" x14ac:dyDescent="0.35">
      <c r="A1314" s="99" t="s">
        <v>3778</v>
      </c>
      <c r="B1314" s="99" t="s">
        <v>3863</v>
      </c>
      <c r="C1314" s="189" t="s">
        <v>3864</v>
      </c>
      <c r="D1314" s="190">
        <v>1.7</v>
      </c>
      <c r="E1314" s="99" t="s">
        <v>3865</v>
      </c>
      <c r="F1314" s="100">
        <v>40544</v>
      </c>
      <c r="G1314" s="101">
        <v>1.7</v>
      </c>
      <c r="I1314" s="101">
        <v>0</v>
      </c>
    </row>
    <row r="1315" spans="1:9" ht="14.5" x14ac:dyDescent="0.35">
      <c r="A1315" s="99" t="s">
        <v>3778</v>
      </c>
      <c r="B1315" s="99" t="s">
        <v>3866</v>
      </c>
      <c r="C1315" s="189" t="s">
        <v>3867</v>
      </c>
      <c r="D1315" s="190">
        <v>1.7</v>
      </c>
      <c r="E1315" s="99" t="s">
        <v>3868</v>
      </c>
      <c r="F1315" s="100">
        <v>40544</v>
      </c>
      <c r="G1315" s="101">
        <v>1.7</v>
      </c>
      <c r="I1315" s="101">
        <v>0</v>
      </c>
    </row>
    <row r="1316" spans="1:9" ht="14.5" x14ac:dyDescent="0.35">
      <c r="A1316" s="99" t="s">
        <v>3778</v>
      </c>
      <c r="B1316" s="99" t="s">
        <v>3869</v>
      </c>
      <c r="C1316" s="189" t="s">
        <v>3870</v>
      </c>
      <c r="D1316" s="190">
        <v>1.6</v>
      </c>
      <c r="E1316" s="99" t="s">
        <v>3871</v>
      </c>
      <c r="F1316" s="100">
        <v>40544</v>
      </c>
      <c r="G1316" s="101">
        <v>1.6</v>
      </c>
      <c r="I1316" s="101">
        <v>0</v>
      </c>
    </row>
    <row r="1317" spans="1:9" ht="14.5" x14ac:dyDescent="0.35">
      <c r="A1317" s="99" t="s">
        <v>3778</v>
      </c>
      <c r="B1317" s="99" t="s">
        <v>3872</v>
      </c>
      <c r="C1317" s="189" t="s">
        <v>3873</v>
      </c>
      <c r="D1317" s="190">
        <v>1.65</v>
      </c>
      <c r="E1317" s="99" t="s">
        <v>3874</v>
      </c>
      <c r="F1317" s="100">
        <v>40544</v>
      </c>
      <c r="G1317" s="101">
        <v>1.65</v>
      </c>
      <c r="I1317" s="101">
        <v>0</v>
      </c>
    </row>
    <row r="1318" spans="1:9" ht="14.5" x14ac:dyDescent="0.35">
      <c r="A1318" s="99" t="s">
        <v>3778</v>
      </c>
      <c r="B1318" s="99" t="s">
        <v>3875</v>
      </c>
      <c r="C1318" s="189" t="s">
        <v>3876</v>
      </c>
      <c r="D1318" s="190">
        <v>1.7</v>
      </c>
      <c r="E1318" s="99" t="s">
        <v>3877</v>
      </c>
      <c r="F1318" s="100">
        <v>40544</v>
      </c>
      <c r="G1318" s="101">
        <v>1.7</v>
      </c>
      <c r="I1318" s="101">
        <v>0</v>
      </c>
    </row>
    <row r="1319" spans="1:9" ht="14.5" x14ac:dyDescent="0.35">
      <c r="A1319" s="99" t="s">
        <v>3778</v>
      </c>
      <c r="B1319" s="99" t="s">
        <v>573</v>
      </c>
      <c r="C1319" s="189" t="s">
        <v>3878</v>
      </c>
      <c r="D1319" s="190">
        <v>1.65</v>
      </c>
      <c r="E1319" s="99" t="s">
        <v>3879</v>
      </c>
      <c r="F1319" s="100">
        <v>40544</v>
      </c>
      <c r="G1319" s="101">
        <v>1.65</v>
      </c>
      <c r="I1319" s="101">
        <v>0</v>
      </c>
    </row>
    <row r="1320" spans="1:9" ht="14.5" x14ac:dyDescent="0.35">
      <c r="A1320" s="99" t="s">
        <v>3778</v>
      </c>
      <c r="B1320" s="99" t="s">
        <v>3880</v>
      </c>
      <c r="C1320" s="189" t="s">
        <v>3881</v>
      </c>
      <c r="D1320" s="190">
        <v>1.6</v>
      </c>
      <c r="E1320" s="99" t="s">
        <v>3882</v>
      </c>
      <c r="F1320" s="100">
        <v>40544</v>
      </c>
      <c r="G1320" s="101">
        <v>1.6</v>
      </c>
      <c r="I1320" s="101">
        <v>0</v>
      </c>
    </row>
    <row r="1321" spans="1:9" ht="14.5" x14ac:dyDescent="0.35">
      <c r="A1321" s="99" t="s">
        <v>3778</v>
      </c>
      <c r="B1321" s="99" t="s">
        <v>3883</v>
      </c>
      <c r="C1321" s="189" t="s">
        <v>3884</v>
      </c>
      <c r="D1321" s="190">
        <v>1.7</v>
      </c>
      <c r="E1321" s="99" t="s">
        <v>3885</v>
      </c>
      <c r="F1321" s="100">
        <v>40544</v>
      </c>
      <c r="G1321" s="101">
        <v>1.7</v>
      </c>
      <c r="I1321" s="101">
        <v>0</v>
      </c>
    </row>
    <row r="1322" spans="1:9" ht="14.5" x14ac:dyDescent="0.35">
      <c r="A1322" s="99" t="s">
        <v>3778</v>
      </c>
      <c r="B1322" s="99" t="s">
        <v>371</v>
      </c>
      <c r="C1322" s="189" t="s">
        <v>3886</v>
      </c>
      <c r="D1322" s="190">
        <v>1.7</v>
      </c>
      <c r="E1322" s="99" t="s">
        <v>3887</v>
      </c>
      <c r="F1322" s="100">
        <v>40544</v>
      </c>
      <c r="G1322" s="101">
        <v>1.7</v>
      </c>
      <c r="I1322" s="101">
        <v>0</v>
      </c>
    </row>
    <row r="1323" spans="1:9" ht="14.5" x14ac:dyDescent="0.35">
      <c r="A1323" s="99" t="s">
        <v>3778</v>
      </c>
      <c r="B1323" s="99" t="s">
        <v>1952</v>
      </c>
      <c r="C1323" s="189" t="s">
        <v>3888</v>
      </c>
      <c r="D1323" s="190">
        <v>1.7</v>
      </c>
      <c r="E1323" s="99" t="s">
        <v>3889</v>
      </c>
      <c r="F1323" s="100">
        <v>40544</v>
      </c>
      <c r="G1323" s="101">
        <v>1.7</v>
      </c>
      <c r="I1323" s="101">
        <v>0</v>
      </c>
    </row>
    <row r="1324" spans="1:9" ht="14.5" x14ac:dyDescent="0.35">
      <c r="A1324" s="99" t="s">
        <v>3778</v>
      </c>
      <c r="B1324" s="99" t="s">
        <v>3890</v>
      </c>
      <c r="C1324" s="189" t="s">
        <v>3891</v>
      </c>
      <c r="D1324" s="190">
        <v>1.65</v>
      </c>
      <c r="E1324" s="99" t="s">
        <v>3892</v>
      </c>
      <c r="F1324" s="100">
        <v>40544</v>
      </c>
      <c r="G1324" s="101">
        <v>1.65</v>
      </c>
      <c r="I1324" s="101">
        <v>0</v>
      </c>
    </row>
    <row r="1325" spans="1:9" ht="14.5" x14ac:dyDescent="0.35">
      <c r="A1325" s="99" t="s">
        <v>3778</v>
      </c>
      <c r="B1325" s="99" t="s">
        <v>1277</v>
      </c>
      <c r="C1325" s="189" t="s">
        <v>3893</v>
      </c>
      <c r="D1325" s="190">
        <v>1.65</v>
      </c>
      <c r="E1325" s="99" t="s">
        <v>3894</v>
      </c>
      <c r="F1325" s="100">
        <v>40544</v>
      </c>
      <c r="G1325" s="101">
        <v>1.65</v>
      </c>
      <c r="I1325" s="101">
        <v>0</v>
      </c>
    </row>
    <row r="1326" spans="1:9" ht="14.5" x14ac:dyDescent="0.35">
      <c r="A1326" s="99" t="s">
        <v>3778</v>
      </c>
      <c r="B1326" s="99" t="s">
        <v>1038</v>
      </c>
      <c r="C1326" s="189" t="s">
        <v>3895</v>
      </c>
      <c r="D1326" s="190">
        <v>1.7</v>
      </c>
      <c r="E1326" s="99" t="s">
        <v>3896</v>
      </c>
      <c r="F1326" s="100">
        <v>40544</v>
      </c>
      <c r="G1326" s="101">
        <v>1.7</v>
      </c>
      <c r="I1326" s="101">
        <v>0</v>
      </c>
    </row>
    <row r="1327" spans="1:9" ht="14.5" x14ac:dyDescent="0.35">
      <c r="A1327" s="99" t="s">
        <v>3778</v>
      </c>
      <c r="B1327" s="99" t="s">
        <v>3897</v>
      </c>
      <c r="C1327" s="189" t="s">
        <v>3898</v>
      </c>
      <c r="D1327" s="190">
        <v>1.7</v>
      </c>
      <c r="E1327" s="99" t="s">
        <v>3899</v>
      </c>
      <c r="F1327" s="100">
        <v>40544</v>
      </c>
      <c r="G1327" s="101">
        <v>1.7</v>
      </c>
      <c r="I1327" s="101">
        <v>0</v>
      </c>
    </row>
    <row r="1328" spans="1:9" ht="14.5" x14ac:dyDescent="0.35">
      <c r="A1328" s="99" t="s">
        <v>3778</v>
      </c>
      <c r="B1328" s="99" t="s">
        <v>3900</v>
      </c>
      <c r="C1328" s="189" t="s">
        <v>3901</v>
      </c>
      <c r="D1328" s="190">
        <v>1.7</v>
      </c>
      <c r="E1328" s="99" t="s">
        <v>3902</v>
      </c>
      <c r="F1328" s="100">
        <v>40544</v>
      </c>
      <c r="G1328" s="101">
        <v>1.7</v>
      </c>
      <c r="I1328" s="101">
        <v>0</v>
      </c>
    </row>
    <row r="1329" spans="1:9" ht="14.5" x14ac:dyDescent="0.35">
      <c r="A1329" s="99" t="s">
        <v>3778</v>
      </c>
      <c r="B1329" s="99" t="s">
        <v>3903</v>
      </c>
      <c r="C1329" s="189" t="s">
        <v>3904</v>
      </c>
      <c r="D1329" s="190">
        <v>1.7</v>
      </c>
      <c r="E1329" s="99" t="s">
        <v>3905</v>
      </c>
      <c r="F1329" s="100">
        <v>40544</v>
      </c>
      <c r="G1329" s="101">
        <v>1.7</v>
      </c>
      <c r="I1329" s="101">
        <v>0</v>
      </c>
    </row>
    <row r="1330" spans="1:9" ht="14.5" x14ac:dyDescent="0.35">
      <c r="A1330" s="99" t="s">
        <v>3778</v>
      </c>
      <c r="B1330" s="99" t="s">
        <v>3906</v>
      </c>
      <c r="C1330" s="189" t="s">
        <v>3907</v>
      </c>
      <c r="D1330" s="190">
        <v>1.7</v>
      </c>
      <c r="E1330" s="99" t="s">
        <v>3908</v>
      </c>
      <c r="F1330" s="100">
        <v>40544</v>
      </c>
      <c r="G1330" s="101">
        <v>1.7</v>
      </c>
      <c r="I1330" s="101">
        <v>0</v>
      </c>
    </row>
    <row r="1331" spans="1:9" ht="14.5" x14ac:dyDescent="0.35">
      <c r="A1331" s="99" t="s">
        <v>3778</v>
      </c>
      <c r="B1331" s="99" t="s">
        <v>3909</v>
      </c>
      <c r="C1331" s="189" t="s">
        <v>3910</v>
      </c>
      <c r="D1331" s="190">
        <v>1.7</v>
      </c>
      <c r="E1331" s="99" t="s">
        <v>3911</v>
      </c>
      <c r="F1331" s="100">
        <v>40544</v>
      </c>
      <c r="G1331" s="101">
        <v>1.7</v>
      </c>
      <c r="I1331" s="101">
        <v>0</v>
      </c>
    </row>
    <row r="1332" spans="1:9" ht="14.5" x14ac:dyDescent="0.35">
      <c r="A1332" s="99" t="s">
        <v>3778</v>
      </c>
      <c r="B1332" s="99" t="s">
        <v>1655</v>
      </c>
      <c r="C1332" s="189" t="s">
        <v>3912</v>
      </c>
      <c r="D1332" s="190">
        <v>1.7</v>
      </c>
      <c r="E1332" s="99" t="s">
        <v>3913</v>
      </c>
      <c r="F1332" s="100">
        <v>40544</v>
      </c>
      <c r="G1332" s="101">
        <v>1.7</v>
      </c>
      <c r="I1332" s="101">
        <v>0</v>
      </c>
    </row>
    <row r="1333" spans="1:9" ht="14.5" x14ac:dyDescent="0.35">
      <c r="A1333" s="99" t="s">
        <v>3778</v>
      </c>
      <c r="B1333" s="99" t="s">
        <v>3914</v>
      </c>
      <c r="C1333" s="189" t="s">
        <v>3915</v>
      </c>
      <c r="D1333" s="190">
        <v>1.7</v>
      </c>
      <c r="E1333" s="99" t="s">
        <v>3916</v>
      </c>
      <c r="F1333" s="100">
        <v>40544</v>
      </c>
      <c r="G1333" s="101">
        <v>1.7</v>
      </c>
      <c r="I1333" s="101">
        <v>0</v>
      </c>
    </row>
    <row r="1334" spans="1:9" ht="14.5" x14ac:dyDescent="0.35">
      <c r="A1334" s="99" t="s">
        <v>3778</v>
      </c>
      <c r="B1334" s="99" t="s">
        <v>3917</v>
      </c>
      <c r="C1334" s="189" t="s">
        <v>3918</v>
      </c>
      <c r="D1334" s="190">
        <v>1.7</v>
      </c>
      <c r="E1334" s="99" t="s">
        <v>3919</v>
      </c>
      <c r="F1334" s="100">
        <v>40544</v>
      </c>
      <c r="G1334" s="101">
        <v>1.7</v>
      </c>
      <c r="I1334" s="101">
        <v>0</v>
      </c>
    </row>
    <row r="1335" spans="1:9" ht="14.5" x14ac:dyDescent="0.35">
      <c r="A1335" s="99" t="s">
        <v>3778</v>
      </c>
      <c r="B1335" s="99" t="s">
        <v>3920</v>
      </c>
      <c r="C1335" s="189" t="s">
        <v>3921</v>
      </c>
      <c r="D1335" s="190">
        <v>1.65</v>
      </c>
      <c r="E1335" s="99" t="s">
        <v>3922</v>
      </c>
      <c r="F1335" s="100">
        <v>40544</v>
      </c>
      <c r="G1335" s="101">
        <v>1.65</v>
      </c>
      <c r="I1335" s="101">
        <v>0</v>
      </c>
    </row>
    <row r="1336" spans="1:9" ht="14.5" x14ac:dyDescent="0.35">
      <c r="A1336" s="99" t="s">
        <v>3778</v>
      </c>
      <c r="B1336" s="99" t="s">
        <v>3923</v>
      </c>
      <c r="C1336" s="189" t="s">
        <v>3924</v>
      </c>
      <c r="D1336" s="190">
        <v>1.7</v>
      </c>
      <c r="E1336" s="99" t="s">
        <v>3925</v>
      </c>
      <c r="F1336" s="100">
        <v>40544</v>
      </c>
      <c r="G1336" s="101">
        <v>1.7</v>
      </c>
      <c r="I1336" s="101">
        <v>0</v>
      </c>
    </row>
    <row r="1337" spans="1:9" ht="14.5" x14ac:dyDescent="0.35">
      <c r="A1337" s="99" t="s">
        <v>3778</v>
      </c>
      <c r="B1337" s="99" t="s">
        <v>3926</v>
      </c>
      <c r="C1337" s="189" t="s">
        <v>3927</v>
      </c>
      <c r="D1337" s="190">
        <v>1.65</v>
      </c>
      <c r="E1337" s="99" t="s">
        <v>3928</v>
      </c>
      <c r="F1337" s="100">
        <v>40544</v>
      </c>
      <c r="G1337" s="101">
        <v>1.65</v>
      </c>
      <c r="I1337" s="101">
        <v>0</v>
      </c>
    </row>
    <row r="1338" spans="1:9" ht="14.5" x14ac:dyDescent="0.35">
      <c r="A1338" s="99" t="s">
        <v>3778</v>
      </c>
      <c r="B1338" s="99" t="s">
        <v>3929</v>
      </c>
      <c r="C1338" s="189" t="s">
        <v>3930</v>
      </c>
      <c r="D1338" s="190">
        <v>1.65</v>
      </c>
      <c r="E1338" s="99" t="s">
        <v>3931</v>
      </c>
      <c r="F1338" s="100">
        <v>40544</v>
      </c>
      <c r="G1338" s="101">
        <v>1.65</v>
      </c>
      <c r="I1338" s="101">
        <v>0</v>
      </c>
    </row>
    <row r="1339" spans="1:9" ht="14.5" x14ac:dyDescent="0.35">
      <c r="A1339" s="99" t="s">
        <v>3778</v>
      </c>
      <c r="B1339" s="99" t="s">
        <v>3932</v>
      </c>
      <c r="C1339" s="189" t="s">
        <v>3933</v>
      </c>
      <c r="D1339" s="190">
        <v>1.7</v>
      </c>
      <c r="E1339" s="99" t="s">
        <v>3934</v>
      </c>
      <c r="F1339" s="100">
        <v>40544</v>
      </c>
      <c r="G1339" s="101">
        <v>1.7</v>
      </c>
      <c r="I1339" s="101">
        <v>0</v>
      </c>
    </row>
    <row r="1340" spans="1:9" ht="14.5" x14ac:dyDescent="0.35">
      <c r="A1340" s="99" t="s">
        <v>3778</v>
      </c>
      <c r="B1340" s="99" t="s">
        <v>3935</v>
      </c>
      <c r="C1340" s="189" t="s">
        <v>3936</v>
      </c>
      <c r="D1340" s="190">
        <v>1.7</v>
      </c>
      <c r="E1340" s="99" t="s">
        <v>3937</v>
      </c>
      <c r="F1340" s="100">
        <v>40544</v>
      </c>
      <c r="G1340" s="101">
        <v>1.7</v>
      </c>
      <c r="I1340" s="101">
        <v>0</v>
      </c>
    </row>
    <row r="1341" spans="1:9" ht="14.5" x14ac:dyDescent="0.35">
      <c r="A1341" s="99" t="s">
        <v>3778</v>
      </c>
      <c r="B1341" s="99" t="s">
        <v>422</v>
      </c>
      <c r="C1341" s="189" t="s">
        <v>3938</v>
      </c>
      <c r="D1341" s="190">
        <v>1.65</v>
      </c>
      <c r="E1341" s="99" t="s">
        <v>3939</v>
      </c>
      <c r="F1341" s="100">
        <v>40544</v>
      </c>
      <c r="G1341" s="101">
        <v>1.65</v>
      </c>
      <c r="I1341" s="101">
        <v>0</v>
      </c>
    </row>
    <row r="1342" spans="1:9" ht="14.5" x14ac:dyDescent="0.35">
      <c r="A1342" s="99" t="s">
        <v>3778</v>
      </c>
      <c r="B1342" s="99" t="s">
        <v>425</v>
      </c>
      <c r="C1342" s="189" t="s">
        <v>3940</v>
      </c>
      <c r="D1342" s="190">
        <v>1.7</v>
      </c>
      <c r="E1342" s="99" t="s">
        <v>3941</v>
      </c>
      <c r="F1342" s="100">
        <v>40544</v>
      </c>
      <c r="G1342" s="101">
        <v>1.7</v>
      </c>
      <c r="I1342" s="101">
        <v>0</v>
      </c>
    </row>
    <row r="1343" spans="1:9" ht="14.5" x14ac:dyDescent="0.35">
      <c r="A1343" s="99" t="s">
        <v>3778</v>
      </c>
      <c r="B1343" s="99" t="s">
        <v>3942</v>
      </c>
      <c r="C1343" s="189" t="s">
        <v>3943</v>
      </c>
      <c r="D1343" s="190">
        <v>1.7</v>
      </c>
      <c r="E1343" s="99" t="s">
        <v>3944</v>
      </c>
      <c r="F1343" s="100">
        <v>40544</v>
      </c>
      <c r="G1343" s="101">
        <v>1.7</v>
      </c>
      <c r="I1343" s="101">
        <v>0</v>
      </c>
    </row>
    <row r="1344" spans="1:9" ht="14.5" x14ac:dyDescent="0.35">
      <c r="A1344" s="99" t="s">
        <v>3778</v>
      </c>
      <c r="B1344" s="99" t="s">
        <v>3945</v>
      </c>
      <c r="C1344" s="189" t="s">
        <v>3946</v>
      </c>
      <c r="D1344" s="190">
        <v>1.65</v>
      </c>
      <c r="E1344" s="99" t="s">
        <v>3947</v>
      </c>
      <c r="F1344" s="100">
        <v>40544</v>
      </c>
      <c r="G1344" s="101">
        <v>1.65</v>
      </c>
      <c r="I1344" s="101">
        <v>0</v>
      </c>
    </row>
    <row r="1345" spans="1:9" ht="14.5" x14ac:dyDescent="0.35">
      <c r="A1345" s="99" t="s">
        <v>3778</v>
      </c>
      <c r="B1345" s="99" t="s">
        <v>3948</v>
      </c>
      <c r="C1345" s="189" t="s">
        <v>3949</v>
      </c>
      <c r="D1345" s="190">
        <v>1.7</v>
      </c>
      <c r="E1345" s="99" t="s">
        <v>3950</v>
      </c>
      <c r="F1345" s="100">
        <v>40544</v>
      </c>
      <c r="G1345" s="101">
        <v>1.7</v>
      </c>
      <c r="I1345" s="101">
        <v>0</v>
      </c>
    </row>
    <row r="1346" spans="1:9" ht="14.5" x14ac:dyDescent="0.35">
      <c r="A1346" s="99" t="s">
        <v>3778</v>
      </c>
      <c r="B1346" s="99" t="s">
        <v>3951</v>
      </c>
      <c r="C1346" s="189" t="s">
        <v>3952</v>
      </c>
      <c r="D1346" s="190">
        <v>1.7</v>
      </c>
      <c r="E1346" s="99" t="s">
        <v>3953</v>
      </c>
      <c r="F1346" s="100">
        <v>40544</v>
      </c>
      <c r="G1346" s="101">
        <v>1.7</v>
      </c>
      <c r="I1346" s="101">
        <v>0</v>
      </c>
    </row>
    <row r="1347" spans="1:9" ht="14.5" x14ac:dyDescent="0.35">
      <c r="A1347" s="99" t="s">
        <v>3778</v>
      </c>
      <c r="B1347" s="99" t="s">
        <v>2861</v>
      </c>
      <c r="C1347" s="189" t="s">
        <v>3954</v>
      </c>
      <c r="D1347" s="190">
        <v>1.7</v>
      </c>
      <c r="E1347" s="99" t="s">
        <v>3955</v>
      </c>
      <c r="F1347" s="100">
        <v>40544</v>
      </c>
      <c r="G1347" s="101">
        <v>1.7</v>
      </c>
      <c r="I1347" s="101">
        <v>0</v>
      </c>
    </row>
    <row r="1348" spans="1:9" ht="14.5" x14ac:dyDescent="0.35">
      <c r="A1348" s="99" t="s">
        <v>3778</v>
      </c>
      <c r="B1348" s="99" t="s">
        <v>3956</v>
      </c>
      <c r="C1348" s="189" t="s">
        <v>3957</v>
      </c>
      <c r="D1348" s="190">
        <v>1.7</v>
      </c>
      <c r="E1348" s="99" t="s">
        <v>3958</v>
      </c>
      <c r="F1348" s="100">
        <v>40544</v>
      </c>
      <c r="G1348" s="101">
        <v>1.7</v>
      </c>
      <c r="I1348" s="101">
        <v>0</v>
      </c>
    </row>
    <row r="1349" spans="1:9" ht="14.5" x14ac:dyDescent="0.35">
      <c r="A1349" s="99" t="s">
        <v>3778</v>
      </c>
      <c r="B1349" s="99" t="s">
        <v>3959</v>
      </c>
      <c r="C1349" s="189" t="s">
        <v>3960</v>
      </c>
      <c r="D1349" s="190">
        <v>1.6</v>
      </c>
      <c r="E1349" s="99" t="s">
        <v>3961</v>
      </c>
      <c r="F1349" s="100">
        <v>40544</v>
      </c>
      <c r="G1349" s="101">
        <v>1.6</v>
      </c>
      <c r="I1349" s="101">
        <v>0</v>
      </c>
    </row>
    <row r="1350" spans="1:9" ht="14.5" x14ac:dyDescent="0.35">
      <c r="A1350" s="99" t="s">
        <v>3778</v>
      </c>
      <c r="B1350" s="99" t="s">
        <v>440</v>
      </c>
      <c r="C1350" s="189" t="s">
        <v>3962</v>
      </c>
      <c r="D1350" s="190">
        <v>1.7</v>
      </c>
      <c r="E1350" s="99" t="s">
        <v>3963</v>
      </c>
      <c r="F1350" s="100">
        <v>40544</v>
      </c>
      <c r="G1350" s="101">
        <v>1.7</v>
      </c>
      <c r="I1350" s="101">
        <v>0</v>
      </c>
    </row>
    <row r="1351" spans="1:9" ht="14.5" x14ac:dyDescent="0.35">
      <c r="A1351" s="99" t="s">
        <v>3778</v>
      </c>
      <c r="B1351" s="99" t="s">
        <v>3964</v>
      </c>
      <c r="C1351" s="189" t="s">
        <v>3965</v>
      </c>
      <c r="D1351" s="190">
        <v>1.7</v>
      </c>
      <c r="E1351" s="99" t="s">
        <v>3966</v>
      </c>
      <c r="F1351" s="100">
        <v>40544</v>
      </c>
      <c r="G1351" s="101">
        <v>1.7</v>
      </c>
      <c r="I1351" s="101">
        <v>0</v>
      </c>
    </row>
    <row r="1352" spans="1:9" ht="14.5" x14ac:dyDescent="0.35">
      <c r="A1352" s="99" t="s">
        <v>3778</v>
      </c>
      <c r="B1352" s="99" t="s">
        <v>3967</v>
      </c>
      <c r="C1352" s="189" t="s">
        <v>3968</v>
      </c>
      <c r="D1352" s="190">
        <v>1.7</v>
      </c>
      <c r="E1352" s="99" t="s">
        <v>3969</v>
      </c>
      <c r="F1352" s="100">
        <v>40544</v>
      </c>
      <c r="G1352" s="101">
        <v>1.7</v>
      </c>
      <c r="I1352" s="101">
        <v>0</v>
      </c>
    </row>
    <row r="1353" spans="1:9" ht="14.5" x14ac:dyDescent="0.35">
      <c r="A1353" s="99" t="s">
        <v>3778</v>
      </c>
      <c r="B1353" s="99" t="s">
        <v>3970</v>
      </c>
      <c r="C1353" s="189" t="s">
        <v>3971</v>
      </c>
      <c r="D1353" s="190">
        <v>1.65</v>
      </c>
      <c r="E1353" s="99" t="s">
        <v>3972</v>
      </c>
      <c r="F1353" s="100">
        <v>40544</v>
      </c>
      <c r="G1353" s="101">
        <v>1.65</v>
      </c>
      <c r="I1353" s="101">
        <v>0</v>
      </c>
    </row>
    <row r="1354" spans="1:9" ht="14.5" x14ac:dyDescent="0.35">
      <c r="A1354" s="99" t="s">
        <v>3778</v>
      </c>
      <c r="B1354" s="99" t="s">
        <v>3973</v>
      </c>
      <c r="C1354" s="189" t="s">
        <v>3974</v>
      </c>
      <c r="D1354" s="190">
        <v>1.7</v>
      </c>
      <c r="E1354" s="99" t="s">
        <v>3975</v>
      </c>
      <c r="F1354" s="100">
        <v>40544</v>
      </c>
      <c r="G1354" s="101">
        <v>1.7</v>
      </c>
      <c r="I1354" s="101">
        <v>0</v>
      </c>
    </row>
    <row r="1355" spans="1:9" ht="14.5" x14ac:dyDescent="0.35">
      <c r="A1355" s="99" t="s">
        <v>3778</v>
      </c>
      <c r="B1355" s="99" t="s">
        <v>3976</v>
      </c>
      <c r="C1355" s="189" t="s">
        <v>3977</v>
      </c>
      <c r="D1355" s="190">
        <v>1.7</v>
      </c>
      <c r="E1355" s="99" t="s">
        <v>3978</v>
      </c>
      <c r="F1355" s="100">
        <v>40544</v>
      </c>
      <c r="G1355" s="101">
        <v>1.7</v>
      </c>
      <c r="I1355" s="101">
        <v>0</v>
      </c>
    </row>
    <row r="1356" spans="1:9" ht="14.5" x14ac:dyDescent="0.35">
      <c r="A1356" s="99" t="s">
        <v>3778</v>
      </c>
      <c r="B1356" s="99" t="s">
        <v>2901</v>
      </c>
      <c r="C1356" s="189" t="s">
        <v>3979</v>
      </c>
      <c r="D1356" s="190">
        <v>1.7</v>
      </c>
      <c r="E1356" s="99" t="s">
        <v>3980</v>
      </c>
      <c r="F1356" s="100">
        <v>40544</v>
      </c>
      <c r="G1356" s="101">
        <v>1.7</v>
      </c>
      <c r="I1356" s="101">
        <v>0</v>
      </c>
    </row>
    <row r="1357" spans="1:9" ht="14.5" x14ac:dyDescent="0.35">
      <c r="A1357" s="99" t="s">
        <v>3778</v>
      </c>
      <c r="B1357" s="99" t="s">
        <v>3981</v>
      </c>
      <c r="C1357" s="189" t="s">
        <v>3982</v>
      </c>
      <c r="D1357" s="190">
        <v>1.7</v>
      </c>
      <c r="E1357" s="99" t="s">
        <v>3983</v>
      </c>
      <c r="F1357" s="100">
        <v>40544</v>
      </c>
      <c r="G1357" s="101">
        <v>1.7</v>
      </c>
      <c r="I1357" s="101">
        <v>0</v>
      </c>
    </row>
    <row r="1358" spans="1:9" ht="14.5" x14ac:dyDescent="0.35">
      <c r="A1358" s="99" t="s">
        <v>3778</v>
      </c>
      <c r="B1358" s="99" t="s">
        <v>3202</v>
      </c>
      <c r="C1358" s="189" t="s">
        <v>3984</v>
      </c>
      <c r="D1358" s="190">
        <v>1.7</v>
      </c>
      <c r="E1358" s="99" t="s">
        <v>3985</v>
      </c>
      <c r="F1358" s="100">
        <v>40544</v>
      </c>
      <c r="G1358" s="101">
        <v>1.7</v>
      </c>
      <c r="I1358" s="101">
        <v>0</v>
      </c>
    </row>
    <row r="1359" spans="1:9" ht="14.5" x14ac:dyDescent="0.35">
      <c r="A1359" s="99" t="s">
        <v>3778</v>
      </c>
      <c r="B1359" s="99" t="s">
        <v>3986</v>
      </c>
      <c r="C1359" s="189" t="s">
        <v>3987</v>
      </c>
      <c r="D1359" s="190">
        <v>1.7</v>
      </c>
      <c r="E1359" s="99" t="s">
        <v>3988</v>
      </c>
      <c r="F1359" s="100">
        <v>40544</v>
      </c>
      <c r="G1359" s="101">
        <v>1.7</v>
      </c>
      <c r="I1359" s="101">
        <v>0</v>
      </c>
    </row>
    <row r="1360" spans="1:9" ht="14.5" x14ac:dyDescent="0.35">
      <c r="A1360" s="99" t="s">
        <v>3778</v>
      </c>
      <c r="B1360" s="99" t="s">
        <v>3989</v>
      </c>
      <c r="C1360" s="189" t="s">
        <v>3990</v>
      </c>
      <c r="D1360" s="190">
        <v>1.7</v>
      </c>
      <c r="E1360" s="99" t="s">
        <v>3991</v>
      </c>
      <c r="F1360" s="100">
        <v>40544</v>
      </c>
      <c r="G1360" s="101">
        <v>1.7</v>
      </c>
      <c r="I1360" s="101">
        <v>0</v>
      </c>
    </row>
    <row r="1361" spans="1:9" ht="14.5" x14ac:dyDescent="0.35">
      <c r="A1361" s="99" t="s">
        <v>3778</v>
      </c>
      <c r="B1361" s="99" t="s">
        <v>3992</v>
      </c>
      <c r="C1361" s="189" t="s">
        <v>3993</v>
      </c>
      <c r="D1361" s="190">
        <v>1.65</v>
      </c>
      <c r="E1361" s="99" t="s">
        <v>3994</v>
      </c>
      <c r="F1361" s="100">
        <v>40544</v>
      </c>
      <c r="G1361" s="101">
        <v>1.65</v>
      </c>
      <c r="I1361" s="101">
        <v>0</v>
      </c>
    </row>
    <row r="1362" spans="1:9" ht="14.5" x14ac:dyDescent="0.35">
      <c r="A1362" s="99" t="s">
        <v>3778</v>
      </c>
      <c r="B1362" s="99" t="s">
        <v>3995</v>
      </c>
      <c r="C1362" s="189" t="s">
        <v>3996</v>
      </c>
      <c r="D1362" s="190">
        <v>1.7</v>
      </c>
      <c r="E1362" s="99" t="s">
        <v>3997</v>
      </c>
      <c r="F1362" s="100">
        <v>40544</v>
      </c>
      <c r="G1362" s="101">
        <v>1.7</v>
      </c>
      <c r="I1362" s="101">
        <v>0</v>
      </c>
    </row>
    <row r="1363" spans="1:9" ht="14.5" x14ac:dyDescent="0.35">
      <c r="A1363" s="99" t="s">
        <v>3778</v>
      </c>
      <c r="B1363" s="99" t="s">
        <v>467</v>
      </c>
      <c r="C1363" s="189" t="s">
        <v>3998</v>
      </c>
      <c r="D1363" s="190">
        <v>1.7</v>
      </c>
      <c r="E1363" s="99" t="s">
        <v>3999</v>
      </c>
      <c r="F1363" s="100">
        <v>40544</v>
      </c>
      <c r="G1363" s="101">
        <v>1.7</v>
      </c>
      <c r="I1363" s="101">
        <v>0</v>
      </c>
    </row>
    <row r="1364" spans="1:9" ht="14.5" x14ac:dyDescent="0.35">
      <c r="A1364" s="99" t="s">
        <v>3778</v>
      </c>
      <c r="B1364" s="99" t="s">
        <v>4000</v>
      </c>
      <c r="C1364" s="189" t="s">
        <v>4001</v>
      </c>
      <c r="D1364" s="190">
        <v>1.7</v>
      </c>
      <c r="E1364" s="99" t="s">
        <v>4002</v>
      </c>
      <c r="F1364" s="100">
        <v>40544</v>
      </c>
      <c r="G1364" s="101">
        <v>1.7</v>
      </c>
      <c r="I1364" s="101">
        <v>0</v>
      </c>
    </row>
    <row r="1365" spans="1:9" ht="14.5" x14ac:dyDescent="0.35">
      <c r="A1365" s="99" t="s">
        <v>3778</v>
      </c>
      <c r="B1365" s="99" t="s">
        <v>4003</v>
      </c>
      <c r="C1365" s="189" t="s">
        <v>4004</v>
      </c>
      <c r="D1365" s="190">
        <v>1.65</v>
      </c>
      <c r="E1365" s="99" t="s">
        <v>4005</v>
      </c>
      <c r="F1365" s="100">
        <v>40544</v>
      </c>
      <c r="G1365" s="101">
        <v>1.65</v>
      </c>
      <c r="I1365" s="101">
        <v>0</v>
      </c>
    </row>
    <row r="1366" spans="1:9" ht="14.5" x14ac:dyDescent="0.35">
      <c r="A1366" s="99" t="s">
        <v>3778</v>
      </c>
      <c r="B1366" s="99" t="s">
        <v>4006</v>
      </c>
      <c r="C1366" s="189" t="s">
        <v>4007</v>
      </c>
      <c r="D1366" s="190">
        <v>1.7</v>
      </c>
      <c r="E1366" s="99" t="s">
        <v>4008</v>
      </c>
      <c r="F1366" s="100">
        <v>40544</v>
      </c>
      <c r="G1366" s="101">
        <v>1.7</v>
      </c>
      <c r="I1366" s="101">
        <v>0</v>
      </c>
    </row>
    <row r="1367" spans="1:9" ht="14.5" x14ac:dyDescent="0.35">
      <c r="A1367" s="99" t="s">
        <v>3778</v>
      </c>
      <c r="B1367" s="99" t="s">
        <v>2051</v>
      </c>
      <c r="C1367" s="189" t="s">
        <v>4009</v>
      </c>
      <c r="D1367" s="190">
        <v>1.7</v>
      </c>
      <c r="E1367" s="99" t="s">
        <v>4010</v>
      </c>
      <c r="F1367" s="100">
        <v>40544</v>
      </c>
      <c r="G1367" s="101">
        <v>1.7</v>
      </c>
      <c r="I1367" s="101">
        <v>0</v>
      </c>
    </row>
    <row r="1368" spans="1:9" ht="14.5" x14ac:dyDescent="0.35">
      <c r="A1368" s="99" t="s">
        <v>3778</v>
      </c>
      <c r="B1368" s="99" t="s">
        <v>4011</v>
      </c>
      <c r="C1368" s="189" t="s">
        <v>4012</v>
      </c>
      <c r="D1368" s="190">
        <v>1.7</v>
      </c>
      <c r="E1368" s="99" t="s">
        <v>4013</v>
      </c>
      <c r="F1368" s="100">
        <v>40544</v>
      </c>
      <c r="G1368" s="101">
        <v>1.7</v>
      </c>
      <c r="I1368" s="101">
        <v>0</v>
      </c>
    </row>
    <row r="1369" spans="1:9" ht="14.5" x14ac:dyDescent="0.35">
      <c r="A1369" s="99" t="s">
        <v>313</v>
      </c>
      <c r="B1369" s="99" t="s">
        <v>1804</v>
      </c>
      <c r="C1369" s="189" t="s">
        <v>4014</v>
      </c>
      <c r="D1369" s="190">
        <v>1.8</v>
      </c>
      <c r="E1369" s="99" t="s">
        <v>4015</v>
      </c>
      <c r="F1369" s="100">
        <v>40544</v>
      </c>
      <c r="G1369" s="101">
        <v>1.8</v>
      </c>
      <c r="I1369" s="101">
        <v>0</v>
      </c>
    </row>
    <row r="1370" spans="1:9" ht="14.5" x14ac:dyDescent="0.35">
      <c r="A1370" s="99" t="s">
        <v>313</v>
      </c>
      <c r="B1370" s="99" t="s">
        <v>4016</v>
      </c>
      <c r="C1370" s="189" t="s">
        <v>4017</v>
      </c>
      <c r="D1370" s="190">
        <v>1.8</v>
      </c>
      <c r="E1370" s="99" t="s">
        <v>4018</v>
      </c>
      <c r="F1370" s="100">
        <v>40544</v>
      </c>
      <c r="G1370" s="101">
        <v>1.8</v>
      </c>
      <c r="I1370" s="101">
        <v>0</v>
      </c>
    </row>
    <row r="1371" spans="1:9" ht="14.5" x14ac:dyDescent="0.35">
      <c r="A1371" s="99" t="s">
        <v>313</v>
      </c>
      <c r="B1371" s="99" t="s">
        <v>2660</v>
      </c>
      <c r="C1371" s="189" t="s">
        <v>4019</v>
      </c>
      <c r="D1371" s="190">
        <v>1.8</v>
      </c>
      <c r="E1371" s="99" t="s">
        <v>4020</v>
      </c>
      <c r="F1371" s="100">
        <v>40544</v>
      </c>
      <c r="G1371" s="101">
        <v>1.8</v>
      </c>
      <c r="I1371" s="101">
        <v>0</v>
      </c>
    </row>
    <row r="1372" spans="1:9" ht="14.5" x14ac:dyDescent="0.35">
      <c r="A1372" s="99" t="s">
        <v>313</v>
      </c>
      <c r="B1372" s="99" t="s">
        <v>4021</v>
      </c>
      <c r="C1372" s="189" t="s">
        <v>4022</v>
      </c>
      <c r="D1372" s="190">
        <v>2</v>
      </c>
      <c r="E1372" s="99" t="s">
        <v>4023</v>
      </c>
      <c r="F1372" s="100">
        <v>40544</v>
      </c>
      <c r="G1372" s="101">
        <v>2</v>
      </c>
      <c r="I1372" s="101">
        <v>0</v>
      </c>
    </row>
    <row r="1373" spans="1:9" ht="14.5" x14ac:dyDescent="0.35">
      <c r="A1373" s="99" t="s">
        <v>313</v>
      </c>
      <c r="B1373" s="99" t="s">
        <v>3572</v>
      </c>
      <c r="C1373" s="189" t="s">
        <v>4024</v>
      </c>
      <c r="D1373" s="190">
        <v>2.4</v>
      </c>
      <c r="E1373" s="99" t="s">
        <v>4025</v>
      </c>
      <c r="F1373" s="100">
        <v>40544</v>
      </c>
      <c r="G1373" s="101">
        <v>2.2000000000000002</v>
      </c>
      <c r="H1373">
        <v>39569</v>
      </c>
      <c r="I1373" s="101">
        <v>0.2</v>
      </c>
    </row>
    <row r="1374" spans="1:9" ht="14.5" x14ac:dyDescent="0.35">
      <c r="A1374" s="99" t="s">
        <v>313</v>
      </c>
      <c r="B1374" s="99" t="s">
        <v>2666</v>
      </c>
      <c r="C1374" s="189" t="s">
        <v>4026</v>
      </c>
      <c r="D1374" s="190">
        <v>2.4</v>
      </c>
      <c r="E1374" s="99" t="s">
        <v>4027</v>
      </c>
      <c r="F1374" s="100">
        <v>40544</v>
      </c>
      <c r="G1374" s="101">
        <v>2.2000000000000002</v>
      </c>
      <c r="H1374">
        <v>39569</v>
      </c>
      <c r="I1374" s="101">
        <v>0.2</v>
      </c>
    </row>
    <row r="1375" spans="1:9" ht="14.5" x14ac:dyDescent="0.35">
      <c r="A1375" s="99" t="s">
        <v>313</v>
      </c>
      <c r="B1375" s="99" t="s">
        <v>4028</v>
      </c>
      <c r="C1375" s="189" t="s">
        <v>4029</v>
      </c>
      <c r="D1375" s="190">
        <v>2</v>
      </c>
      <c r="E1375" s="99" t="s">
        <v>4030</v>
      </c>
      <c r="F1375" s="100">
        <v>40544</v>
      </c>
      <c r="G1375" s="101">
        <v>2</v>
      </c>
      <c r="I1375" s="101">
        <v>0</v>
      </c>
    </row>
    <row r="1376" spans="1:9" ht="14.5" x14ac:dyDescent="0.35">
      <c r="A1376" s="99" t="s">
        <v>313</v>
      </c>
      <c r="B1376" s="99" t="s">
        <v>1338</v>
      </c>
      <c r="C1376" s="189" t="s">
        <v>4031</v>
      </c>
      <c r="D1376" s="190">
        <v>2</v>
      </c>
      <c r="E1376" s="99" t="s">
        <v>4032</v>
      </c>
      <c r="F1376" s="100">
        <v>40544</v>
      </c>
      <c r="G1376" s="101">
        <v>2</v>
      </c>
      <c r="I1376" s="101">
        <v>0</v>
      </c>
    </row>
    <row r="1377" spans="1:9" ht="14.5" x14ac:dyDescent="0.35">
      <c r="A1377" s="99" t="s">
        <v>313</v>
      </c>
      <c r="B1377" s="99" t="s">
        <v>4033</v>
      </c>
      <c r="C1377" s="189" t="s">
        <v>4034</v>
      </c>
      <c r="D1377" s="190">
        <v>2.4</v>
      </c>
      <c r="E1377" s="99" t="s">
        <v>4035</v>
      </c>
      <c r="F1377" s="100">
        <v>40544</v>
      </c>
      <c r="G1377" s="101">
        <v>2.2000000000000002</v>
      </c>
      <c r="H1377">
        <v>39569</v>
      </c>
      <c r="I1377" s="101">
        <v>0.2</v>
      </c>
    </row>
    <row r="1378" spans="1:9" ht="14.5" x14ac:dyDescent="0.35">
      <c r="A1378" s="99" t="s">
        <v>313</v>
      </c>
      <c r="B1378" s="99" t="s">
        <v>1341</v>
      </c>
      <c r="C1378" s="189" t="s">
        <v>4036</v>
      </c>
      <c r="D1378" s="190">
        <v>2</v>
      </c>
      <c r="E1378" s="99" t="s">
        <v>4037</v>
      </c>
      <c r="F1378" s="100">
        <v>40544</v>
      </c>
      <c r="G1378" s="101">
        <v>2</v>
      </c>
      <c r="I1378" s="101">
        <v>0</v>
      </c>
    </row>
    <row r="1379" spans="1:9" ht="14.5" x14ac:dyDescent="0.35">
      <c r="A1379" s="99" t="s">
        <v>313</v>
      </c>
      <c r="B1379" s="99" t="s">
        <v>1828</v>
      </c>
      <c r="C1379" s="189" t="s">
        <v>4038</v>
      </c>
      <c r="D1379" s="190">
        <v>1.8</v>
      </c>
      <c r="E1379" s="99" t="s">
        <v>4039</v>
      </c>
      <c r="F1379" s="100">
        <v>40544</v>
      </c>
      <c r="G1379" s="101">
        <v>1.8</v>
      </c>
      <c r="I1379" s="101">
        <v>0</v>
      </c>
    </row>
    <row r="1380" spans="1:9" ht="14.5" x14ac:dyDescent="0.35">
      <c r="A1380" s="99" t="s">
        <v>313</v>
      </c>
      <c r="B1380" s="99" t="s">
        <v>1164</v>
      </c>
      <c r="C1380" s="189" t="s">
        <v>4040</v>
      </c>
      <c r="D1380" s="190">
        <v>2.4</v>
      </c>
      <c r="E1380" s="99" t="s">
        <v>4041</v>
      </c>
      <c r="F1380" s="100">
        <v>40544</v>
      </c>
      <c r="G1380" s="101">
        <v>2.2000000000000002</v>
      </c>
      <c r="H1380">
        <v>39569</v>
      </c>
      <c r="I1380" s="101">
        <v>0.2</v>
      </c>
    </row>
    <row r="1381" spans="1:9" ht="14.5" x14ac:dyDescent="0.35">
      <c r="A1381" s="99" t="s">
        <v>313</v>
      </c>
      <c r="B1381" s="99" t="s">
        <v>2975</v>
      </c>
      <c r="C1381" s="189" t="s">
        <v>4042</v>
      </c>
      <c r="D1381" s="190">
        <v>1.8</v>
      </c>
      <c r="E1381" s="99" t="s">
        <v>4043</v>
      </c>
      <c r="F1381" s="100">
        <v>40544</v>
      </c>
      <c r="G1381" s="101">
        <v>1.8</v>
      </c>
      <c r="I1381" s="101">
        <v>0</v>
      </c>
    </row>
    <row r="1382" spans="1:9" ht="14.5" x14ac:dyDescent="0.35">
      <c r="A1382" s="99" t="s">
        <v>313</v>
      </c>
      <c r="B1382" s="99" t="s">
        <v>4044</v>
      </c>
      <c r="C1382" s="189" t="s">
        <v>4045</v>
      </c>
      <c r="D1382" s="190">
        <v>2</v>
      </c>
      <c r="E1382" s="99" t="s">
        <v>4046</v>
      </c>
      <c r="F1382" s="100">
        <v>40544</v>
      </c>
      <c r="G1382" s="101">
        <v>2</v>
      </c>
      <c r="I1382" s="101">
        <v>0</v>
      </c>
    </row>
    <row r="1383" spans="1:9" ht="14.5" x14ac:dyDescent="0.35">
      <c r="A1383" s="99" t="s">
        <v>313</v>
      </c>
      <c r="B1383" s="99" t="s">
        <v>1432</v>
      </c>
      <c r="C1383" s="189" t="s">
        <v>4047</v>
      </c>
      <c r="D1383" s="190">
        <v>2</v>
      </c>
      <c r="E1383" s="99" t="s">
        <v>4048</v>
      </c>
      <c r="F1383" s="100">
        <v>40544</v>
      </c>
      <c r="G1383" s="101">
        <v>2</v>
      </c>
      <c r="I1383" s="101">
        <v>0</v>
      </c>
    </row>
    <row r="1384" spans="1:9" ht="14.5" x14ac:dyDescent="0.35">
      <c r="A1384" s="99" t="s">
        <v>313</v>
      </c>
      <c r="B1384" s="99" t="s">
        <v>4049</v>
      </c>
      <c r="C1384" s="189" t="s">
        <v>4050</v>
      </c>
      <c r="D1384" s="190">
        <v>2.4</v>
      </c>
      <c r="E1384" s="99" t="s">
        <v>4051</v>
      </c>
      <c r="F1384" s="100">
        <v>40544</v>
      </c>
      <c r="G1384" s="101">
        <v>2.2000000000000002</v>
      </c>
      <c r="H1384">
        <v>39569</v>
      </c>
      <c r="I1384" s="101">
        <v>0.2</v>
      </c>
    </row>
    <row r="1385" spans="1:9" ht="14.5" x14ac:dyDescent="0.35">
      <c r="A1385" s="99" t="s">
        <v>313</v>
      </c>
      <c r="B1385" s="99" t="s">
        <v>1349</v>
      </c>
      <c r="C1385" s="189" t="s">
        <v>4052</v>
      </c>
      <c r="D1385" s="190">
        <v>1.8</v>
      </c>
      <c r="E1385" s="99" t="s">
        <v>4053</v>
      </c>
      <c r="F1385" s="100">
        <v>40544</v>
      </c>
      <c r="G1385" s="101">
        <v>1.8</v>
      </c>
      <c r="I1385" s="101">
        <v>0</v>
      </c>
    </row>
    <row r="1386" spans="1:9" ht="14.5" x14ac:dyDescent="0.35">
      <c r="A1386" s="99" t="s">
        <v>313</v>
      </c>
      <c r="B1386" s="99" t="s">
        <v>2989</v>
      </c>
      <c r="C1386" s="189" t="s">
        <v>4054</v>
      </c>
      <c r="D1386" s="190">
        <v>2.4</v>
      </c>
      <c r="E1386" s="99" t="s">
        <v>4055</v>
      </c>
      <c r="F1386" s="100">
        <v>40544</v>
      </c>
      <c r="G1386" s="101">
        <v>2.2000000000000002</v>
      </c>
      <c r="H1386">
        <v>39569</v>
      </c>
      <c r="I1386" s="101">
        <v>0.2</v>
      </c>
    </row>
    <row r="1387" spans="1:9" ht="14.5" x14ac:dyDescent="0.35">
      <c r="A1387" s="99" t="s">
        <v>313</v>
      </c>
      <c r="B1387" s="99" t="s">
        <v>1840</v>
      </c>
      <c r="C1387" s="189" t="s">
        <v>4056</v>
      </c>
      <c r="D1387" s="190">
        <v>2</v>
      </c>
      <c r="E1387" s="99" t="s">
        <v>4057</v>
      </c>
      <c r="F1387" s="100">
        <v>40544</v>
      </c>
      <c r="G1387" s="101">
        <v>2</v>
      </c>
      <c r="I1387" s="101">
        <v>0</v>
      </c>
    </row>
    <row r="1388" spans="1:9" ht="14.5" x14ac:dyDescent="0.35">
      <c r="A1388" s="99" t="s">
        <v>313</v>
      </c>
      <c r="B1388" s="99" t="s">
        <v>1843</v>
      </c>
      <c r="C1388" s="189" t="s">
        <v>4058</v>
      </c>
      <c r="D1388" s="190">
        <v>2.4</v>
      </c>
      <c r="E1388" s="99" t="s">
        <v>4059</v>
      </c>
      <c r="F1388" s="100">
        <v>40544</v>
      </c>
      <c r="G1388" s="101">
        <v>2.2000000000000002</v>
      </c>
      <c r="H1388">
        <v>39569</v>
      </c>
      <c r="I1388" s="101">
        <v>0.2</v>
      </c>
    </row>
    <row r="1389" spans="1:9" ht="14.5" x14ac:dyDescent="0.35">
      <c r="A1389" s="99" t="s">
        <v>313</v>
      </c>
      <c r="B1389" s="99" t="s">
        <v>4060</v>
      </c>
      <c r="C1389" s="189" t="s">
        <v>4061</v>
      </c>
      <c r="D1389" s="190">
        <v>1.8</v>
      </c>
      <c r="E1389" s="99" t="s">
        <v>4062</v>
      </c>
      <c r="F1389" s="100">
        <v>40544</v>
      </c>
      <c r="G1389" s="101">
        <v>1.8</v>
      </c>
      <c r="I1389" s="101">
        <v>0</v>
      </c>
    </row>
    <row r="1390" spans="1:9" ht="14.5" x14ac:dyDescent="0.35">
      <c r="A1390" s="99" t="s">
        <v>313</v>
      </c>
      <c r="B1390" s="99" t="s">
        <v>2202</v>
      </c>
      <c r="C1390" s="189" t="s">
        <v>4063</v>
      </c>
      <c r="D1390" s="190">
        <v>2.4</v>
      </c>
      <c r="E1390" s="99" t="s">
        <v>4064</v>
      </c>
      <c r="F1390" s="100">
        <v>40544</v>
      </c>
      <c r="G1390" s="101">
        <v>2.2000000000000002</v>
      </c>
      <c r="H1390">
        <v>39569</v>
      </c>
      <c r="I1390" s="101">
        <v>0.2</v>
      </c>
    </row>
    <row r="1391" spans="1:9" ht="14.5" x14ac:dyDescent="0.35">
      <c r="A1391" s="99" t="s">
        <v>313</v>
      </c>
      <c r="B1391" s="99" t="s">
        <v>1355</v>
      </c>
      <c r="C1391" s="189" t="s">
        <v>4065</v>
      </c>
      <c r="D1391" s="190">
        <v>1.8</v>
      </c>
      <c r="E1391" s="99" t="s">
        <v>4066</v>
      </c>
      <c r="F1391" s="100">
        <v>40544</v>
      </c>
      <c r="G1391" s="101">
        <v>1.8</v>
      </c>
      <c r="I1391" s="101">
        <v>0</v>
      </c>
    </row>
    <row r="1392" spans="1:9" ht="14.5" x14ac:dyDescent="0.35">
      <c r="A1392" s="99" t="s">
        <v>313</v>
      </c>
      <c r="B1392" s="99" t="s">
        <v>946</v>
      </c>
      <c r="C1392" s="189" t="s">
        <v>4067</v>
      </c>
      <c r="D1392" s="190">
        <v>1.8</v>
      </c>
      <c r="E1392" s="99" t="s">
        <v>4068</v>
      </c>
      <c r="F1392" s="100">
        <v>40544</v>
      </c>
      <c r="G1392" s="101">
        <v>1.8</v>
      </c>
      <c r="I1392" s="101">
        <v>0</v>
      </c>
    </row>
    <row r="1393" spans="1:9" ht="14.5" x14ac:dyDescent="0.35">
      <c r="A1393" s="99" t="s">
        <v>313</v>
      </c>
      <c r="B1393" s="99" t="s">
        <v>1860</v>
      </c>
      <c r="C1393" s="189" t="s">
        <v>4069</v>
      </c>
      <c r="D1393" s="190">
        <v>1.8</v>
      </c>
      <c r="E1393" s="99" t="s">
        <v>4070</v>
      </c>
      <c r="F1393" s="100">
        <v>40544</v>
      </c>
      <c r="G1393" s="101">
        <v>1.8</v>
      </c>
      <c r="I1393" s="101">
        <v>0</v>
      </c>
    </row>
    <row r="1394" spans="1:9" ht="14.5" x14ac:dyDescent="0.35">
      <c r="A1394" s="99" t="s">
        <v>313</v>
      </c>
      <c r="B1394" s="99" t="s">
        <v>4071</v>
      </c>
      <c r="C1394" s="189" t="s">
        <v>4072</v>
      </c>
      <c r="D1394" s="190">
        <v>2</v>
      </c>
      <c r="E1394" s="99" t="s">
        <v>4073</v>
      </c>
      <c r="F1394" s="100">
        <v>40544</v>
      </c>
      <c r="G1394" s="101">
        <v>2</v>
      </c>
      <c r="I1394" s="101">
        <v>0</v>
      </c>
    </row>
    <row r="1395" spans="1:9" ht="14.5" x14ac:dyDescent="0.35">
      <c r="A1395" s="99" t="s">
        <v>313</v>
      </c>
      <c r="B1395" s="99" t="s">
        <v>4074</v>
      </c>
      <c r="C1395" s="189" t="s">
        <v>4075</v>
      </c>
      <c r="D1395" s="190">
        <v>2</v>
      </c>
      <c r="E1395" s="99" t="s">
        <v>4076</v>
      </c>
      <c r="F1395" s="100">
        <v>40544</v>
      </c>
      <c r="G1395" s="101">
        <v>2</v>
      </c>
      <c r="I1395" s="101">
        <v>0</v>
      </c>
    </row>
    <row r="1396" spans="1:9" ht="14.5" x14ac:dyDescent="0.35">
      <c r="A1396" s="99" t="s">
        <v>313</v>
      </c>
      <c r="B1396" s="99" t="s">
        <v>1373</v>
      </c>
      <c r="C1396" s="189" t="s">
        <v>4077</v>
      </c>
      <c r="D1396" s="190">
        <v>2.4</v>
      </c>
      <c r="E1396" s="99" t="s">
        <v>4078</v>
      </c>
      <c r="F1396" s="100">
        <v>40544</v>
      </c>
      <c r="G1396" s="101">
        <v>2</v>
      </c>
      <c r="H1396">
        <v>39569</v>
      </c>
      <c r="I1396" s="101">
        <v>0.4</v>
      </c>
    </row>
    <row r="1397" spans="1:9" ht="14.5" x14ac:dyDescent="0.35">
      <c r="A1397" s="99" t="s">
        <v>313</v>
      </c>
      <c r="B1397" s="99" t="s">
        <v>955</v>
      </c>
      <c r="C1397" s="189" t="s">
        <v>4079</v>
      </c>
      <c r="D1397" s="190">
        <v>2.4</v>
      </c>
      <c r="E1397" s="99" t="s">
        <v>4080</v>
      </c>
      <c r="F1397" s="100">
        <v>40544</v>
      </c>
      <c r="G1397" s="101">
        <v>2.2000000000000002</v>
      </c>
      <c r="H1397">
        <v>39569</v>
      </c>
      <c r="I1397" s="101">
        <v>0.2</v>
      </c>
    </row>
    <row r="1398" spans="1:9" ht="14.5" x14ac:dyDescent="0.35">
      <c r="A1398" s="99" t="s">
        <v>313</v>
      </c>
      <c r="B1398" s="99" t="s">
        <v>1213</v>
      </c>
      <c r="C1398" s="189" t="s">
        <v>4081</v>
      </c>
      <c r="D1398" s="190">
        <v>2.4</v>
      </c>
      <c r="E1398" s="99" t="s">
        <v>4082</v>
      </c>
      <c r="F1398" s="100">
        <v>40544</v>
      </c>
      <c r="G1398" s="101">
        <v>2.2000000000000002</v>
      </c>
      <c r="H1398">
        <v>39569</v>
      </c>
      <c r="I1398" s="101">
        <v>0.2</v>
      </c>
    </row>
    <row r="1399" spans="1:9" ht="14.5" x14ac:dyDescent="0.35">
      <c r="A1399" s="99" t="s">
        <v>313</v>
      </c>
      <c r="B1399" s="99" t="s">
        <v>2460</v>
      </c>
      <c r="C1399" s="189" t="s">
        <v>4083</v>
      </c>
      <c r="D1399" s="190">
        <v>1.8</v>
      </c>
      <c r="E1399" s="99" t="s">
        <v>4084</v>
      </c>
      <c r="F1399" s="100">
        <v>40544</v>
      </c>
      <c r="G1399" s="101">
        <v>1.8</v>
      </c>
      <c r="I1399" s="101">
        <v>0</v>
      </c>
    </row>
    <row r="1400" spans="1:9" ht="14.5" x14ac:dyDescent="0.35">
      <c r="A1400" s="99" t="s">
        <v>313</v>
      </c>
      <c r="B1400" s="99" t="s">
        <v>1216</v>
      </c>
      <c r="C1400" s="189" t="s">
        <v>4085</v>
      </c>
      <c r="D1400" s="190">
        <v>1.8</v>
      </c>
      <c r="E1400" s="99" t="s">
        <v>4086</v>
      </c>
      <c r="F1400" s="100">
        <v>40544</v>
      </c>
      <c r="G1400" s="101">
        <v>1.8</v>
      </c>
      <c r="I1400" s="101">
        <v>0</v>
      </c>
    </row>
    <row r="1401" spans="1:9" ht="14.5" x14ac:dyDescent="0.35">
      <c r="A1401" s="99" t="s">
        <v>313</v>
      </c>
      <c r="B1401" s="99" t="s">
        <v>4087</v>
      </c>
      <c r="C1401" s="189" t="s">
        <v>4088</v>
      </c>
      <c r="D1401" s="190">
        <v>2.4</v>
      </c>
      <c r="E1401" s="99" t="s">
        <v>4089</v>
      </c>
      <c r="F1401" s="100">
        <v>40544</v>
      </c>
      <c r="G1401" s="101">
        <v>2</v>
      </c>
      <c r="H1401">
        <v>39569</v>
      </c>
      <c r="I1401" s="101">
        <v>0.4</v>
      </c>
    </row>
    <row r="1402" spans="1:9" ht="14.5" x14ac:dyDescent="0.35">
      <c r="A1402" s="99" t="s">
        <v>313</v>
      </c>
      <c r="B1402" s="99" t="s">
        <v>749</v>
      </c>
      <c r="C1402" s="189" t="s">
        <v>4090</v>
      </c>
      <c r="D1402" s="190">
        <v>2.4</v>
      </c>
      <c r="E1402" s="99" t="s">
        <v>4091</v>
      </c>
      <c r="F1402" s="100">
        <v>40544</v>
      </c>
      <c r="G1402" s="101">
        <v>2.2000000000000002</v>
      </c>
      <c r="H1402">
        <v>39569</v>
      </c>
      <c r="I1402" s="101">
        <v>0.2</v>
      </c>
    </row>
    <row r="1403" spans="1:9" ht="14.5" x14ac:dyDescent="0.35">
      <c r="A1403" s="99" t="s">
        <v>313</v>
      </c>
      <c r="B1403" s="99" t="s">
        <v>4092</v>
      </c>
      <c r="C1403" s="189" t="s">
        <v>4093</v>
      </c>
      <c r="D1403" s="190">
        <v>2.7</v>
      </c>
      <c r="E1403" s="99" t="s">
        <v>4094</v>
      </c>
      <c r="F1403" s="100">
        <v>40544</v>
      </c>
      <c r="G1403" s="101">
        <v>2.2000000000000002</v>
      </c>
      <c r="H1403">
        <v>39569</v>
      </c>
      <c r="I1403" s="101">
        <v>0.5</v>
      </c>
    </row>
    <row r="1404" spans="1:9" ht="14.5" x14ac:dyDescent="0.35">
      <c r="A1404" s="99" t="s">
        <v>313</v>
      </c>
      <c r="B1404" s="99" t="s">
        <v>973</v>
      </c>
      <c r="C1404" s="189" t="s">
        <v>4095</v>
      </c>
      <c r="D1404" s="190">
        <v>2</v>
      </c>
      <c r="E1404" s="99" t="s">
        <v>4096</v>
      </c>
      <c r="F1404" s="100">
        <v>40544</v>
      </c>
      <c r="G1404" s="101">
        <v>2</v>
      </c>
      <c r="I1404" s="101">
        <v>0</v>
      </c>
    </row>
    <row r="1405" spans="1:9" ht="14.5" x14ac:dyDescent="0.35">
      <c r="A1405" s="99" t="s">
        <v>313</v>
      </c>
      <c r="B1405" s="99" t="s">
        <v>4097</v>
      </c>
      <c r="C1405" s="189" t="s">
        <v>4098</v>
      </c>
      <c r="D1405" s="190">
        <v>2</v>
      </c>
      <c r="E1405" s="99" t="s">
        <v>4099</v>
      </c>
      <c r="F1405" s="100">
        <v>40544</v>
      </c>
      <c r="G1405" s="101">
        <v>2</v>
      </c>
      <c r="I1405" s="101">
        <v>0</v>
      </c>
    </row>
    <row r="1406" spans="1:9" ht="14.5" x14ac:dyDescent="0.35">
      <c r="A1406" s="99" t="s">
        <v>313</v>
      </c>
      <c r="B1406" s="99" t="s">
        <v>4100</v>
      </c>
      <c r="C1406" s="189" t="s">
        <v>4101</v>
      </c>
      <c r="D1406" s="190">
        <v>1.8</v>
      </c>
      <c r="E1406" s="99" t="s">
        <v>4102</v>
      </c>
      <c r="F1406" s="100">
        <v>40544</v>
      </c>
      <c r="G1406" s="101">
        <v>1.8</v>
      </c>
      <c r="I1406" s="101">
        <v>0</v>
      </c>
    </row>
    <row r="1407" spans="1:9" ht="14.5" x14ac:dyDescent="0.35">
      <c r="A1407" s="99" t="s">
        <v>313</v>
      </c>
      <c r="B1407" s="99" t="s">
        <v>1235</v>
      </c>
      <c r="C1407" s="189" t="s">
        <v>4103</v>
      </c>
      <c r="D1407" s="190">
        <v>2.4</v>
      </c>
      <c r="E1407" s="99" t="s">
        <v>4104</v>
      </c>
      <c r="F1407" s="100">
        <v>40544</v>
      </c>
      <c r="G1407" s="101">
        <v>2.2000000000000002</v>
      </c>
      <c r="H1407">
        <v>39569</v>
      </c>
      <c r="I1407" s="101">
        <v>0.2</v>
      </c>
    </row>
    <row r="1408" spans="1:9" ht="14.5" x14ac:dyDescent="0.35">
      <c r="A1408" s="99" t="s">
        <v>313</v>
      </c>
      <c r="B1408" s="99" t="s">
        <v>1897</v>
      </c>
      <c r="C1408" s="189" t="s">
        <v>4105</v>
      </c>
      <c r="D1408" s="190">
        <v>1.8</v>
      </c>
      <c r="E1408" s="99" t="s">
        <v>4106</v>
      </c>
      <c r="F1408" s="100">
        <v>40544</v>
      </c>
      <c r="G1408" s="101">
        <v>1.8</v>
      </c>
      <c r="I1408" s="101">
        <v>0</v>
      </c>
    </row>
    <row r="1409" spans="1:9" ht="14.5" x14ac:dyDescent="0.35">
      <c r="A1409" s="99" t="s">
        <v>313</v>
      </c>
      <c r="B1409" s="99" t="s">
        <v>1910</v>
      </c>
      <c r="C1409" s="189" t="s">
        <v>4107</v>
      </c>
      <c r="D1409" s="190">
        <v>1.8</v>
      </c>
      <c r="E1409" s="99" t="s">
        <v>4108</v>
      </c>
      <c r="F1409" s="100">
        <v>40544</v>
      </c>
      <c r="G1409" s="101">
        <v>1.8</v>
      </c>
      <c r="I1409" s="101">
        <v>0</v>
      </c>
    </row>
    <row r="1410" spans="1:9" ht="14.5" x14ac:dyDescent="0.35">
      <c r="A1410" s="99" t="s">
        <v>313</v>
      </c>
      <c r="B1410" s="99" t="s">
        <v>1241</v>
      </c>
      <c r="C1410" s="189" t="s">
        <v>4109</v>
      </c>
      <c r="D1410" s="190">
        <v>2</v>
      </c>
      <c r="E1410" s="99" t="s">
        <v>4110</v>
      </c>
      <c r="F1410" s="100">
        <v>40544</v>
      </c>
      <c r="G1410" s="101">
        <v>2</v>
      </c>
      <c r="I1410" s="101">
        <v>0</v>
      </c>
    </row>
    <row r="1411" spans="1:9" ht="14.5" x14ac:dyDescent="0.35">
      <c r="A1411" s="99" t="s">
        <v>313</v>
      </c>
      <c r="B1411" s="99" t="s">
        <v>4111</v>
      </c>
      <c r="C1411" s="189" t="s">
        <v>4112</v>
      </c>
      <c r="D1411" s="190">
        <v>2</v>
      </c>
      <c r="E1411" s="99" t="s">
        <v>4113</v>
      </c>
      <c r="F1411" s="100">
        <v>40544</v>
      </c>
      <c r="G1411" s="101">
        <v>2</v>
      </c>
      <c r="I1411" s="101">
        <v>0</v>
      </c>
    </row>
    <row r="1412" spans="1:9" ht="14.5" x14ac:dyDescent="0.35">
      <c r="A1412" s="99" t="s">
        <v>313</v>
      </c>
      <c r="B1412" s="99" t="s">
        <v>4114</v>
      </c>
      <c r="C1412" s="189" t="s">
        <v>4115</v>
      </c>
      <c r="D1412" s="190">
        <v>1.8</v>
      </c>
      <c r="E1412" s="99" t="s">
        <v>4116</v>
      </c>
      <c r="F1412" s="100">
        <v>40544</v>
      </c>
      <c r="G1412" s="101">
        <v>1.8</v>
      </c>
      <c r="I1412" s="101">
        <v>0</v>
      </c>
    </row>
    <row r="1413" spans="1:9" ht="14.5" x14ac:dyDescent="0.35">
      <c r="A1413" s="99" t="s">
        <v>313</v>
      </c>
      <c r="B1413" s="99" t="s">
        <v>344</v>
      </c>
      <c r="C1413" s="189" t="s">
        <v>4117</v>
      </c>
      <c r="D1413" s="190">
        <v>2</v>
      </c>
      <c r="E1413" s="99" t="s">
        <v>4118</v>
      </c>
      <c r="F1413" s="100">
        <v>40544</v>
      </c>
      <c r="G1413" s="101">
        <v>2</v>
      </c>
      <c r="I1413" s="101">
        <v>0</v>
      </c>
    </row>
    <row r="1414" spans="1:9" ht="14.5" x14ac:dyDescent="0.35">
      <c r="A1414" s="99" t="s">
        <v>313</v>
      </c>
      <c r="B1414" s="99" t="s">
        <v>4119</v>
      </c>
      <c r="C1414" s="189" t="s">
        <v>4120</v>
      </c>
      <c r="D1414" s="190">
        <v>2.4</v>
      </c>
      <c r="E1414" s="99" t="s">
        <v>4121</v>
      </c>
      <c r="F1414" s="100">
        <v>40544</v>
      </c>
      <c r="G1414" s="101">
        <v>2.2000000000000002</v>
      </c>
      <c r="H1414">
        <v>39569</v>
      </c>
      <c r="I1414" s="101">
        <v>0.2</v>
      </c>
    </row>
    <row r="1415" spans="1:9" ht="14.5" x14ac:dyDescent="0.35">
      <c r="A1415" s="99" t="s">
        <v>313</v>
      </c>
      <c r="B1415" s="99" t="s">
        <v>3647</v>
      </c>
      <c r="C1415" s="189" t="s">
        <v>4122</v>
      </c>
      <c r="D1415" s="190">
        <v>2.4</v>
      </c>
      <c r="E1415" s="99" t="s">
        <v>4123</v>
      </c>
      <c r="F1415" s="100">
        <v>40544</v>
      </c>
      <c r="G1415" s="101">
        <v>2</v>
      </c>
      <c r="H1415">
        <v>39569</v>
      </c>
      <c r="I1415" s="101">
        <v>0.4</v>
      </c>
    </row>
    <row r="1416" spans="1:9" ht="14.5" x14ac:dyDescent="0.35">
      <c r="A1416" s="99" t="s">
        <v>313</v>
      </c>
      <c r="B1416" s="99" t="s">
        <v>353</v>
      </c>
      <c r="C1416" s="189" t="s">
        <v>4124</v>
      </c>
      <c r="D1416" s="190">
        <v>2</v>
      </c>
      <c r="E1416" s="99" t="s">
        <v>4125</v>
      </c>
      <c r="F1416" s="100">
        <v>40544</v>
      </c>
      <c r="G1416" s="101">
        <v>2</v>
      </c>
      <c r="I1416" s="101">
        <v>0</v>
      </c>
    </row>
    <row r="1417" spans="1:9" ht="14.5" x14ac:dyDescent="0.35">
      <c r="A1417" s="99" t="s">
        <v>313</v>
      </c>
      <c r="B1417" s="99" t="s">
        <v>1591</v>
      </c>
      <c r="C1417" s="189" t="s">
        <v>4126</v>
      </c>
      <c r="D1417" s="190">
        <v>2.4</v>
      </c>
      <c r="E1417" s="99" t="s">
        <v>4127</v>
      </c>
      <c r="F1417" s="100">
        <v>40544</v>
      </c>
      <c r="G1417" s="101">
        <v>2.2000000000000002</v>
      </c>
      <c r="H1417">
        <v>39569</v>
      </c>
      <c r="I1417" s="101">
        <v>0.2</v>
      </c>
    </row>
    <row r="1418" spans="1:9" ht="14.5" x14ac:dyDescent="0.35">
      <c r="A1418" s="99" t="s">
        <v>313</v>
      </c>
      <c r="B1418" s="99" t="s">
        <v>356</v>
      </c>
      <c r="C1418" s="189" t="s">
        <v>4128</v>
      </c>
      <c r="D1418" s="190">
        <v>2</v>
      </c>
      <c r="E1418" s="99" t="s">
        <v>4129</v>
      </c>
      <c r="F1418" s="100">
        <v>40544</v>
      </c>
      <c r="G1418" s="101">
        <v>2</v>
      </c>
      <c r="I1418" s="101">
        <v>0</v>
      </c>
    </row>
    <row r="1419" spans="1:9" ht="14.5" x14ac:dyDescent="0.35">
      <c r="A1419" s="99" t="s">
        <v>313</v>
      </c>
      <c r="B1419" s="99" t="s">
        <v>359</v>
      </c>
      <c r="C1419" s="189" t="s">
        <v>4130</v>
      </c>
      <c r="D1419" s="190">
        <v>2</v>
      </c>
      <c r="E1419" s="99" t="s">
        <v>4131</v>
      </c>
      <c r="F1419" s="100">
        <v>40544</v>
      </c>
      <c r="G1419" s="101">
        <v>2</v>
      </c>
      <c r="I1419" s="101">
        <v>0</v>
      </c>
    </row>
    <row r="1420" spans="1:9" ht="14.5" x14ac:dyDescent="0.35">
      <c r="A1420" s="99" t="s">
        <v>313</v>
      </c>
      <c r="B1420" s="99" t="s">
        <v>2292</v>
      </c>
      <c r="C1420" s="189" t="s">
        <v>4132</v>
      </c>
      <c r="D1420" s="190">
        <v>1.8</v>
      </c>
      <c r="E1420" s="99" t="s">
        <v>4133</v>
      </c>
      <c r="F1420" s="100">
        <v>40544</v>
      </c>
      <c r="G1420" s="101">
        <v>1.8</v>
      </c>
      <c r="I1420" s="101">
        <v>0</v>
      </c>
    </row>
    <row r="1421" spans="1:9" ht="14.5" x14ac:dyDescent="0.35">
      <c r="A1421" s="99" t="s">
        <v>313</v>
      </c>
      <c r="B1421" s="99" t="s">
        <v>4134</v>
      </c>
      <c r="C1421" s="189" t="s">
        <v>4135</v>
      </c>
      <c r="D1421" s="190">
        <v>2.4</v>
      </c>
      <c r="E1421" s="99" t="s">
        <v>4136</v>
      </c>
      <c r="F1421" s="100">
        <v>40544</v>
      </c>
      <c r="G1421" s="101">
        <v>2.2000000000000002</v>
      </c>
      <c r="H1421">
        <v>39569</v>
      </c>
      <c r="I1421" s="101">
        <v>0.2</v>
      </c>
    </row>
    <row r="1422" spans="1:9" ht="14.5" x14ac:dyDescent="0.35">
      <c r="A1422" s="99" t="s">
        <v>313</v>
      </c>
      <c r="B1422" s="99" t="s">
        <v>362</v>
      </c>
      <c r="C1422" s="189" t="s">
        <v>4137</v>
      </c>
      <c r="D1422" s="190">
        <v>2</v>
      </c>
      <c r="E1422" s="99" t="s">
        <v>4138</v>
      </c>
      <c r="F1422" s="100">
        <v>40544</v>
      </c>
      <c r="G1422" s="101">
        <v>2</v>
      </c>
      <c r="I1422" s="101">
        <v>0</v>
      </c>
    </row>
    <row r="1423" spans="1:9" ht="14.5" x14ac:dyDescent="0.35">
      <c r="A1423" s="99" t="s">
        <v>313</v>
      </c>
      <c r="B1423" s="99" t="s">
        <v>365</v>
      </c>
      <c r="C1423" s="189" t="s">
        <v>4139</v>
      </c>
      <c r="D1423" s="190">
        <v>2.4</v>
      </c>
      <c r="E1423" s="99" t="s">
        <v>4140</v>
      </c>
      <c r="F1423" s="100">
        <v>40544</v>
      </c>
      <c r="G1423" s="101">
        <v>2.2000000000000002</v>
      </c>
      <c r="H1423">
        <v>39569</v>
      </c>
      <c r="I1423" s="101">
        <v>0.2</v>
      </c>
    </row>
    <row r="1424" spans="1:9" ht="14.5" x14ac:dyDescent="0.35">
      <c r="A1424" s="99" t="s">
        <v>313</v>
      </c>
      <c r="B1424" s="99" t="s">
        <v>2137</v>
      </c>
      <c r="C1424" s="189" t="s">
        <v>4141</v>
      </c>
      <c r="D1424" s="190">
        <v>1.8</v>
      </c>
      <c r="E1424" s="99" t="s">
        <v>4142</v>
      </c>
      <c r="F1424" s="100">
        <v>40544</v>
      </c>
      <c r="G1424" s="101">
        <v>1.8</v>
      </c>
      <c r="I1424" s="101">
        <v>0</v>
      </c>
    </row>
    <row r="1425" spans="1:9" ht="14.5" x14ac:dyDescent="0.35">
      <c r="A1425" s="99" t="s">
        <v>313</v>
      </c>
      <c r="B1425" s="99" t="s">
        <v>371</v>
      </c>
      <c r="C1425" s="189" t="s">
        <v>4143</v>
      </c>
      <c r="D1425" s="190">
        <v>2</v>
      </c>
      <c r="E1425" s="99" t="s">
        <v>4144</v>
      </c>
      <c r="F1425" s="100">
        <v>40544</v>
      </c>
      <c r="G1425" s="101">
        <v>2</v>
      </c>
      <c r="I1425" s="101">
        <v>0</v>
      </c>
    </row>
    <row r="1426" spans="1:9" ht="14.5" x14ac:dyDescent="0.35">
      <c r="A1426" s="99" t="s">
        <v>313</v>
      </c>
      <c r="B1426" s="99" t="s">
        <v>1943</v>
      </c>
      <c r="C1426" s="189" t="s">
        <v>4145</v>
      </c>
      <c r="D1426" s="190">
        <v>1.8</v>
      </c>
      <c r="E1426" s="99" t="s">
        <v>4146</v>
      </c>
      <c r="F1426" s="100">
        <v>40544</v>
      </c>
      <c r="G1426" s="101">
        <v>1.8</v>
      </c>
      <c r="I1426" s="101">
        <v>0</v>
      </c>
    </row>
    <row r="1427" spans="1:9" ht="14.5" x14ac:dyDescent="0.35">
      <c r="A1427" s="99" t="s">
        <v>313</v>
      </c>
      <c r="B1427" s="99" t="s">
        <v>2304</v>
      </c>
      <c r="C1427" s="189" t="s">
        <v>4147</v>
      </c>
      <c r="D1427" s="190">
        <v>1.8</v>
      </c>
      <c r="E1427" s="99" t="s">
        <v>4148</v>
      </c>
      <c r="F1427" s="100">
        <v>40544</v>
      </c>
      <c r="G1427" s="101">
        <v>1.8</v>
      </c>
      <c r="I1427" s="101">
        <v>0</v>
      </c>
    </row>
    <row r="1428" spans="1:9" ht="14.5" x14ac:dyDescent="0.35">
      <c r="A1428" s="99" t="s">
        <v>313</v>
      </c>
      <c r="B1428" s="99" t="s">
        <v>1267</v>
      </c>
      <c r="C1428" s="189" t="s">
        <v>4149</v>
      </c>
      <c r="D1428" s="190">
        <v>1.8</v>
      </c>
      <c r="E1428" s="99" t="s">
        <v>4150</v>
      </c>
      <c r="F1428" s="100">
        <v>40544</v>
      </c>
      <c r="G1428" s="101">
        <v>1.8</v>
      </c>
      <c r="I1428" s="101">
        <v>0</v>
      </c>
    </row>
    <row r="1429" spans="1:9" ht="14.5" x14ac:dyDescent="0.35">
      <c r="A1429" s="99" t="s">
        <v>313</v>
      </c>
      <c r="B1429" s="99" t="s">
        <v>383</v>
      </c>
      <c r="C1429" s="189" t="s">
        <v>4151</v>
      </c>
      <c r="D1429" s="190">
        <v>2.4</v>
      </c>
      <c r="E1429" s="99" t="s">
        <v>4152</v>
      </c>
      <c r="F1429" s="100">
        <v>40544</v>
      </c>
      <c r="G1429" s="101">
        <v>2.2000000000000002</v>
      </c>
      <c r="H1429">
        <v>39569</v>
      </c>
      <c r="I1429" s="101">
        <v>0.2</v>
      </c>
    </row>
    <row r="1430" spans="1:9" ht="14.5" x14ac:dyDescent="0.35">
      <c r="A1430" s="99" t="s">
        <v>313</v>
      </c>
      <c r="B1430" s="99" t="s">
        <v>4153</v>
      </c>
      <c r="C1430" s="189" t="s">
        <v>4154</v>
      </c>
      <c r="D1430" s="190">
        <v>2</v>
      </c>
      <c r="E1430" s="99" t="s">
        <v>4155</v>
      </c>
      <c r="F1430" s="100">
        <v>40544</v>
      </c>
      <c r="G1430" s="101">
        <v>2</v>
      </c>
      <c r="I1430" s="101">
        <v>0</v>
      </c>
    </row>
    <row r="1431" spans="1:9" ht="14.5" x14ac:dyDescent="0.35">
      <c r="A1431" s="99" t="s">
        <v>313</v>
      </c>
      <c r="B1431" s="99" t="s">
        <v>386</v>
      </c>
      <c r="C1431" s="189" t="s">
        <v>4156</v>
      </c>
      <c r="D1431" s="190">
        <v>1.8</v>
      </c>
      <c r="E1431" s="99" t="s">
        <v>4157</v>
      </c>
      <c r="F1431" s="100">
        <v>40544</v>
      </c>
      <c r="G1431" s="101">
        <v>1.8</v>
      </c>
      <c r="I1431" s="101">
        <v>0</v>
      </c>
    </row>
    <row r="1432" spans="1:9" ht="14.5" x14ac:dyDescent="0.35">
      <c r="A1432" s="99" t="s">
        <v>313</v>
      </c>
      <c r="B1432" s="99" t="s">
        <v>4158</v>
      </c>
      <c r="C1432" s="189" t="s">
        <v>4159</v>
      </c>
      <c r="D1432" s="190">
        <v>2.4</v>
      </c>
      <c r="E1432" s="99" t="s">
        <v>4160</v>
      </c>
      <c r="F1432" s="100">
        <v>40544</v>
      </c>
      <c r="G1432" s="101">
        <v>2.2000000000000002</v>
      </c>
      <c r="H1432">
        <v>39569</v>
      </c>
      <c r="I1432" s="101">
        <v>0.2</v>
      </c>
    </row>
    <row r="1433" spans="1:9" ht="14.5" x14ac:dyDescent="0.35">
      <c r="A1433" s="99" t="s">
        <v>313</v>
      </c>
      <c r="B1433" s="99" t="s">
        <v>2338</v>
      </c>
      <c r="C1433" s="189" t="s">
        <v>4161</v>
      </c>
      <c r="D1433" s="190">
        <v>1.8</v>
      </c>
      <c r="E1433" s="99" t="s">
        <v>4162</v>
      </c>
      <c r="F1433" s="100">
        <v>40544</v>
      </c>
      <c r="G1433" s="101">
        <v>1.8</v>
      </c>
      <c r="I1433" s="101">
        <v>0</v>
      </c>
    </row>
    <row r="1434" spans="1:9" ht="14.5" x14ac:dyDescent="0.35">
      <c r="A1434" s="99" t="s">
        <v>313</v>
      </c>
      <c r="B1434" s="99" t="s">
        <v>389</v>
      </c>
      <c r="C1434" s="189" t="s">
        <v>4163</v>
      </c>
      <c r="D1434" s="190">
        <v>2</v>
      </c>
      <c r="E1434" s="99" t="s">
        <v>4164</v>
      </c>
      <c r="F1434" s="100">
        <v>40544</v>
      </c>
      <c r="G1434" s="101">
        <v>2</v>
      </c>
      <c r="I1434" s="101">
        <v>0</v>
      </c>
    </row>
    <row r="1435" spans="1:9" ht="14.5" x14ac:dyDescent="0.35">
      <c r="A1435" s="99" t="s">
        <v>313</v>
      </c>
      <c r="B1435" s="99" t="s">
        <v>392</v>
      </c>
      <c r="C1435" s="189" t="s">
        <v>4165</v>
      </c>
      <c r="D1435" s="190">
        <v>2.7</v>
      </c>
      <c r="E1435" s="99" t="s">
        <v>4166</v>
      </c>
      <c r="F1435" s="100">
        <v>40544</v>
      </c>
      <c r="G1435" s="101">
        <v>2.2000000000000002</v>
      </c>
      <c r="H1435">
        <v>39569</v>
      </c>
      <c r="I1435" s="101">
        <v>0.5</v>
      </c>
    </row>
    <row r="1436" spans="1:9" ht="14.5" x14ac:dyDescent="0.35">
      <c r="A1436" s="99" t="s">
        <v>313</v>
      </c>
      <c r="B1436" s="99" t="s">
        <v>4167</v>
      </c>
      <c r="C1436" s="189" t="s">
        <v>4168</v>
      </c>
      <c r="D1436" s="190">
        <v>2</v>
      </c>
      <c r="E1436" s="99" t="s">
        <v>4169</v>
      </c>
      <c r="F1436" s="100">
        <v>40544</v>
      </c>
      <c r="G1436" s="101">
        <v>2</v>
      </c>
      <c r="I1436" s="101">
        <v>0</v>
      </c>
    </row>
    <row r="1437" spans="1:9" ht="14.5" x14ac:dyDescent="0.35">
      <c r="A1437" s="99" t="s">
        <v>313</v>
      </c>
      <c r="B1437" s="99" t="s">
        <v>395</v>
      </c>
      <c r="C1437" s="189" t="s">
        <v>4170</v>
      </c>
      <c r="D1437" s="190">
        <v>1.8</v>
      </c>
      <c r="E1437" s="99" t="s">
        <v>4171</v>
      </c>
      <c r="F1437" s="100">
        <v>40544</v>
      </c>
      <c r="G1437" s="101">
        <v>1.8</v>
      </c>
      <c r="I1437" s="101">
        <v>0</v>
      </c>
    </row>
    <row r="1438" spans="1:9" ht="14.5" x14ac:dyDescent="0.35">
      <c r="A1438" s="99" t="s">
        <v>313</v>
      </c>
      <c r="B1438" s="99" t="s">
        <v>398</v>
      </c>
      <c r="C1438" s="189" t="s">
        <v>4172</v>
      </c>
      <c r="D1438" s="190">
        <v>2</v>
      </c>
      <c r="E1438" s="99" t="s">
        <v>4173</v>
      </c>
      <c r="F1438" s="100">
        <v>40544</v>
      </c>
      <c r="G1438" s="101">
        <v>2</v>
      </c>
      <c r="I1438" s="101">
        <v>0</v>
      </c>
    </row>
    <row r="1439" spans="1:9" ht="14.5" x14ac:dyDescent="0.35">
      <c r="A1439" s="99" t="s">
        <v>313</v>
      </c>
      <c r="B1439" s="99" t="s">
        <v>822</v>
      </c>
      <c r="C1439" s="189" t="s">
        <v>4174</v>
      </c>
      <c r="D1439" s="190">
        <v>2</v>
      </c>
      <c r="E1439" s="99" t="s">
        <v>4175</v>
      </c>
      <c r="F1439" s="100">
        <v>40544</v>
      </c>
      <c r="G1439" s="101">
        <v>2</v>
      </c>
      <c r="I1439" s="101">
        <v>0</v>
      </c>
    </row>
    <row r="1440" spans="1:9" ht="14.5" x14ac:dyDescent="0.35">
      <c r="A1440" s="99" t="s">
        <v>313</v>
      </c>
      <c r="B1440" s="99" t="s">
        <v>4176</v>
      </c>
      <c r="C1440" s="189" t="s">
        <v>4177</v>
      </c>
      <c r="D1440" s="190">
        <v>2.7</v>
      </c>
      <c r="E1440" s="99" t="s">
        <v>4178</v>
      </c>
      <c r="F1440" s="100">
        <v>40544</v>
      </c>
      <c r="G1440" s="101">
        <v>2.2000000000000002</v>
      </c>
      <c r="H1440">
        <v>39569</v>
      </c>
      <c r="I1440" s="101">
        <v>0.5</v>
      </c>
    </row>
    <row r="1441" spans="1:9" ht="14.5" x14ac:dyDescent="0.35">
      <c r="A1441" s="99" t="s">
        <v>313</v>
      </c>
      <c r="B1441" s="99" t="s">
        <v>404</v>
      </c>
      <c r="C1441" s="189" t="s">
        <v>4179</v>
      </c>
      <c r="D1441" s="190">
        <v>2.4</v>
      </c>
      <c r="E1441" s="99" t="s">
        <v>4180</v>
      </c>
      <c r="F1441" s="100">
        <v>40544</v>
      </c>
      <c r="G1441" s="101">
        <v>2.2000000000000002</v>
      </c>
      <c r="H1441">
        <v>39569</v>
      </c>
      <c r="I1441" s="101">
        <v>0.2</v>
      </c>
    </row>
    <row r="1442" spans="1:9" ht="14.5" x14ac:dyDescent="0.35">
      <c r="A1442" s="99" t="s">
        <v>313</v>
      </c>
      <c r="B1442" s="99" t="s">
        <v>4181</v>
      </c>
      <c r="C1442" s="189" t="s">
        <v>4182</v>
      </c>
      <c r="D1442" s="190">
        <v>1.8</v>
      </c>
      <c r="E1442" s="99" t="s">
        <v>4183</v>
      </c>
      <c r="F1442" s="100">
        <v>40544</v>
      </c>
      <c r="G1442" s="101">
        <v>1.8</v>
      </c>
      <c r="I1442" s="101">
        <v>0</v>
      </c>
    </row>
    <row r="1443" spans="1:9" ht="14.5" x14ac:dyDescent="0.35">
      <c r="A1443" s="99" t="s">
        <v>313</v>
      </c>
      <c r="B1443" s="99" t="s">
        <v>4184</v>
      </c>
      <c r="C1443" s="189" t="s">
        <v>4185</v>
      </c>
      <c r="D1443" s="190">
        <v>2.4</v>
      </c>
      <c r="E1443" s="99" t="s">
        <v>4186</v>
      </c>
      <c r="F1443" s="100">
        <v>40544</v>
      </c>
      <c r="G1443" s="101">
        <v>2.2000000000000002</v>
      </c>
      <c r="H1443">
        <v>39569</v>
      </c>
      <c r="I1443" s="101">
        <v>0.2</v>
      </c>
    </row>
    <row r="1444" spans="1:9" ht="14.5" x14ac:dyDescent="0.35">
      <c r="A1444" s="99" t="s">
        <v>313</v>
      </c>
      <c r="B1444" s="99" t="s">
        <v>2832</v>
      </c>
      <c r="C1444" s="189" t="s">
        <v>4187</v>
      </c>
      <c r="D1444" s="190">
        <v>2</v>
      </c>
      <c r="E1444" s="99" t="s">
        <v>4188</v>
      </c>
      <c r="F1444" s="100">
        <v>40544</v>
      </c>
      <c r="G1444" s="101">
        <v>2</v>
      </c>
      <c r="I1444" s="101">
        <v>0</v>
      </c>
    </row>
    <row r="1445" spans="1:9" ht="14.5" x14ac:dyDescent="0.35">
      <c r="A1445" s="99" t="s">
        <v>313</v>
      </c>
      <c r="B1445" s="99" t="s">
        <v>4189</v>
      </c>
      <c r="C1445" s="189" t="s">
        <v>4190</v>
      </c>
      <c r="D1445" s="190">
        <v>2.4</v>
      </c>
      <c r="E1445" s="99" t="s">
        <v>4191</v>
      </c>
      <c r="F1445" s="100">
        <v>40544</v>
      </c>
      <c r="G1445" s="101">
        <v>2.2000000000000002</v>
      </c>
      <c r="H1445">
        <v>39569</v>
      </c>
      <c r="I1445" s="101">
        <v>0.2</v>
      </c>
    </row>
    <row r="1446" spans="1:9" ht="14.5" x14ac:dyDescent="0.35">
      <c r="A1446" s="99" t="s">
        <v>313</v>
      </c>
      <c r="B1446" s="99" t="s">
        <v>4192</v>
      </c>
      <c r="C1446" s="189" t="s">
        <v>4193</v>
      </c>
      <c r="D1446" s="190">
        <v>2.7</v>
      </c>
      <c r="E1446" s="99" t="s">
        <v>4194</v>
      </c>
      <c r="F1446" s="100">
        <v>40544</v>
      </c>
      <c r="G1446" s="101">
        <v>2.2000000000000002</v>
      </c>
      <c r="H1446">
        <v>39569</v>
      </c>
      <c r="I1446" s="101">
        <v>0.5</v>
      </c>
    </row>
    <row r="1447" spans="1:9" ht="14.5" x14ac:dyDescent="0.35">
      <c r="A1447" s="99" t="s">
        <v>313</v>
      </c>
      <c r="B1447" s="99" t="s">
        <v>410</v>
      </c>
      <c r="C1447" s="189" t="s">
        <v>4195</v>
      </c>
      <c r="D1447" s="190">
        <v>2.4</v>
      </c>
      <c r="E1447" s="99" t="s">
        <v>4196</v>
      </c>
      <c r="F1447" s="100">
        <v>40544</v>
      </c>
      <c r="G1447" s="101">
        <v>2.2000000000000002</v>
      </c>
      <c r="H1447">
        <v>39569</v>
      </c>
      <c r="I1447" s="101">
        <v>0.2</v>
      </c>
    </row>
    <row r="1448" spans="1:9" ht="14.5" x14ac:dyDescent="0.35">
      <c r="A1448" s="99" t="s">
        <v>313</v>
      </c>
      <c r="B1448" s="99" t="s">
        <v>4197</v>
      </c>
      <c r="C1448" s="189" t="s">
        <v>4198</v>
      </c>
      <c r="D1448" s="190">
        <v>2</v>
      </c>
      <c r="E1448" s="99" t="s">
        <v>4199</v>
      </c>
      <c r="F1448" s="100">
        <v>40544</v>
      </c>
      <c r="G1448" s="101">
        <v>2</v>
      </c>
      <c r="I1448" s="101">
        <v>0</v>
      </c>
    </row>
    <row r="1449" spans="1:9" ht="14.5" x14ac:dyDescent="0.35">
      <c r="A1449" s="99" t="s">
        <v>313</v>
      </c>
      <c r="B1449" s="99" t="s">
        <v>4200</v>
      </c>
      <c r="C1449" s="189" t="s">
        <v>4201</v>
      </c>
      <c r="D1449" s="190">
        <v>2</v>
      </c>
      <c r="E1449" s="99" t="s">
        <v>4202</v>
      </c>
      <c r="F1449" s="100">
        <v>40544</v>
      </c>
      <c r="G1449" s="101">
        <v>2</v>
      </c>
      <c r="I1449" s="101">
        <v>0</v>
      </c>
    </row>
    <row r="1450" spans="1:9" ht="14.5" x14ac:dyDescent="0.35">
      <c r="A1450" s="99" t="s">
        <v>313</v>
      </c>
      <c r="B1450" s="99" t="s">
        <v>416</v>
      </c>
      <c r="C1450" s="189" t="s">
        <v>4203</v>
      </c>
      <c r="D1450" s="190">
        <v>2</v>
      </c>
      <c r="E1450" s="99" t="s">
        <v>4204</v>
      </c>
      <c r="F1450" s="100">
        <v>40544</v>
      </c>
      <c r="G1450" s="101">
        <v>2</v>
      </c>
      <c r="I1450" s="101">
        <v>0</v>
      </c>
    </row>
    <row r="1451" spans="1:9" ht="14.5" x14ac:dyDescent="0.35">
      <c r="A1451" s="99" t="s">
        <v>313</v>
      </c>
      <c r="B1451" s="99" t="s">
        <v>4205</v>
      </c>
      <c r="C1451" s="189" t="s">
        <v>4206</v>
      </c>
      <c r="D1451" s="190">
        <v>1.8</v>
      </c>
      <c r="E1451" s="99" t="s">
        <v>4207</v>
      </c>
      <c r="F1451" s="100">
        <v>40544</v>
      </c>
      <c r="G1451" s="101">
        <v>1.8</v>
      </c>
      <c r="I1451" s="101">
        <v>0</v>
      </c>
    </row>
    <row r="1452" spans="1:9" ht="14.5" x14ac:dyDescent="0.35">
      <c r="A1452" s="99" t="s">
        <v>313</v>
      </c>
      <c r="B1452" s="99" t="s">
        <v>422</v>
      </c>
      <c r="C1452" s="189" t="s">
        <v>4208</v>
      </c>
      <c r="D1452" s="190">
        <v>2.4</v>
      </c>
      <c r="E1452" s="99" t="s">
        <v>4209</v>
      </c>
      <c r="F1452" s="100">
        <v>40544</v>
      </c>
      <c r="G1452" s="101">
        <v>2.2000000000000002</v>
      </c>
      <c r="H1452">
        <v>39569</v>
      </c>
      <c r="I1452" s="101">
        <v>0.2</v>
      </c>
    </row>
    <row r="1453" spans="1:9" ht="14.5" x14ac:dyDescent="0.35">
      <c r="A1453" s="99" t="s">
        <v>313</v>
      </c>
      <c r="B1453" s="99" t="s">
        <v>431</v>
      </c>
      <c r="C1453" s="189" t="s">
        <v>4210</v>
      </c>
      <c r="D1453" s="190">
        <v>2.2000000000000002</v>
      </c>
      <c r="E1453" s="99" t="s">
        <v>4211</v>
      </c>
      <c r="F1453" s="100">
        <v>40544</v>
      </c>
      <c r="G1453" s="101">
        <v>2.2000000000000002</v>
      </c>
      <c r="I1453" s="101">
        <v>0</v>
      </c>
    </row>
    <row r="1454" spans="1:9" ht="14.5" x14ac:dyDescent="0.35">
      <c r="A1454" s="99" t="s">
        <v>313</v>
      </c>
      <c r="B1454" s="99" t="s">
        <v>1071</v>
      </c>
      <c r="C1454" s="189" t="s">
        <v>4212</v>
      </c>
      <c r="D1454" s="190">
        <v>1.8</v>
      </c>
      <c r="E1454" s="99" t="s">
        <v>4213</v>
      </c>
      <c r="F1454" s="100">
        <v>40544</v>
      </c>
      <c r="G1454" s="101">
        <v>1.8</v>
      </c>
      <c r="I1454" s="101">
        <v>0</v>
      </c>
    </row>
    <row r="1455" spans="1:9" ht="14.5" x14ac:dyDescent="0.35">
      <c r="A1455" s="99" t="s">
        <v>313</v>
      </c>
      <c r="B1455" s="99" t="s">
        <v>4214</v>
      </c>
      <c r="C1455" s="189" t="s">
        <v>4215</v>
      </c>
      <c r="D1455" s="190">
        <v>2</v>
      </c>
      <c r="E1455" s="99" t="s">
        <v>4216</v>
      </c>
      <c r="F1455" s="100">
        <v>40544</v>
      </c>
      <c r="G1455" s="101">
        <v>2</v>
      </c>
      <c r="I1455" s="101">
        <v>0</v>
      </c>
    </row>
    <row r="1456" spans="1:9" ht="14.5" x14ac:dyDescent="0.35">
      <c r="A1456" s="99" t="s">
        <v>313</v>
      </c>
      <c r="B1456" s="99" t="s">
        <v>434</v>
      </c>
      <c r="C1456" s="189" t="s">
        <v>4217</v>
      </c>
      <c r="D1456" s="190">
        <v>1.8</v>
      </c>
      <c r="E1456" s="99" t="s">
        <v>4218</v>
      </c>
      <c r="F1456" s="100">
        <v>40544</v>
      </c>
      <c r="G1456" s="101">
        <v>1.8</v>
      </c>
      <c r="I1456" s="101">
        <v>0</v>
      </c>
    </row>
    <row r="1457" spans="1:9" ht="14.5" x14ac:dyDescent="0.35">
      <c r="A1457" s="99" t="s">
        <v>313</v>
      </c>
      <c r="B1457" s="99" t="s">
        <v>4219</v>
      </c>
      <c r="C1457" s="189" t="s">
        <v>4220</v>
      </c>
      <c r="D1457" s="190">
        <v>1.8</v>
      </c>
      <c r="E1457" s="99" t="s">
        <v>4221</v>
      </c>
      <c r="F1457" s="100">
        <v>40544</v>
      </c>
      <c r="G1457" s="101">
        <v>1.8</v>
      </c>
      <c r="I1457" s="101">
        <v>0</v>
      </c>
    </row>
    <row r="1458" spans="1:9" ht="14.5" x14ac:dyDescent="0.35">
      <c r="A1458" s="99" t="s">
        <v>313</v>
      </c>
      <c r="B1458" s="99" t="s">
        <v>4222</v>
      </c>
      <c r="C1458" s="189" t="s">
        <v>4223</v>
      </c>
      <c r="D1458" s="190">
        <v>2.4</v>
      </c>
      <c r="E1458" s="99" t="s">
        <v>4224</v>
      </c>
      <c r="F1458" s="100">
        <v>40544</v>
      </c>
      <c r="G1458" s="101">
        <v>2.2000000000000002</v>
      </c>
      <c r="H1458">
        <v>39569</v>
      </c>
      <c r="I1458" s="101">
        <v>0.2</v>
      </c>
    </row>
    <row r="1459" spans="1:9" ht="14.5" x14ac:dyDescent="0.35">
      <c r="A1459" s="99" t="s">
        <v>313</v>
      </c>
      <c r="B1459" s="99" t="s">
        <v>2590</v>
      </c>
      <c r="C1459" s="189" t="s">
        <v>4225</v>
      </c>
      <c r="D1459" s="190">
        <v>2.4</v>
      </c>
      <c r="E1459" s="99" t="s">
        <v>4226</v>
      </c>
      <c r="F1459" s="100">
        <v>40544</v>
      </c>
      <c r="G1459" s="101">
        <v>2.2000000000000002</v>
      </c>
      <c r="H1459">
        <v>39569</v>
      </c>
      <c r="I1459" s="101">
        <v>0.2</v>
      </c>
    </row>
    <row r="1460" spans="1:9" ht="14.5" x14ac:dyDescent="0.35">
      <c r="A1460" s="99" t="s">
        <v>313</v>
      </c>
      <c r="B1460" s="99" t="s">
        <v>437</v>
      </c>
      <c r="C1460" s="189" t="s">
        <v>4227</v>
      </c>
      <c r="D1460" s="190">
        <v>2</v>
      </c>
      <c r="E1460" s="99" t="s">
        <v>4228</v>
      </c>
      <c r="F1460" s="100">
        <v>40544</v>
      </c>
      <c r="G1460" s="101">
        <v>2</v>
      </c>
      <c r="I1460" s="101">
        <v>0</v>
      </c>
    </row>
    <row r="1461" spans="1:9" ht="14.5" x14ac:dyDescent="0.35">
      <c r="A1461" s="99" t="s">
        <v>313</v>
      </c>
      <c r="B1461" s="99" t="s">
        <v>2382</v>
      </c>
      <c r="C1461" s="189" t="s">
        <v>4229</v>
      </c>
      <c r="D1461" s="190">
        <v>1.8</v>
      </c>
      <c r="E1461" s="99" t="s">
        <v>4230</v>
      </c>
      <c r="F1461" s="100">
        <v>40544</v>
      </c>
      <c r="G1461" s="101">
        <v>1.8</v>
      </c>
      <c r="I1461" s="101">
        <v>0</v>
      </c>
    </row>
    <row r="1462" spans="1:9" ht="14.5" x14ac:dyDescent="0.35">
      <c r="A1462" s="99" t="s">
        <v>313</v>
      </c>
      <c r="B1462" s="99" t="s">
        <v>4231</v>
      </c>
      <c r="C1462" s="189" t="s">
        <v>4232</v>
      </c>
      <c r="D1462" s="190">
        <v>1.8</v>
      </c>
      <c r="E1462" s="99" t="s">
        <v>4233</v>
      </c>
      <c r="F1462" s="100">
        <v>40544</v>
      </c>
      <c r="G1462" s="101">
        <v>1.8</v>
      </c>
      <c r="I1462" s="101">
        <v>0</v>
      </c>
    </row>
    <row r="1463" spans="1:9" ht="14.5" x14ac:dyDescent="0.35">
      <c r="A1463" s="99" t="s">
        <v>313</v>
      </c>
      <c r="B1463" s="99" t="s">
        <v>440</v>
      </c>
      <c r="C1463" s="189" t="s">
        <v>4234</v>
      </c>
      <c r="D1463" s="190">
        <v>2.4</v>
      </c>
      <c r="E1463" s="99" t="s">
        <v>4235</v>
      </c>
      <c r="F1463" s="100">
        <v>40544</v>
      </c>
      <c r="G1463" s="101">
        <v>2.2000000000000002</v>
      </c>
      <c r="H1463">
        <v>39569</v>
      </c>
      <c r="I1463" s="101">
        <v>0.2</v>
      </c>
    </row>
    <row r="1464" spans="1:9" ht="14.5" x14ac:dyDescent="0.35">
      <c r="A1464" s="99" t="s">
        <v>313</v>
      </c>
      <c r="B1464" s="99" t="s">
        <v>4236</v>
      </c>
      <c r="C1464" s="189" t="s">
        <v>4237</v>
      </c>
      <c r="D1464" s="190">
        <v>2.4</v>
      </c>
      <c r="E1464" s="99" t="s">
        <v>4238</v>
      </c>
      <c r="F1464" s="100">
        <v>40544</v>
      </c>
      <c r="G1464" s="101">
        <v>2.2000000000000002</v>
      </c>
      <c r="H1464">
        <v>39569</v>
      </c>
      <c r="I1464" s="101">
        <v>0.2</v>
      </c>
    </row>
    <row r="1465" spans="1:9" ht="14.5" x14ac:dyDescent="0.35">
      <c r="A1465" s="99" t="s">
        <v>313</v>
      </c>
      <c r="B1465" s="99" t="s">
        <v>1301</v>
      </c>
      <c r="C1465" s="189" t="s">
        <v>4239</v>
      </c>
      <c r="D1465" s="190">
        <v>1.8</v>
      </c>
      <c r="E1465" s="99" t="s">
        <v>4240</v>
      </c>
      <c r="F1465" s="100">
        <v>40544</v>
      </c>
      <c r="G1465" s="101">
        <v>1.8</v>
      </c>
      <c r="I1465" s="101">
        <v>0</v>
      </c>
    </row>
    <row r="1466" spans="1:9" ht="14.5" x14ac:dyDescent="0.35">
      <c r="A1466" s="99" t="s">
        <v>313</v>
      </c>
      <c r="B1466" s="99" t="s">
        <v>3347</v>
      </c>
      <c r="C1466" s="189" t="s">
        <v>4241</v>
      </c>
      <c r="D1466" s="190">
        <v>2</v>
      </c>
      <c r="E1466" s="99" t="s">
        <v>4242</v>
      </c>
      <c r="F1466" s="100">
        <v>40544</v>
      </c>
      <c r="G1466" s="101">
        <v>2</v>
      </c>
      <c r="I1466" s="101">
        <v>0</v>
      </c>
    </row>
    <row r="1467" spans="1:9" ht="14.5" x14ac:dyDescent="0.35">
      <c r="A1467" s="99" t="s">
        <v>313</v>
      </c>
      <c r="B1467" s="99" t="s">
        <v>1304</v>
      </c>
      <c r="C1467" s="189" t="s">
        <v>4243</v>
      </c>
      <c r="D1467" s="190">
        <v>2</v>
      </c>
      <c r="E1467" s="99" t="s">
        <v>4244</v>
      </c>
      <c r="F1467" s="100">
        <v>40544</v>
      </c>
      <c r="G1467" s="101">
        <v>2</v>
      </c>
      <c r="I1467" s="101">
        <v>0</v>
      </c>
    </row>
    <row r="1468" spans="1:9" ht="14.5" x14ac:dyDescent="0.35">
      <c r="A1468" s="99" t="s">
        <v>313</v>
      </c>
      <c r="B1468" s="99" t="s">
        <v>4245</v>
      </c>
      <c r="C1468" s="189" t="s">
        <v>4246</v>
      </c>
      <c r="D1468" s="190">
        <v>2</v>
      </c>
      <c r="E1468" s="99" t="s">
        <v>4247</v>
      </c>
      <c r="F1468" s="100">
        <v>40544</v>
      </c>
      <c r="G1468" s="101">
        <v>2</v>
      </c>
      <c r="I1468" s="101">
        <v>0</v>
      </c>
    </row>
    <row r="1469" spans="1:9" ht="14.5" x14ac:dyDescent="0.35">
      <c r="A1469" s="99" t="s">
        <v>313</v>
      </c>
      <c r="B1469" s="99" t="s">
        <v>3970</v>
      </c>
      <c r="C1469" s="189" t="s">
        <v>4248</v>
      </c>
      <c r="D1469" s="190">
        <v>2</v>
      </c>
      <c r="E1469" s="99" t="s">
        <v>4249</v>
      </c>
      <c r="F1469" s="100">
        <v>40544</v>
      </c>
      <c r="G1469" s="101">
        <v>2</v>
      </c>
      <c r="I1469" s="101">
        <v>0</v>
      </c>
    </row>
    <row r="1470" spans="1:9" ht="14.5" x14ac:dyDescent="0.35">
      <c r="A1470" s="99" t="s">
        <v>313</v>
      </c>
      <c r="B1470" s="99" t="s">
        <v>4250</v>
      </c>
      <c r="C1470" s="189" t="s">
        <v>4251</v>
      </c>
      <c r="D1470" s="190">
        <v>2</v>
      </c>
      <c r="E1470" s="99" t="s">
        <v>4252</v>
      </c>
      <c r="F1470" s="100">
        <v>40544</v>
      </c>
      <c r="G1470" s="101">
        <v>2</v>
      </c>
      <c r="I1470" s="101">
        <v>0</v>
      </c>
    </row>
    <row r="1471" spans="1:9" ht="14.5" x14ac:dyDescent="0.35">
      <c r="A1471" s="99" t="s">
        <v>313</v>
      </c>
      <c r="B1471" s="99" t="s">
        <v>4253</v>
      </c>
      <c r="C1471" s="189" t="s">
        <v>4254</v>
      </c>
      <c r="D1471" s="190">
        <v>2</v>
      </c>
      <c r="E1471" s="99" t="s">
        <v>4255</v>
      </c>
      <c r="F1471" s="100">
        <v>40544</v>
      </c>
      <c r="G1471" s="101">
        <v>2</v>
      </c>
      <c r="I1471" s="101">
        <v>0</v>
      </c>
    </row>
    <row r="1472" spans="1:9" ht="14.5" x14ac:dyDescent="0.35">
      <c r="A1472" s="99" t="s">
        <v>313</v>
      </c>
      <c r="B1472" s="99" t="s">
        <v>4256</v>
      </c>
      <c r="C1472" s="189" t="s">
        <v>4257</v>
      </c>
      <c r="D1472" s="190">
        <v>2.4</v>
      </c>
      <c r="E1472" s="99" t="s">
        <v>4258</v>
      </c>
      <c r="F1472" s="100">
        <v>40544</v>
      </c>
      <c r="G1472" s="101">
        <v>2.2000000000000002</v>
      </c>
      <c r="H1472">
        <v>39569</v>
      </c>
      <c r="I1472" s="101">
        <v>0.2</v>
      </c>
    </row>
    <row r="1473" spans="1:9" ht="14.5" x14ac:dyDescent="0.35">
      <c r="A1473" s="99" t="s">
        <v>313</v>
      </c>
      <c r="B1473" s="99" t="s">
        <v>458</v>
      </c>
      <c r="C1473" s="189" t="s">
        <v>4259</v>
      </c>
      <c r="D1473" s="190">
        <v>2.4</v>
      </c>
      <c r="E1473" s="99" t="s">
        <v>4260</v>
      </c>
      <c r="F1473" s="100">
        <v>40544</v>
      </c>
      <c r="G1473" s="101">
        <v>2.2000000000000002</v>
      </c>
      <c r="H1473">
        <v>39569</v>
      </c>
      <c r="I1473" s="101">
        <v>0.2</v>
      </c>
    </row>
    <row r="1474" spans="1:9" ht="14.5" x14ac:dyDescent="0.35">
      <c r="A1474" s="99" t="s">
        <v>313</v>
      </c>
      <c r="B1474" s="99" t="s">
        <v>2612</v>
      </c>
      <c r="C1474" s="189" t="s">
        <v>4261</v>
      </c>
      <c r="D1474" s="190">
        <v>1.8</v>
      </c>
      <c r="E1474" s="99" t="s">
        <v>4262</v>
      </c>
      <c r="F1474" s="100">
        <v>40544</v>
      </c>
      <c r="G1474" s="101">
        <v>1.8</v>
      </c>
      <c r="I1474" s="101">
        <v>0</v>
      </c>
    </row>
    <row r="1475" spans="1:9" ht="14.5" x14ac:dyDescent="0.35">
      <c r="A1475" s="99" t="s">
        <v>313</v>
      </c>
      <c r="B1475" s="99" t="s">
        <v>4263</v>
      </c>
      <c r="C1475" s="189" t="s">
        <v>4264</v>
      </c>
      <c r="D1475" s="190">
        <v>2.4</v>
      </c>
      <c r="E1475" s="99" t="s">
        <v>4265</v>
      </c>
      <c r="F1475" s="100">
        <v>40544</v>
      </c>
      <c r="G1475" s="101">
        <v>2.2000000000000002</v>
      </c>
      <c r="H1475">
        <v>39569</v>
      </c>
      <c r="I1475" s="101">
        <v>0.2</v>
      </c>
    </row>
    <row r="1476" spans="1:9" ht="14.5" x14ac:dyDescent="0.35">
      <c r="A1476" s="99" t="s">
        <v>313</v>
      </c>
      <c r="B1476" s="99" t="s">
        <v>4266</v>
      </c>
      <c r="C1476" s="189" t="s">
        <v>4267</v>
      </c>
      <c r="D1476" s="190">
        <v>2.4</v>
      </c>
      <c r="E1476" s="99" t="s">
        <v>4268</v>
      </c>
      <c r="F1476" s="100">
        <v>40544</v>
      </c>
      <c r="G1476" s="101">
        <v>2.2000000000000002</v>
      </c>
      <c r="H1476">
        <v>39569</v>
      </c>
      <c r="I1476" s="101">
        <v>0.2</v>
      </c>
    </row>
    <row r="1477" spans="1:9" ht="14.5" x14ac:dyDescent="0.35">
      <c r="A1477" s="99" t="s">
        <v>313</v>
      </c>
      <c r="B1477" s="99" t="s">
        <v>3384</v>
      </c>
      <c r="C1477" s="189" t="s">
        <v>4269</v>
      </c>
      <c r="D1477" s="190">
        <v>2.4</v>
      </c>
      <c r="E1477" s="99" t="s">
        <v>4270</v>
      </c>
      <c r="F1477" s="100">
        <v>40544</v>
      </c>
      <c r="G1477" s="101">
        <v>2.2000000000000002</v>
      </c>
      <c r="H1477">
        <v>39569</v>
      </c>
      <c r="I1477" s="101">
        <v>0.2</v>
      </c>
    </row>
    <row r="1478" spans="1:9" ht="14.5" x14ac:dyDescent="0.35">
      <c r="A1478" s="99" t="s">
        <v>313</v>
      </c>
      <c r="B1478" s="99" t="s">
        <v>1774</v>
      </c>
      <c r="C1478" s="189" t="s">
        <v>4271</v>
      </c>
      <c r="D1478" s="190">
        <v>2</v>
      </c>
      <c r="E1478" s="99" t="s">
        <v>4272</v>
      </c>
      <c r="F1478" s="100">
        <v>40544</v>
      </c>
      <c r="G1478" s="101">
        <v>2</v>
      </c>
      <c r="I1478" s="101">
        <v>0</v>
      </c>
    </row>
    <row r="1479" spans="1:9" ht="14.5" x14ac:dyDescent="0.35">
      <c r="A1479" s="99" t="s">
        <v>313</v>
      </c>
      <c r="B1479" s="99" t="s">
        <v>467</v>
      </c>
      <c r="C1479" s="189" t="s">
        <v>4273</v>
      </c>
      <c r="D1479" s="190">
        <v>2.4</v>
      </c>
      <c r="E1479" s="99" t="s">
        <v>4274</v>
      </c>
      <c r="F1479" s="100">
        <v>40544</v>
      </c>
      <c r="G1479" s="101">
        <v>2</v>
      </c>
      <c r="H1479">
        <v>39569</v>
      </c>
      <c r="I1479" s="101">
        <v>0.4</v>
      </c>
    </row>
    <row r="1480" spans="1:9" ht="14.5" x14ac:dyDescent="0.35">
      <c r="A1480" s="99" t="s">
        <v>313</v>
      </c>
      <c r="B1480" s="99" t="s">
        <v>1779</v>
      </c>
      <c r="C1480" s="189" t="s">
        <v>4275</v>
      </c>
      <c r="D1480" s="190">
        <v>2.4</v>
      </c>
      <c r="E1480" s="99" t="s">
        <v>4276</v>
      </c>
      <c r="F1480" s="100">
        <v>40544</v>
      </c>
      <c r="G1480" s="101">
        <v>2.2000000000000002</v>
      </c>
      <c r="H1480">
        <v>39569</v>
      </c>
      <c r="I1480" s="101">
        <v>0.2</v>
      </c>
    </row>
    <row r="1481" spans="1:9" ht="14.5" x14ac:dyDescent="0.35">
      <c r="A1481" s="99" t="s">
        <v>313</v>
      </c>
      <c r="B1481" s="99" t="s">
        <v>1782</v>
      </c>
      <c r="C1481" s="189" t="s">
        <v>4277</v>
      </c>
      <c r="D1481" s="190">
        <v>2.4</v>
      </c>
      <c r="E1481" s="99" t="s">
        <v>4278</v>
      </c>
      <c r="F1481" s="100">
        <v>40544</v>
      </c>
      <c r="G1481" s="101">
        <v>2.2000000000000002</v>
      </c>
      <c r="H1481">
        <v>39569</v>
      </c>
      <c r="I1481" s="101">
        <v>0.2</v>
      </c>
    </row>
    <row r="1482" spans="1:9" ht="14.5" x14ac:dyDescent="0.35">
      <c r="A1482" s="99" t="s">
        <v>313</v>
      </c>
      <c r="B1482" s="99" t="s">
        <v>1801</v>
      </c>
      <c r="C1482" s="189" t="s">
        <v>4279</v>
      </c>
      <c r="D1482" s="190">
        <v>1.8</v>
      </c>
      <c r="E1482" s="99" t="s">
        <v>4280</v>
      </c>
      <c r="F1482" s="100">
        <v>40544</v>
      </c>
      <c r="G1482" s="101">
        <v>1.8</v>
      </c>
      <c r="I1482" s="101">
        <v>0</v>
      </c>
    </row>
    <row r="1483" spans="1:9" ht="14.5" x14ac:dyDescent="0.35">
      <c r="A1483" s="99" t="s">
        <v>313</v>
      </c>
      <c r="B1483" s="99" t="s">
        <v>2051</v>
      </c>
      <c r="C1483" s="189" t="s">
        <v>4281</v>
      </c>
      <c r="D1483" s="190">
        <v>2.4</v>
      </c>
      <c r="E1483" s="99" t="s">
        <v>4282</v>
      </c>
      <c r="F1483" s="100">
        <v>40544</v>
      </c>
      <c r="G1483" s="101">
        <v>2.2000000000000002</v>
      </c>
      <c r="H1483">
        <v>39569</v>
      </c>
      <c r="I1483" s="101">
        <v>0.2</v>
      </c>
    </row>
    <row r="1484" spans="1:9" ht="14.5" x14ac:dyDescent="0.35">
      <c r="A1484" s="99" t="s">
        <v>4283</v>
      </c>
      <c r="B1484" s="99" t="s">
        <v>698</v>
      </c>
      <c r="C1484" s="189" t="s">
        <v>4284</v>
      </c>
      <c r="D1484" s="190">
        <v>3.4</v>
      </c>
      <c r="E1484" s="99" t="s">
        <v>4285</v>
      </c>
      <c r="F1484" s="100">
        <v>40544</v>
      </c>
      <c r="G1484" s="101">
        <v>3.4</v>
      </c>
      <c r="H1484">
        <v>39569</v>
      </c>
      <c r="I1484" s="101">
        <v>0</v>
      </c>
    </row>
    <row r="1485" spans="1:9" ht="14.5" x14ac:dyDescent="0.35">
      <c r="A1485" s="99" t="s">
        <v>4283</v>
      </c>
      <c r="B1485" s="99" t="s">
        <v>4286</v>
      </c>
      <c r="C1485" s="189" t="s">
        <v>4287</v>
      </c>
      <c r="D1485" s="190">
        <v>3.2</v>
      </c>
      <c r="E1485" s="99" t="s">
        <v>4288</v>
      </c>
      <c r="F1485" s="100">
        <v>40544</v>
      </c>
      <c r="G1485" s="101">
        <v>2.9</v>
      </c>
      <c r="H1485">
        <v>39569</v>
      </c>
      <c r="I1485" s="101">
        <v>0.3</v>
      </c>
    </row>
    <row r="1486" spans="1:9" ht="14.5" x14ac:dyDescent="0.35">
      <c r="A1486" s="99" t="s">
        <v>4283</v>
      </c>
      <c r="B1486" s="99" t="s">
        <v>4289</v>
      </c>
      <c r="C1486" s="189" t="s">
        <v>4290</v>
      </c>
      <c r="D1486" s="190">
        <v>3.8</v>
      </c>
      <c r="E1486" s="99" t="s">
        <v>4291</v>
      </c>
      <c r="F1486" s="100">
        <v>40544</v>
      </c>
      <c r="G1486" s="101">
        <v>3.4</v>
      </c>
      <c r="H1486">
        <v>39569</v>
      </c>
      <c r="I1486" s="101">
        <v>0.4</v>
      </c>
    </row>
    <row r="1487" spans="1:9" ht="14.5" x14ac:dyDescent="0.35">
      <c r="A1487" s="99" t="s">
        <v>4283</v>
      </c>
      <c r="B1487" s="99" t="s">
        <v>4292</v>
      </c>
      <c r="C1487" s="189" t="s">
        <v>4293</v>
      </c>
      <c r="D1487" s="190">
        <v>3.3</v>
      </c>
      <c r="E1487" s="99" t="s">
        <v>4294</v>
      </c>
      <c r="F1487" s="100">
        <v>40544</v>
      </c>
      <c r="G1487" s="101">
        <v>3.1</v>
      </c>
      <c r="H1487">
        <v>39569</v>
      </c>
      <c r="I1487" s="101">
        <v>0.2</v>
      </c>
    </row>
    <row r="1488" spans="1:9" ht="14.5" x14ac:dyDescent="0.35">
      <c r="A1488" s="99" t="s">
        <v>4283</v>
      </c>
      <c r="B1488" s="99" t="s">
        <v>1338</v>
      </c>
      <c r="C1488" s="189" t="s">
        <v>4295</v>
      </c>
      <c r="D1488" s="190">
        <v>3.2</v>
      </c>
      <c r="E1488" s="99" t="s">
        <v>4296</v>
      </c>
      <c r="F1488" s="100">
        <v>40544</v>
      </c>
      <c r="G1488" s="101">
        <v>2.9</v>
      </c>
      <c r="H1488">
        <v>39569</v>
      </c>
      <c r="I1488" s="101">
        <v>0.3</v>
      </c>
    </row>
    <row r="1489" spans="1:9" ht="14.5" x14ac:dyDescent="0.35">
      <c r="A1489" s="99" t="s">
        <v>4283</v>
      </c>
      <c r="B1489" s="99" t="s">
        <v>4297</v>
      </c>
      <c r="C1489" s="189" t="s">
        <v>4298</v>
      </c>
      <c r="D1489" s="190">
        <v>3.2</v>
      </c>
      <c r="E1489" s="99" t="s">
        <v>4299</v>
      </c>
      <c r="F1489" s="100">
        <v>40544</v>
      </c>
      <c r="G1489" s="101">
        <v>3.1</v>
      </c>
      <c r="H1489">
        <v>39569</v>
      </c>
      <c r="I1489" s="101">
        <v>0.1</v>
      </c>
    </row>
    <row r="1490" spans="1:9" ht="14.5" x14ac:dyDescent="0.35">
      <c r="A1490" s="99" t="s">
        <v>4283</v>
      </c>
      <c r="B1490" s="99" t="s">
        <v>937</v>
      </c>
      <c r="C1490" s="189" t="s">
        <v>4300</v>
      </c>
      <c r="D1490" s="190">
        <v>3.2</v>
      </c>
      <c r="E1490" s="99" t="s">
        <v>4301</v>
      </c>
      <c r="F1490" s="100">
        <v>40544</v>
      </c>
      <c r="G1490" s="101">
        <v>3.1</v>
      </c>
      <c r="H1490">
        <v>39569</v>
      </c>
      <c r="I1490" s="101">
        <v>0.1</v>
      </c>
    </row>
    <row r="1491" spans="1:9" ht="14.5" x14ac:dyDescent="0.35">
      <c r="A1491" s="99" t="s">
        <v>4283</v>
      </c>
      <c r="B1491" s="99" t="s">
        <v>1349</v>
      </c>
      <c r="C1491" s="189" t="s">
        <v>4302</v>
      </c>
      <c r="D1491" s="190">
        <v>3.3</v>
      </c>
      <c r="E1491" s="99" t="s">
        <v>4303</v>
      </c>
      <c r="F1491" s="100">
        <v>40544</v>
      </c>
      <c r="G1491" s="101">
        <v>3.1</v>
      </c>
      <c r="H1491">
        <v>39569</v>
      </c>
      <c r="I1491" s="101">
        <v>0.2</v>
      </c>
    </row>
    <row r="1492" spans="1:9" ht="14.5" x14ac:dyDescent="0.35">
      <c r="A1492" s="99" t="s">
        <v>4283</v>
      </c>
      <c r="B1492" s="99" t="s">
        <v>1851</v>
      </c>
      <c r="C1492" s="189" t="s">
        <v>4304</v>
      </c>
      <c r="D1492" s="190">
        <v>3.2</v>
      </c>
      <c r="E1492" s="99" t="s">
        <v>4305</v>
      </c>
      <c r="F1492" s="100">
        <v>40544</v>
      </c>
      <c r="G1492" s="101">
        <v>3.1</v>
      </c>
      <c r="H1492">
        <v>39569</v>
      </c>
      <c r="I1492" s="101">
        <v>0.1</v>
      </c>
    </row>
    <row r="1493" spans="1:9" ht="14.5" x14ac:dyDescent="0.35">
      <c r="A1493" s="99" t="s">
        <v>4283</v>
      </c>
      <c r="B1493" s="99" t="s">
        <v>1178</v>
      </c>
      <c r="C1493" s="189" t="s">
        <v>4306</v>
      </c>
      <c r="D1493" s="190">
        <v>3.3</v>
      </c>
      <c r="E1493" s="99" t="s">
        <v>4307</v>
      </c>
      <c r="F1493" s="100">
        <v>40544</v>
      </c>
      <c r="G1493" s="101">
        <v>3.1</v>
      </c>
      <c r="H1493">
        <v>39569</v>
      </c>
      <c r="I1493" s="101">
        <v>0.2</v>
      </c>
    </row>
    <row r="1494" spans="1:9" ht="14.5" x14ac:dyDescent="0.35">
      <c r="A1494" s="99" t="s">
        <v>4283</v>
      </c>
      <c r="B1494" s="99" t="s">
        <v>3266</v>
      </c>
      <c r="C1494" s="189" t="s">
        <v>4308</v>
      </c>
      <c r="D1494" s="190">
        <v>3.4</v>
      </c>
      <c r="E1494" s="99" t="s">
        <v>4309</v>
      </c>
      <c r="F1494" s="100">
        <v>40544</v>
      </c>
      <c r="G1494" s="101">
        <v>3.3</v>
      </c>
      <c r="H1494">
        <v>39569</v>
      </c>
      <c r="I1494" s="101">
        <v>0.1</v>
      </c>
    </row>
    <row r="1495" spans="1:9" ht="14.5" x14ac:dyDescent="0.35">
      <c r="A1495" s="99" t="s">
        <v>4283</v>
      </c>
      <c r="B1495" s="99" t="s">
        <v>1181</v>
      </c>
      <c r="C1495" s="189" t="s">
        <v>4310</v>
      </c>
      <c r="D1495" s="190">
        <v>3.8</v>
      </c>
      <c r="E1495" s="99" t="s">
        <v>4311</v>
      </c>
      <c r="F1495" s="100">
        <v>40544</v>
      </c>
      <c r="G1495" s="101">
        <v>3.3</v>
      </c>
      <c r="H1495">
        <v>39569</v>
      </c>
      <c r="I1495" s="101">
        <v>0.5</v>
      </c>
    </row>
    <row r="1496" spans="1:9" ht="14.5" x14ac:dyDescent="0.35">
      <c r="A1496" s="99" t="s">
        <v>4283</v>
      </c>
      <c r="B1496" s="99" t="s">
        <v>946</v>
      </c>
      <c r="C1496" s="189" t="s">
        <v>4312</v>
      </c>
      <c r="D1496" s="190">
        <v>3.3</v>
      </c>
      <c r="E1496" s="99" t="s">
        <v>4313</v>
      </c>
      <c r="F1496" s="100">
        <v>40544</v>
      </c>
      <c r="G1496" s="101">
        <v>3.1</v>
      </c>
      <c r="H1496">
        <v>39569</v>
      </c>
      <c r="I1496" s="101">
        <v>0.2</v>
      </c>
    </row>
    <row r="1497" spans="1:9" ht="14.5" x14ac:dyDescent="0.35">
      <c r="A1497" s="99" t="s">
        <v>4283</v>
      </c>
      <c r="B1497" s="99" t="s">
        <v>4314</v>
      </c>
      <c r="C1497" s="189" t="s">
        <v>4315</v>
      </c>
      <c r="D1497" s="190">
        <v>3.2</v>
      </c>
      <c r="E1497" s="99" t="s">
        <v>4316</v>
      </c>
      <c r="F1497" s="100">
        <v>40544</v>
      </c>
      <c r="G1497" s="101">
        <v>2.9</v>
      </c>
      <c r="H1497">
        <v>39569</v>
      </c>
      <c r="I1497" s="101">
        <v>0.3</v>
      </c>
    </row>
    <row r="1498" spans="1:9" ht="14.5" x14ac:dyDescent="0.35">
      <c r="A1498" s="99" t="s">
        <v>4283</v>
      </c>
      <c r="B1498" s="99" t="s">
        <v>4317</v>
      </c>
      <c r="C1498" s="189" t="s">
        <v>4318</v>
      </c>
      <c r="D1498" s="190">
        <v>3.4</v>
      </c>
      <c r="E1498" s="99" t="s">
        <v>4319</v>
      </c>
      <c r="F1498" s="100">
        <v>40544</v>
      </c>
      <c r="G1498" s="101">
        <v>3.3</v>
      </c>
      <c r="H1498">
        <v>39569</v>
      </c>
      <c r="I1498" s="101">
        <v>0.1</v>
      </c>
    </row>
    <row r="1499" spans="1:9" ht="14.5" x14ac:dyDescent="0.35">
      <c r="A1499" s="99" t="s">
        <v>4283</v>
      </c>
      <c r="B1499" s="99" t="s">
        <v>1201</v>
      </c>
      <c r="C1499" s="189" t="s">
        <v>4320</v>
      </c>
      <c r="D1499" s="190">
        <v>3.4</v>
      </c>
      <c r="E1499" s="99" t="s">
        <v>4321</v>
      </c>
      <c r="F1499" s="100">
        <v>40544</v>
      </c>
      <c r="G1499" s="101">
        <v>3.4</v>
      </c>
      <c r="H1499">
        <v>39569</v>
      </c>
      <c r="I1499" s="101">
        <v>0</v>
      </c>
    </row>
    <row r="1500" spans="1:9" ht="14.5" x14ac:dyDescent="0.35">
      <c r="A1500" s="99" t="s">
        <v>4283</v>
      </c>
      <c r="B1500" s="99" t="s">
        <v>958</v>
      </c>
      <c r="C1500" s="189" t="s">
        <v>4322</v>
      </c>
      <c r="D1500" s="190">
        <v>2.9</v>
      </c>
      <c r="E1500" s="99" t="s">
        <v>4323</v>
      </c>
      <c r="F1500" s="100">
        <v>40544</v>
      </c>
      <c r="G1500" s="101">
        <v>2.9</v>
      </c>
      <c r="H1500">
        <v>39569</v>
      </c>
      <c r="I1500" s="101">
        <v>0</v>
      </c>
    </row>
    <row r="1501" spans="1:9" ht="14.5" x14ac:dyDescent="0.35">
      <c r="A1501" s="99" t="s">
        <v>4283</v>
      </c>
      <c r="B1501" s="99" t="s">
        <v>4324</v>
      </c>
      <c r="C1501" s="189" t="s">
        <v>4325</v>
      </c>
      <c r="D1501" s="190">
        <v>3.8</v>
      </c>
      <c r="E1501" s="99" t="s">
        <v>4326</v>
      </c>
      <c r="F1501" s="100">
        <v>40544</v>
      </c>
      <c r="G1501" s="101">
        <v>3.4</v>
      </c>
      <c r="H1501">
        <v>39569</v>
      </c>
      <c r="I1501" s="101">
        <v>0.4</v>
      </c>
    </row>
    <row r="1502" spans="1:9" ht="14.5" x14ac:dyDescent="0.35">
      <c r="A1502" s="99" t="s">
        <v>4283</v>
      </c>
      <c r="B1502" s="99" t="s">
        <v>973</v>
      </c>
      <c r="C1502" s="189" t="s">
        <v>4327</v>
      </c>
      <c r="D1502" s="190">
        <v>3.4</v>
      </c>
      <c r="E1502" s="99" t="s">
        <v>4328</v>
      </c>
      <c r="F1502" s="100">
        <v>40544</v>
      </c>
      <c r="G1502" s="101">
        <v>3.4</v>
      </c>
      <c r="H1502">
        <v>39569</v>
      </c>
      <c r="I1502" s="101">
        <v>0</v>
      </c>
    </row>
    <row r="1503" spans="1:9" ht="14.5" x14ac:dyDescent="0.35">
      <c r="A1503" s="99" t="s">
        <v>4283</v>
      </c>
      <c r="B1503" s="99" t="s">
        <v>4329</v>
      </c>
      <c r="C1503" s="189" t="s">
        <v>4330</v>
      </c>
      <c r="D1503" s="190">
        <v>3.8</v>
      </c>
      <c r="E1503" s="99" t="s">
        <v>4331</v>
      </c>
      <c r="F1503" s="100">
        <v>40544</v>
      </c>
      <c r="G1503" s="101">
        <v>3.4</v>
      </c>
      <c r="H1503">
        <v>39569</v>
      </c>
      <c r="I1503" s="101">
        <v>0.4</v>
      </c>
    </row>
    <row r="1504" spans="1:9" ht="14.5" x14ac:dyDescent="0.35">
      <c r="A1504" s="99" t="s">
        <v>4283</v>
      </c>
      <c r="B1504" s="99" t="s">
        <v>1235</v>
      </c>
      <c r="C1504" s="189" t="s">
        <v>4332</v>
      </c>
      <c r="D1504" s="190">
        <v>3.8</v>
      </c>
      <c r="E1504" s="99" t="s">
        <v>4333</v>
      </c>
      <c r="F1504" s="100">
        <v>40544</v>
      </c>
      <c r="G1504" s="101">
        <v>3.4</v>
      </c>
      <c r="H1504">
        <v>39569</v>
      </c>
      <c r="I1504" s="101">
        <v>0.4</v>
      </c>
    </row>
    <row r="1505" spans="1:9" ht="14.5" x14ac:dyDescent="0.35">
      <c r="A1505" s="99" t="s">
        <v>4283</v>
      </c>
      <c r="B1505" s="99" t="s">
        <v>4334</v>
      </c>
      <c r="C1505" s="189" t="s">
        <v>4335</v>
      </c>
      <c r="D1505" s="190">
        <v>3.2</v>
      </c>
      <c r="E1505" s="99" t="s">
        <v>4336</v>
      </c>
      <c r="F1505" s="100">
        <v>40544</v>
      </c>
      <c r="G1505" s="101">
        <v>3.1</v>
      </c>
      <c r="H1505">
        <v>39569</v>
      </c>
      <c r="I1505" s="101">
        <v>0.1</v>
      </c>
    </row>
    <row r="1506" spans="1:9" ht="14.5" x14ac:dyDescent="0.35">
      <c r="A1506" s="99" t="s">
        <v>4283</v>
      </c>
      <c r="B1506" s="99" t="s">
        <v>1567</v>
      </c>
      <c r="C1506" s="189" t="s">
        <v>4337</v>
      </c>
      <c r="D1506" s="190">
        <v>3.8</v>
      </c>
      <c r="E1506" s="99" t="s">
        <v>4338</v>
      </c>
      <c r="F1506" s="100">
        <v>40544</v>
      </c>
      <c r="G1506" s="101">
        <v>3.5</v>
      </c>
      <c r="H1506">
        <v>39569</v>
      </c>
      <c r="I1506" s="101">
        <v>0.3</v>
      </c>
    </row>
    <row r="1507" spans="1:9" ht="14.5" x14ac:dyDescent="0.35">
      <c r="A1507" s="99" t="s">
        <v>4283</v>
      </c>
      <c r="B1507" s="99" t="s">
        <v>1910</v>
      </c>
      <c r="C1507" s="189" t="s">
        <v>4339</v>
      </c>
      <c r="D1507" s="190">
        <v>3.8</v>
      </c>
      <c r="E1507" s="99" t="s">
        <v>4340</v>
      </c>
      <c r="F1507" s="100">
        <v>40544</v>
      </c>
      <c r="G1507" s="101">
        <v>3.5</v>
      </c>
      <c r="H1507">
        <v>39569</v>
      </c>
      <c r="I1507" s="101">
        <v>0.3</v>
      </c>
    </row>
    <row r="1508" spans="1:9" ht="14.5" x14ac:dyDescent="0.35">
      <c r="A1508" s="99" t="s">
        <v>4283</v>
      </c>
      <c r="B1508" s="99" t="s">
        <v>4341</v>
      </c>
      <c r="C1508" s="189" t="s">
        <v>4342</v>
      </c>
      <c r="D1508" s="190">
        <v>3.3</v>
      </c>
      <c r="E1508" s="99" t="s">
        <v>4343</v>
      </c>
      <c r="F1508" s="100">
        <v>40544</v>
      </c>
      <c r="G1508" s="101">
        <v>3.3</v>
      </c>
      <c r="H1508">
        <v>39569</v>
      </c>
      <c r="I1508" s="101">
        <v>0</v>
      </c>
    </row>
    <row r="1509" spans="1:9" ht="14.5" x14ac:dyDescent="0.35">
      <c r="A1509" s="99" t="s">
        <v>4283</v>
      </c>
      <c r="B1509" s="99" t="s">
        <v>1006</v>
      </c>
      <c r="C1509" s="189" t="s">
        <v>4344</v>
      </c>
      <c r="D1509" s="190">
        <v>3.3</v>
      </c>
      <c r="E1509" s="99" t="s">
        <v>4345</v>
      </c>
      <c r="F1509" s="100">
        <v>40544</v>
      </c>
      <c r="G1509" s="101">
        <v>3.1</v>
      </c>
      <c r="H1509">
        <v>39569</v>
      </c>
      <c r="I1509" s="101">
        <v>0.2</v>
      </c>
    </row>
    <row r="1510" spans="1:9" ht="14.5" x14ac:dyDescent="0.35">
      <c r="A1510" s="99" t="s">
        <v>4283</v>
      </c>
      <c r="B1510" s="99" t="s">
        <v>4346</v>
      </c>
      <c r="C1510" s="189" t="s">
        <v>4347</v>
      </c>
      <c r="D1510" s="190">
        <v>3.3</v>
      </c>
      <c r="E1510" s="99" t="s">
        <v>4348</v>
      </c>
      <c r="F1510" s="100">
        <v>40544</v>
      </c>
      <c r="G1510" s="101">
        <v>3.1</v>
      </c>
      <c r="H1510">
        <v>39569</v>
      </c>
      <c r="I1510" s="101">
        <v>0.2</v>
      </c>
    </row>
    <row r="1511" spans="1:9" ht="14.5" x14ac:dyDescent="0.35">
      <c r="A1511" s="99" t="s">
        <v>4283</v>
      </c>
      <c r="B1511" s="99" t="s">
        <v>4349</v>
      </c>
      <c r="C1511" s="189" t="s">
        <v>4350</v>
      </c>
      <c r="D1511" s="190">
        <v>3.3</v>
      </c>
      <c r="E1511" s="99" t="s">
        <v>4351</v>
      </c>
      <c r="F1511" s="100">
        <v>40544</v>
      </c>
      <c r="G1511" s="101">
        <v>3.1</v>
      </c>
      <c r="H1511">
        <v>39569</v>
      </c>
      <c r="I1511" s="101">
        <v>0.2</v>
      </c>
    </row>
    <row r="1512" spans="1:9" ht="14.5" x14ac:dyDescent="0.35">
      <c r="A1512" s="99" t="s">
        <v>4283</v>
      </c>
      <c r="B1512" s="99" t="s">
        <v>4352</v>
      </c>
      <c r="C1512" s="189" t="s">
        <v>4353</v>
      </c>
      <c r="D1512" s="190">
        <v>3.2</v>
      </c>
      <c r="E1512" s="99" t="s">
        <v>4354</v>
      </c>
      <c r="F1512" s="100">
        <v>40544</v>
      </c>
      <c r="G1512" s="101">
        <v>2.9</v>
      </c>
      <c r="H1512">
        <v>39569</v>
      </c>
      <c r="I1512" s="101">
        <v>0.3</v>
      </c>
    </row>
    <row r="1513" spans="1:9" ht="14.5" x14ac:dyDescent="0.35">
      <c r="A1513" s="99" t="s">
        <v>4283</v>
      </c>
      <c r="B1513" s="99" t="s">
        <v>353</v>
      </c>
      <c r="C1513" s="189" t="s">
        <v>4355</v>
      </c>
      <c r="D1513" s="190">
        <v>3.8</v>
      </c>
      <c r="E1513" s="99" t="s">
        <v>4356</v>
      </c>
      <c r="F1513" s="100">
        <v>40544</v>
      </c>
      <c r="G1513" s="101">
        <v>3.5</v>
      </c>
      <c r="H1513">
        <v>39569</v>
      </c>
      <c r="I1513" s="101">
        <v>0.3</v>
      </c>
    </row>
    <row r="1514" spans="1:9" ht="14.5" x14ac:dyDescent="0.35">
      <c r="A1514" s="99" t="s">
        <v>4283</v>
      </c>
      <c r="B1514" s="99" t="s">
        <v>1591</v>
      </c>
      <c r="C1514" s="189" t="s">
        <v>4357</v>
      </c>
      <c r="D1514" s="190">
        <v>3.4</v>
      </c>
      <c r="E1514" s="99" t="s">
        <v>4358</v>
      </c>
      <c r="F1514" s="100">
        <v>40544</v>
      </c>
      <c r="G1514" s="101">
        <v>3.3</v>
      </c>
      <c r="H1514">
        <v>39569</v>
      </c>
      <c r="I1514" s="101">
        <v>0.1</v>
      </c>
    </row>
    <row r="1515" spans="1:9" ht="14.5" x14ac:dyDescent="0.35">
      <c r="A1515" s="99" t="s">
        <v>4283</v>
      </c>
      <c r="B1515" s="99" t="s">
        <v>356</v>
      </c>
      <c r="C1515" s="189" t="s">
        <v>4359</v>
      </c>
      <c r="D1515" s="190">
        <v>3.4</v>
      </c>
      <c r="E1515" s="99" t="s">
        <v>4360</v>
      </c>
      <c r="F1515" s="100">
        <v>40544</v>
      </c>
      <c r="G1515" s="101">
        <v>3.4</v>
      </c>
      <c r="H1515">
        <v>39569</v>
      </c>
      <c r="I1515" s="101">
        <v>0</v>
      </c>
    </row>
    <row r="1516" spans="1:9" ht="14.5" x14ac:dyDescent="0.35">
      <c r="A1516" s="99" t="s">
        <v>4283</v>
      </c>
      <c r="B1516" s="99" t="s">
        <v>3300</v>
      </c>
      <c r="C1516" s="189" t="s">
        <v>4361</v>
      </c>
      <c r="D1516" s="190">
        <v>3.4</v>
      </c>
      <c r="E1516" s="99" t="s">
        <v>4362</v>
      </c>
      <c r="F1516" s="100">
        <v>40544</v>
      </c>
      <c r="G1516" s="101">
        <v>3.4</v>
      </c>
      <c r="H1516">
        <v>39569</v>
      </c>
      <c r="I1516" s="101">
        <v>0</v>
      </c>
    </row>
    <row r="1517" spans="1:9" ht="14.5" x14ac:dyDescent="0.35">
      <c r="A1517" s="99" t="s">
        <v>4283</v>
      </c>
      <c r="B1517" s="99" t="s">
        <v>1604</v>
      </c>
      <c r="C1517" s="189" t="s">
        <v>4363</v>
      </c>
      <c r="D1517" s="190">
        <v>3.8</v>
      </c>
      <c r="E1517" s="99" t="s">
        <v>4364</v>
      </c>
      <c r="F1517" s="100">
        <v>40544</v>
      </c>
      <c r="G1517" s="101">
        <v>3.4</v>
      </c>
      <c r="H1517">
        <v>39569</v>
      </c>
      <c r="I1517" s="101">
        <v>0.4</v>
      </c>
    </row>
    <row r="1518" spans="1:9" ht="14.5" x14ac:dyDescent="0.35">
      <c r="A1518" s="99" t="s">
        <v>4283</v>
      </c>
      <c r="B1518" s="99" t="s">
        <v>4365</v>
      </c>
      <c r="C1518" s="189" t="s">
        <v>4366</v>
      </c>
      <c r="D1518" s="190">
        <v>3.4</v>
      </c>
      <c r="E1518" s="99" t="s">
        <v>4367</v>
      </c>
      <c r="F1518" s="100">
        <v>40544</v>
      </c>
      <c r="G1518" s="101">
        <v>3.1</v>
      </c>
      <c r="H1518">
        <v>39569</v>
      </c>
      <c r="I1518" s="101">
        <v>0.3</v>
      </c>
    </row>
    <row r="1519" spans="1:9" ht="14.5" x14ac:dyDescent="0.35">
      <c r="A1519" s="99" t="s">
        <v>4283</v>
      </c>
      <c r="B1519" s="99" t="s">
        <v>362</v>
      </c>
      <c r="C1519" s="189" t="s">
        <v>4368</v>
      </c>
      <c r="D1519" s="190">
        <v>3.2</v>
      </c>
      <c r="E1519" s="99" t="s">
        <v>4369</v>
      </c>
      <c r="F1519" s="100">
        <v>40544</v>
      </c>
      <c r="G1519" s="101">
        <v>2.9</v>
      </c>
      <c r="H1519">
        <v>39569</v>
      </c>
      <c r="I1519" s="101">
        <v>0.3</v>
      </c>
    </row>
    <row r="1520" spans="1:9" ht="14.5" x14ac:dyDescent="0.35">
      <c r="A1520" s="99" t="s">
        <v>4283</v>
      </c>
      <c r="B1520" s="99" t="s">
        <v>1251</v>
      </c>
      <c r="C1520" s="189" t="s">
        <v>4370</v>
      </c>
      <c r="D1520" s="190">
        <v>3.8</v>
      </c>
      <c r="E1520" s="99" t="s">
        <v>4371</v>
      </c>
      <c r="F1520" s="100">
        <v>40544</v>
      </c>
      <c r="G1520" s="101">
        <v>3.4</v>
      </c>
      <c r="H1520">
        <v>39569</v>
      </c>
      <c r="I1520" s="101">
        <v>0.4</v>
      </c>
    </row>
    <row r="1521" spans="1:9" ht="14.5" x14ac:dyDescent="0.35">
      <c r="A1521" s="99" t="s">
        <v>4283</v>
      </c>
      <c r="B1521" s="99" t="s">
        <v>1254</v>
      </c>
      <c r="C1521" s="189" t="s">
        <v>4372</v>
      </c>
      <c r="D1521" s="190">
        <v>3.4</v>
      </c>
      <c r="E1521" s="99" t="s">
        <v>4373</v>
      </c>
      <c r="F1521" s="100">
        <v>40544</v>
      </c>
      <c r="G1521" s="101">
        <v>3.3</v>
      </c>
      <c r="H1521">
        <v>39569</v>
      </c>
      <c r="I1521" s="101">
        <v>0.1</v>
      </c>
    </row>
    <row r="1522" spans="1:9" ht="14.5" x14ac:dyDescent="0.35">
      <c r="A1522" s="99" t="s">
        <v>4283</v>
      </c>
      <c r="B1522" s="99" t="s">
        <v>365</v>
      </c>
      <c r="C1522" s="189" t="s">
        <v>4374</v>
      </c>
      <c r="D1522" s="190">
        <v>3.4</v>
      </c>
      <c r="E1522" s="99" t="s">
        <v>4375</v>
      </c>
      <c r="F1522" s="100">
        <v>40544</v>
      </c>
      <c r="G1522" s="101">
        <v>3.4</v>
      </c>
      <c r="H1522">
        <v>39569</v>
      </c>
      <c r="I1522" s="101">
        <v>0</v>
      </c>
    </row>
    <row r="1523" spans="1:9" ht="14.5" x14ac:dyDescent="0.35">
      <c r="A1523" s="99" t="s">
        <v>4283</v>
      </c>
      <c r="B1523" s="99" t="s">
        <v>4376</v>
      </c>
      <c r="C1523" s="189" t="s">
        <v>4377</v>
      </c>
      <c r="D1523" s="190">
        <v>3.3</v>
      </c>
      <c r="E1523" s="99" t="s">
        <v>4378</v>
      </c>
      <c r="F1523" s="100">
        <v>40544</v>
      </c>
      <c r="G1523" s="101">
        <v>3.1</v>
      </c>
      <c r="H1523">
        <v>39569</v>
      </c>
      <c r="I1523" s="101">
        <v>0.2</v>
      </c>
    </row>
    <row r="1524" spans="1:9" ht="14.5" x14ac:dyDescent="0.35">
      <c r="A1524" s="99" t="s">
        <v>4283</v>
      </c>
      <c r="B1524" s="99" t="s">
        <v>368</v>
      </c>
      <c r="C1524" s="189" t="s">
        <v>4379</v>
      </c>
      <c r="D1524" s="190">
        <v>3.2</v>
      </c>
      <c r="E1524" s="99" t="s">
        <v>4380</v>
      </c>
      <c r="F1524" s="100">
        <v>40544</v>
      </c>
      <c r="G1524" s="101">
        <v>2.9</v>
      </c>
      <c r="H1524">
        <v>39569</v>
      </c>
      <c r="I1524" s="101">
        <v>0.3</v>
      </c>
    </row>
    <row r="1525" spans="1:9" ht="14.5" x14ac:dyDescent="0.35">
      <c r="A1525" s="99" t="s">
        <v>4283</v>
      </c>
      <c r="B1525" s="99" t="s">
        <v>4381</v>
      </c>
      <c r="C1525" s="189" t="s">
        <v>4382</v>
      </c>
      <c r="D1525" s="190">
        <v>3.2</v>
      </c>
      <c r="E1525" s="99" t="s">
        <v>4383</v>
      </c>
      <c r="F1525" s="100">
        <v>40544</v>
      </c>
      <c r="G1525" s="101">
        <v>3.1</v>
      </c>
      <c r="H1525">
        <v>39569</v>
      </c>
      <c r="I1525" s="101">
        <v>0.1</v>
      </c>
    </row>
    <row r="1526" spans="1:9" ht="14.5" x14ac:dyDescent="0.35">
      <c r="A1526" s="99" t="s">
        <v>4283</v>
      </c>
      <c r="B1526" s="99" t="s">
        <v>371</v>
      </c>
      <c r="C1526" s="189" t="s">
        <v>4384</v>
      </c>
      <c r="D1526" s="190">
        <v>3.4</v>
      </c>
      <c r="E1526" s="99" t="s">
        <v>4385</v>
      </c>
      <c r="F1526" s="100">
        <v>40544</v>
      </c>
      <c r="G1526" s="101">
        <v>3.4</v>
      </c>
      <c r="H1526">
        <v>39569</v>
      </c>
      <c r="I1526" s="101">
        <v>0</v>
      </c>
    </row>
    <row r="1527" spans="1:9" ht="14.5" x14ac:dyDescent="0.35">
      <c r="A1527" s="99" t="s">
        <v>4283</v>
      </c>
      <c r="B1527" s="99" t="s">
        <v>1264</v>
      </c>
      <c r="C1527" s="189" t="s">
        <v>4386</v>
      </c>
      <c r="D1527" s="190">
        <v>3.3</v>
      </c>
      <c r="E1527" s="99" t="s">
        <v>4387</v>
      </c>
      <c r="F1527" s="100">
        <v>40544</v>
      </c>
      <c r="G1527" s="101">
        <v>3.1</v>
      </c>
      <c r="H1527">
        <v>39569</v>
      </c>
      <c r="I1527" s="101">
        <v>0.2</v>
      </c>
    </row>
    <row r="1528" spans="1:9" ht="14.5" x14ac:dyDescent="0.35">
      <c r="A1528" s="99" t="s">
        <v>4283</v>
      </c>
      <c r="B1528" s="99" t="s">
        <v>383</v>
      </c>
      <c r="C1528" s="189" t="s">
        <v>4388</v>
      </c>
      <c r="D1528" s="190">
        <v>3.3</v>
      </c>
      <c r="E1528" s="99" t="s">
        <v>4389</v>
      </c>
      <c r="F1528" s="100">
        <v>40544</v>
      </c>
      <c r="G1528" s="101">
        <v>3.1</v>
      </c>
      <c r="H1528">
        <v>39569</v>
      </c>
      <c r="I1528" s="101">
        <v>0.2</v>
      </c>
    </row>
    <row r="1529" spans="1:9" ht="14.5" x14ac:dyDescent="0.35">
      <c r="A1529" s="99" t="s">
        <v>4283</v>
      </c>
      <c r="B1529" s="99" t="s">
        <v>386</v>
      </c>
      <c r="C1529" s="189" t="s">
        <v>4390</v>
      </c>
      <c r="D1529" s="190">
        <v>3.8</v>
      </c>
      <c r="E1529" s="99" t="s">
        <v>4391</v>
      </c>
      <c r="F1529" s="100">
        <v>40544</v>
      </c>
      <c r="G1529" s="101">
        <v>3.4</v>
      </c>
      <c r="H1529">
        <v>39569</v>
      </c>
      <c r="I1529" s="101">
        <v>0.4</v>
      </c>
    </row>
    <row r="1530" spans="1:9" ht="14.5" x14ac:dyDescent="0.35">
      <c r="A1530" s="99" t="s">
        <v>4283</v>
      </c>
      <c r="B1530" s="99" t="s">
        <v>1277</v>
      </c>
      <c r="C1530" s="189" t="s">
        <v>4392</v>
      </c>
      <c r="D1530" s="190">
        <v>2.9</v>
      </c>
      <c r="E1530" s="99" t="s">
        <v>4393</v>
      </c>
      <c r="F1530" s="100">
        <v>40544</v>
      </c>
      <c r="G1530" s="101">
        <v>2.9</v>
      </c>
      <c r="H1530">
        <v>39569</v>
      </c>
      <c r="I1530" s="101">
        <v>0</v>
      </c>
    </row>
    <row r="1531" spans="1:9" ht="14.5" x14ac:dyDescent="0.35">
      <c r="A1531" s="99" t="s">
        <v>4283</v>
      </c>
      <c r="B1531" s="99" t="s">
        <v>395</v>
      </c>
      <c r="C1531" s="189" t="s">
        <v>4394</v>
      </c>
      <c r="D1531" s="190">
        <v>3.3</v>
      </c>
      <c r="E1531" s="99" t="s">
        <v>4395</v>
      </c>
      <c r="F1531" s="100">
        <v>40544</v>
      </c>
      <c r="G1531" s="101">
        <v>3.1</v>
      </c>
      <c r="H1531">
        <v>39569</v>
      </c>
      <c r="I1531" s="101">
        <v>0.2</v>
      </c>
    </row>
    <row r="1532" spans="1:9" ht="14.5" x14ac:dyDescent="0.35">
      <c r="A1532" s="99" t="s">
        <v>4283</v>
      </c>
      <c r="B1532" s="99" t="s">
        <v>398</v>
      </c>
      <c r="C1532" s="189" t="s">
        <v>4396</v>
      </c>
      <c r="D1532" s="190">
        <v>3.3</v>
      </c>
      <c r="E1532" s="99" t="s">
        <v>4397</v>
      </c>
      <c r="F1532" s="100">
        <v>40544</v>
      </c>
      <c r="G1532" s="101">
        <v>3.1</v>
      </c>
      <c r="H1532">
        <v>39569</v>
      </c>
      <c r="I1532" s="101">
        <v>0.2</v>
      </c>
    </row>
    <row r="1533" spans="1:9" ht="14.5" x14ac:dyDescent="0.35">
      <c r="A1533" s="99" t="s">
        <v>4283</v>
      </c>
      <c r="B1533" s="99" t="s">
        <v>4398</v>
      </c>
      <c r="C1533" s="189" t="s">
        <v>4399</v>
      </c>
      <c r="D1533" s="190">
        <v>3.3</v>
      </c>
      <c r="E1533" s="99" t="s">
        <v>4400</v>
      </c>
      <c r="F1533" s="100">
        <v>40544</v>
      </c>
      <c r="G1533" s="101">
        <v>3.1</v>
      </c>
      <c r="H1533">
        <v>39569</v>
      </c>
      <c r="I1533" s="101">
        <v>0.2</v>
      </c>
    </row>
    <row r="1534" spans="1:9" ht="14.5" x14ac:dyDescent="0.35">
      <c r="A1534" s="99" t="s">
        <v>4283</v>
      </c>
      <c r="B1534" s="99" t="s">
        <v>404</v>
      </c>
      <c r="C1534" s="189" t="s">
        <v>4401</v>
      </c>
      <c r="D1534" s="190">
        <v>3.4</v>
      </c>
      <c r="E1534" s="99" t="s">
        <v>4402</v>
      </c>
      <c r="F1534" s="100">
        <v>40544</v>
      </c>
      <c r="G1534" s="101">
        <v>3.3</v>
      </c>
      <c r="H1534">
        <v>39569</v>
      </c>
      <c r="I1534" s="101">
        <v>0.1</v>
      </c>
    </row>
    <row r="1535" spans="1:9" ht="14.5" x14ac:dyDescent="0.35">
      <c r="A1535" s="99" t="s">
        <v>4283</v>
      </c>
      <c r="B1535" s="99" t="s">
        <v>4403</v>
      </c>
      <c r="C1535" s="189" t="s">
        <v>4404</v>
      </c>
      <c r="D1535" s="190">
        <v>3.4</v>
      </c>
      <c r="E1535" s="99" t="s">
        <v>4405</v>
      </c>
      <c r="F1535" s="100">
        <v>40544</v>
      </c>
      <c r="G1535" s="101">
        <v>3.1</v>
      </c>
      <c r="H1535">
        <v>39569</v>
      </c>
      <c r="I1535" s="101">
        <v>0.3</v>
      </c>
    </row>
    <row r="1536" spans="1:9" ht="14.5" x14ac:dyDescent="0.35">
      <c r="A1536" s="99" t="s">
        <v>4283</v>
      </c>
      <c r="B1536" s="99" t="s">
        <v>4406</v>
      </c>
      <c r="C1536" s="189" t="s">
        <v>4407</v>
      </c>
      <c r="D1536" s="190">
        <v>3.3</v>
      </c>
      <c r="E1536" s="99" t="s">
        <v>4408</v>
      </c>
      <c r="F1536" s="100">
        <v>40544</v>
      </c>
      <c r="G1536" s="101">
        <v>3.1</v>
      </c>
      <c r="H1536">
        <v>39569</v>
      </c>
      <c r="I1536" s="101">
        <v>0.2</v>
      </c>
    </row>
    <row r="1537" spans="1:9" ht="14.5" x14ac:dyDescent="0.35">
      <c r="A1537" s="191" t="s">
        <v>4283</v>
      </c>
      <c r="B1537" s="191" t="s">
        <v>4409</v>
      </c>
      <c r="C1537" s="189" t="s">
        <v>4410</v>
      </c>
      <c r="D1537" s="190">
        <v>3.2</v>
      </c>
      <c r="E1537" s="191" t="s">
        <v>4411</v>
      </c>
      <c r="F1537" s="192">
        <v>40544</v>
      </c>
      <c r="G1537" s="193">
        <v>2.9</v>
      </c>
      <c r="H1537">
        <v>39569</v>
      </c>
      <c r="I1537" s="193">
        <v>0.3</v>
      </c>
    </row>
    <row r="1538" spans="1:9" ht="14.5" x14ac:dyDescent="0.35">
      <c r="A1538" s="99" t="s">
        <v>4283</v>
      </c>
      <c r="B1538" s="99" t="s">
        <v>4412</v>
      </c>
      <c r="C1538" s="189" t="s">
        <v>4413</v>
      </c>
      <c r="D1538" s="190">
        <v>3.8</v>
      </c>
      <c r="E1538" s="99" t="s">
        <v>4414</v>
      </c>
      <c r="F1538" s="100">
        <v>40544</v>
      </c>
      <c r="G1538" s="101">
        <v>3.4</v>
      </c>
      <c r="H1538">
        <v>39569</v>
      </c>
      <c r="I1538" s="101">
        <v>0.4</v>
      </c>
    </row>
    <row r="1539" spans="1:9" ht="14.5" x14ac:dyDescent="0.35">
      <c r="A1539" s="99" t="s">
        <v>4283</v>
      </c>
      <c r="B1539" s="99" t="s">
        <v>410</v>
      </c>
      <c r="C1539" s="189" t="s">
        <v>4415</v>
      </c>
      <c r="D1539" s="190">
        <v>3.8</v>
      </c>
      <c r="E1539" s="99" t="s">
        <v>4416</v>
      </c>
      <c r="F1539" s="100">
        <v>40544</v>
      </c>
      <c r="G1539" s="101">
        <v>3.4</v>
      </c>
      <c r="H1539">
        <v>39569</v>
      </c>
      <c r="I1539" s="101">
        <v>0.4</v>
      </c>
    </row>
    <row r="1540" spans="1:9" ht="14.5" x14ac:dyDescent="0.35">
      <c r="A1540" s="99" t="s">
        <v>4283</v>
      </c>
      <c r="B1540" s="99" t="s">
        <v>416</v>
      </c>
      <c r="C1540" s="189" t="s">
        <v>4417</v>
      </c>
      <c r="D1540" s="190">
        <v>3.8</v>
      </c>
      <c r="E1540" s="99" t="s">
        <v>4418</v>
      </c>
      <c r="F1540" s="100">
        <v>40544</v>
      </c>
      <c r="G1540" s="101">
        <v>3.4</v>
      </c>
      <c r="H1540">
        <v>39569</v>
      </c>
      <c r="I1540" s="101">
        <v>0.4</v>
      </c>
    </row>
    <row r="1541" spans="1:9" ht="14.5" x14ac:dyDescent="0.35">
      <c r="A1541" s="99" t="s">
        <v>4283</v>
      </c>
      <c r="B1541" s="99" t="s">
        <v>4419</v>
      </c>
      <c r="C1541" s="189" t="s">
        <v>4420</v>
      </c>
      <c r="D1541" s="190">
        <v>3.2</v>
      </c>
      <c r="E1541" s="99" t="s">
        <v>4421</v>
      </c>
      <c r="F1541" s="100">
        <v>40544</v>
      </c>
      <c r="G1541" s="101">
        <v>2.9</v>
      </c>
      <c r="H1541">
        <v>39569</v>
      </c>
      <c r="I1541" s="101">
        <v>0.3</v>
      </c>
    </row>
    <row r="1542" spans="1:9" ht="14.5" x14ac:dyDescent="0.35">
      <c r="A1542" s="99" t="s">
        <v>4283</v>
      </c>
      <c r="B1542" s="99" t="s">
        <v>4422</v>
      </c>
      <c r="C1542" s="189" t="s">
        <v>4423</v>
      </c>
      <c r="D1542" s="190">
        <v>3.2</v>
      </c>
      <c r="E1542" s="99" t="s">
        <v>4424</v>
      </c>
      <c r="F1542" s="100">
        <v>40544</v>
      </c>
      <c r="G1542" s="101">
        <v>2.9</v>
      </c>
      <c r="H1542">
        <v>39569</v>
      </c>
      <c r="I1542" s="101">
        <v>0.3</v>
      </c>
    </row>
    <row r="1543" spans="1:9" ht="14.5" x14ac:dyDescent="0.35">
      <c r="A1543" s="99" t="s">
        <v>4283</v>
      </c>
      <c r="B1543" s="99" t="s">
        <v>1688</v>
      </c>
      <c r="C1543" s="189" t="s">
        <v>4425</v>
      </c>
      <c r="D1543" s="190">
        <v>3.2</v>
      </c>
      <c r="E1543" s="99" t="s">
        <v>4426</v>
      </c>
      <c r="F1543" s="100">
        <v>40544</v>
      </c>
      <c r="G1543" s="101">
        <v>2.9</v>
      </c>
      <c r="H1543">
        <v>39569</v>
      </c>
      <c r="I1543" s="101">
        <v>0.3</v>
      </c>
    </row>
    <row r="1544" spans="1:9" ht="14.5" x14ac:dyDescent="0.35">
      <c r="A1544" s="99" t="s">
        <v>4283</v>
      </c>
      <c r="B1544" s="99" t="s">
        <v>4427</v>
      </c>
      <c r="C1544" s="189" t="s">
        <v>4428</v>
      </c>
      <c r="D1544" s="190">
        <v>3.4</v>
      </c>
      <c r="E1544" s="99" t="s">
        <v>4429</v>
      </c>
      <c r="F1544" s="100">
        <v>40544</v>
      </c>
      <c r="G1544" s="101">
        <v>3.3</v>
      </c>
      <c r="H1544">
        <v>39569</v>
      </c>
      <c r="I1544" s="101">
        <v>0.1</v>
      </c>
    </row>
    <row r="1545" spans="1:9" ht="14.5" x14ac:dyDescent="0.35">
      <c r="A1545" s="99" t="s">
        <v>4283</v>
      </c>
      <c r="B1545" s="99" t="s">
        <v>440</v>
      </c>
      <c r="C1545" s="189" t="s">
        <v>4430</v>
      </c>
      <c r="D1545" s="190">
        <v>3.4</v>
      </c>
      <c r="E1545" s="99" t="s">
        <v>4431</v>
      </c>
      <c r="F1545" s="100">
        <v>40544</v>
      </c>
      <c r="G1545" s="101">
        <v>3.3</v>
      </c>
      <c r="H1545">
        <v>39569</v>
      </c>
      <c r="I1545" s="101">
        <v>0.1</v>
      </c>
    </row>
    <row r="1546" spans="1:9" ht="14.5" x14ac:dyDescent="0.35">
      <c r="A1546" s="99" t="s">
        <v>4283</v>
      </c>
      <c r="B1546" s="99" t="s">
        <v>4432</v>
      </c>
      <c r="C1546" s="189" t="s">
        <v>4433</v>
      </c>
      <c r="D1546" s="190">
        <v>3.3</v>
      </c>
      <c r="E1546" s="99" t="s">
        <v>4434</v>
      </c>
      <c r="F1546" s="100">
        <v>40544</v>
      </c>
      <c r="G1546" s="101">
        <v>3.1</v>
      </c>
      <c r="H1546">
        <v>39569</v>
      </c>
      <c r="I1546" s="101">
        <v>0.2</v>
      </c>
    </row>
    <row r="1547" spans="1:9" ht="14.5" x14ac:dyDescent="0.35">
      <c r="A1547" s="99" t="s">
        <v>4283</v>
      </c>
      <c r="B1547" s="99" t="s">
        <v>3195</v>
      </c>
      <c r="C1547" s="189" t="s">
        <v>4435</v>
      </c>
      <c r="D1547" s="190">
        <v>3.4</v>
      </c>
      <c r="E1547" s="99" t="s">
        <v>4436</v>
      </c>
      <c r="F1547" s="100">
        <v>40544</v>
      </c>
      <c r="G1547" s="101">
        <v>3.3</v>
      </c>
      <c r="H1547">
        <v>39569</v>
      </c>
      <c r="I1547" s="101">
        <v>0.1</v>
      </c>
    </row>
    <row r="1548" spans="1:9" ht="14.5" x14ac:dyDescent="0.35">
      <c r="A1548" s="99" t="s">
        <v>4283</v>
      </c>
      <c r="B1548" s="99" t="s">
        <v>2892</v>
      </c>
      <c r="C1548" s="189" t="s">
        <v>4437</v>
      </c>
      <c r="D1548" s="190">
        <v>3.4</v>
      </c>
      <c r="E1548" s="99" t="s">
        <v>4438</v>
      </c>
      <c r="F1548" s="100">
        <v>40544</v>
      </c>
      <c r="G1548" s="101">
        <v>3.3</v>
      </c>
      <c r="H1548">
        <v>39569</v>
      </c>
      <c r="I1548" s="101">
        <v>0.1</v>
      </c>
    </row>
    <row r="1549" spans="1:9" ht="14.5" x14ac:dyDescent="0.35">
      <c r="A1549" s="99" t="s">
        <v>4283</v>
      </c>
      <c r="B1549" s="99" t="s">
        <v>458</v>
      </c>
      <c r="C1549" s="189" t="s">
        <v>4439</v>
      </c>
      <c r="D1549" s="190">
        <v>3.8</v>
      </c>
      <c r="E1549" s="99" t="s">
        <v>4440</v>
      </c>
      <c r="F1549" s="100">
        <v>40544</v>
      </c>
      <c r="G1549" s="101">
        <v>3.4</v>
      </c>
      <c r="H1549">
        <v>39569</v>
      </c>
      <c r="I1549" s="101">
        <v>0.4</v>
      </c>
    </row>
    <row r="1550" spans="1:9" ht="14.5" x14ac:dyDescent="0.35">
      <c r="A1550" s="99" t="s">
        <v>4283</v>
      </c>
      <c r="B1550" s="99" t="s">
        <v>4441</v>
      </c>
      <c r="C1550" s="189" t="s">
        <v>4442</v>
      </c>
      <c r="D1550" s="190">
        <v>3.2</v>
      </c>
      <c r="E1550" s="99" t="s">
        <v>4443</v>
      </c>
      <c r="F1550" s="100">
        <v>40544</v>
      </c>
      <c r="G1550" s="101">
        <v>3.1</v>
      </c>
      <c r="H1550">
        <v>39569</v>
      </c>
      <c r="I1550" s="101">
        <v>0.1</v>
      </c>
    </row>
    <row r="1551" spans="1:9" ht="14.5" x14ac:dyDescent="0.35">
      <c r="A1551" s="99" t="s">
        <v>4283</v>
      </c>
      <c r="B1551" s="99" t="s">
        <v>4444</v>
      </c>
      <c r="C1551" s="189" t="s">
        <v>4445</v>
      </c>
      <c r="D1551" s="190">
        <v>3.2</v>
      </c>
      <c r="E1551" s="99" t="s">
        <v>4446</v>
      </c>
      <c r="F1551" s="100">
        <v>40544</v>
      </c>
      <c r="G1551" s="101">
        <v>3.1</v>
      </c>
      <c r="H1551">
        <v>39569</v>
      </c>
      <c r="I1551" s="101">
        <v>0.1</v>
      </c>
    </row>
    <row r="1552" spans="1:9" ht="14.5" x14ac:dyDescent="0.35">
      <c r="A1552" s="99" t="s">
        <v>4283</v>
      </c>
      <c r="B1552" s="99" t="s">
        <v>4447</v>
      </c>
      <c r="C1552" s="189" t="s">
        <v>4448</v>
      </c>
      <c r="D1552" s="190">
        <v>2.9</v>
      </c>
      <c r="E1552" s="99" t="s">
        <v>4449</v>
      </c>
      <c r="F1552" s="100">
        <v>40544</v>
      </c>
      <c r="G1552" s="101">
        <v>2.9</v>
      </c>
      <c r="H1552">
        <v>39569</v>
      </c>
      <c r="I1552" s="101">
        <v>0</v>
      </c>
    </row>
    <row r="1553" spans="1:9" ht="14.5" x14ac:dyDescent="0.35">
      <c r="A1553" s="99" t="s">
        <v>4283</v>
      </c>
      <c r="B1553" s="99" t="s">
        <v>4450</v>
      </c>
      <c r="C1553" s="189" t="s">
        <v>4451</v>
      </c>
      <c r="D1553" s="190">
        <v>3.2</v>
      </c>
      <c r="E1553" s="99" t="s">
        <v>4452</v>
      </c>
      <c r="F1553" s="100">
        <v>40544</v>
      </c>
      <c r="G1553" s="101">
        <v>2.9</v>
      </c>
      <c r="H1553">
        <v>39569</v>
      </c>
      <c r="I1553" s="101">
        <v>0.3</v>
      </c>
    </row>
    <row r="1554" spans="1:9" ht="14.5" x14ac:dyDescent="0.35">
      <c r="A1554" s="99" t="s">
        <v>4283</v>
      </c>
      <c r="B1554" s="99" t="s">
        <v>4453</v>
      </c>
      <c r="C1554" s="189" t="s">
        <v>4454</v>
      </c>
      <c r="D1554" s="190">
        <v>3.2</v>
      </c>
      <c r="E1554" s="99" t="s">
        <v>4455</v>
      </c>
      <c r="F1554" s="100">
        <v>40544</v>
      </c>
      <c r="G1554" s="101">
        <v>2.9</v>
      </c>
      <c r="H1554">
        <v>39569</v>
      </c>
      <c r="I1554" s="101">
        <v>0.3</v>
      </c>
    </row>
    <row r="1555" spans="1:9" ht="14.5" x14ac:dyDescent="0.35">
      <c r="A1555" s="99" t="s">
        <v>4283</v>
      </c>
      <c r="B1555" s="99" t="s">
        <v>4456</v>
      </c>
      <c r="C1555" s="189" t="s">
        <v>4457</v>
      </c>
      <c r="D1555" s="190">
        <v>2.9</v>
      </c>
      <c r="E1555" s="99" t="s">
        <v>4458</v>
      </c>
      <c r="F1555" s="100">
        <v>40544</v>
      </c>
      <c r="G1555" s="101">
        <v>2.9</v>
      </c>
      <c r="H1555">
        <v>39569</v>
      </c>
      <c r="I1555" s="101">
        <v>0</v>
      </c>
    </row>
    <row r="1556" spans="1:9" ht="14.5" x14ac:dyDescent="0.35">
      <c r="A1556" s="99" t="s">
        <v>4283</v>
      </c>
      <c r="B1556" s="99" t="s">
        <v>461</v>
      </c>
      <c r="C1556" s="189" t="s">
        <v>4459</v>
      </c>
      <c r="D1556" s="190">
        <v>3.2</v>
      </c>
      <c r="E1556" s="99" t="s">
        <v>4460</v>
      </c>
      <c r="F1556" s="100">
        <v>40544</v>
      </c>
      <c r="G1556" s="101">
        <v>2.9</v>
      </c>
      <c r="H1556">
        <v>39569</v>
      </c>
      <c r="I1556" s="101">
        <v>0.3</v>
      </c>
    </row>
    <row r="1557" spans="1:9" ht="14.5" x14ac:dyDescent="0.35">
      <c r="A1557" s="99" t="s">
        <v>4283</v>
      </c>
      <c r="B1557" s="99" t="s">
        <v>4461</v>
      </c>
      <c r="C1557" s="189" t="s">
        <v>4462</v>
      </c>
      <c r="D1557" s="190">
        <v>3.8</v>
      </c>
      <c r="E1557" s="99" t="s">
        <v>4463</v>
      </c>
      <c r="F1557" s="100">
        <v>40544</v>
      </c>
      <c r="G1557" s="101">
        <v>3.4</v>
      </c>
      <c r="H1557">
        <v>39569</v>
      </c>
      <c r="I1557" s="101">
        <v>0.4</v>
      </c>
    </row>
    <row r="1558" spans="1:9" ht="14.5" x14ac:dyDescent="0.35">
      <c r="A1558" s="99" t="s">
        <v>4283</v>
      </c>
      <c r="B1558" s="99" t="s">
        <v>1774</v>
      </c>
      <c r="C1558" s="189" t="s">
        <v>4464</v>
      </c>
      <c r="D1558" s="190">
        <v>3.3</v>
      </c>
      <c r="E1558" s="99" t="s">
        <v>4465</v>
      </c>
      <c r="F1558" s="100">
        <v>40544</v>
      </c>
      <c r="G1558" s="101">
        <v>3.3</v>
      </c>
      <c r="H1558">
        <v>39569</v>
      </c>
      <c r="I1558" s="101">
        <v>0</v>
      </c>
    </row>
    <row r="1559" spans="1:9" ht="14.5" x14ac:dyDescent="0.35">
      <c r="A1559" s="99" t="s">
        <v>4283</v>
      </c>
      <c r="B1559" s="99" t="s">
        <v>467</v>
      </c>
      <c r="C1559" s="189" t="s">
        <v>4466</v>
      </c>
      <c r="D1559" s="190">
        <v>3.2</v>
      </c>
      <c r="E1559" s="99" t="s">
        <v>4467</v>
      </c>
      <c r="F1559" s="100">
        <v>40544</v>
      </c>
      <c r="G1559" s="101">
        <v>3.1</v>
      </c>
      <c r="H1559">
        <v>39569</v>
      </c>
      <c r="I1559" s="101">
        <v>0.1</v>
      </c>
    </row>
    <row r="1560" spans="1:9" ht="14.5" x14ac:dyDescent="0.35">
      <c r="A1560" s="99" t="s">
        <v>4283</v>
      </c>
      <c r="B1560" s="99" t="s">
        <v>1779</v>
      </c>
      <c r="C1560" s="189" t="s">
        <v>4468</v>
      </c>
      <c r="D1560" s="190">
        <v>3.8</v>
      </c>
      <c r="E1560" s="99" t="s">
        <v>4469</v>
      </c>
      <c r="F1560" s="100">
        <v>40544</v>
      </c>
      <c r="G1560" s="101">
        <v>3.4</v>
      </c>
      <c r="H1560">
        <v>39569</v>
      </c>
      <c r="I1560" s="101">
        <v>0.4</v>
      </c>
    </row>
    <row r="1561" spans="1:9" ht="14.5" x14ac:dyDescent="0.35">
      <c r="A1561" s="99" t="s">
        <v>4283</v>
      </c>
      <c r="B1561" s="99" t="s">
        <v>1782</v>
      </c>
      <c r="C1561" s="189" t="s">
        <v>4470</v>
      </c>
      <c r="D1561" s="190">
        <v>3.3</v>
      </c>
      <c r="E1561" s="99" t="s">
        <v>4471</v>
      </c>
      <c r="F1561" s="100">
        <v>40544</v>
      </c>
      <c r="G1561" s="101">
        <v>3.1</v>
      </c>
      <c r="H1561">
        <v>39569</v>
      </c>
      <c r="I1561" s="101">
        <v>0.2</v>
      </c>
    </row>
    <row r="1562" spans="1:9" ht="14.5" x14ac:dyDescent="0.35">
      <c r="A1562" s="99" t="s">
        <v>4283</v>
      </c>
      <c r="B1562" s="99" t="s">
        <v>1798</v>
      </c>
      <c r="C1562" s="189" t="s">
        <v>4472</v>
      </c>
      <c r="D1562" s="190">
        <v>3.8</v>
      </c>
      <c r="E1562" s="99" t="s">
        <v>4473</v>
      </c>
      <c r="F1562" s="100">
        <v>40544</v>
      </c>
      <c r="G1562" s="101">
        <v>3.4</v>
      </c>
      <c r="H1562">
        <v>39569</v>
      </c>
      <c r="I1562" s="101">
        <v>0.4</v>
      </c>
    </row>
    <row r="1563" spans="1:9" ht="14.5" x14ac:dyDescent="0.35">
      <c r="A1563" s="99" t="s">
        <v>4283</v>
      </c>
      <c r="B1563" s="99" t="s">
        <v>1326</v>
      </c>
      <c r="C1563" s="189" t="s">
        <v>4474</v>
      </c>
      <c r="D1563" s="190">
        <v>3.3</v>
      </c>
      <c r="E1563" s="99" t="s">
        <v>4475</v>
      </c>
      <c r="F1563" s="100">
        <v>40544</v>
      </c>
      <c r="G1563" s="101">
        <v>3.1</v>
      </c>
      <c r="H1563">
        <v>39569</v>
      </c>
      <c r="I1563" s="101">
        <v>0.2</v>
      </c>
    </row>
    <row r="1564" spans="1:9" ht="14.5" x14ac:dyDescent="0.35">
      <c r="A1564" s="99" t="s">
        <v>4283</v>
      </c>
      <c r="B1564" s="99" t="s">
        <v>4476</v>
      </c>
      <c r="C1564" s="189" t="s">
        <v>4477</v>
      </c>
      <c r="D1564" s="190">
        <v>3.2</v>
      </c>
      <c r="E1564" s="99" t="s">
        <v>4478</v>
      </c>
      <c r="F1564" s="100">
        <v>40544</v>
      </c>
      <c r="G1564" s="101">
        <v>3.1</v>
      </c>
      <c r="H1564">
        <v>39569</v>
      </c>
      <c r="I1564" s="101">
        <v>0.1</v>
      </c>
    </row>
    <row r="1565" spans="1:9" ht="14.5" x14ac:dyDescent="0.35">
      <c r="A1565" s="99" t="s">
        <v>4283</v>
      </c>
      <c r="B1565" s="99" t="s">
        <v>4479</v>
      </c>
      <c r="C1565" s="189" t="s">
        <v>4480</v>
      </c>
      <c r="D1565" s="190">
        <v>3.3</v>
      </c>
      <c r="E1565" s="99" t="s">
        <v>4481</v>
      </c>
      <c r="F1565" s="100">
        <v>40544</v>
      </c>
      <c r="G1565" s="101">
        <v>3.1</v>
      </c>
      <c r="H1565">
        <v>39569</v>
      </c>
      <c r="I1565" s="101">
        <v>0.2</v>
      </c>
    </row>
    <row r="1566" spans="1:9" ht="14.5" x14ac:dyDescent="0.35">
      <c r="A1566" s="99" t="s">
        <v>4482</v>
      </c>
      <c r="B1566" s="99" t="s">
        <v>4483</v>
      </c>
      <c r="C1566" s="189" t="s">
        <v>4484</v>
      </c>
      <c r="D1566" s="190">
        <v>1.6</v>
      </c>
      <c r="E1566" s="99" t="s">
        <v>4485</v>
      </c>
      <c r="F1566" s="100">
        <v>40544</v>
      </c>
      <c r="G1566" s="101">
        <v>1.6</v>
      </c>
      <c r="I1566" s="101">
        <v>0</v>
      </c>
    </row>
    <row r="1567" spans="1:9" ht="14.5" x14ac:dyDescent="0.35">
      <c r="A1567" s="99" t="s">
        <v>4482</v>
      </c>
      <c r="B1567" s="99" t="s">
        <v>4486</v>
      </c>
      <c r="C1567" s="189" t="s">
        <v>4487</v>
      </c>
      <c r="D1567" s="190">
        <v>1.6</v>
      </c>
      <c r="E1567" s="99" t="s">
        <v>4488</v>
      </c>
      <c r="F1567" s="100">
        <v>40544</v>
      </c>
      <c r="G1567" s="101">
        <v>1.6</v>
      </c>
      <c r="I1567" s="101">
        <v>0</v>
      </c>
    </row>
    <row r="1568" spans="1:9" ht="14.5" x14ac:dyDescent="0.35">
      <c r="A1568" s="99" t="s">
        <v>4482</v>
      </c>
      <c r="B1568" s="99" t="s">
        <v>2072</v>
      </c>
      <c r="C1568" s="189" t="s">
        <v>4489</v>
      </c>
      <c r="D1568" s="190">
        <v>1.6</v>
      </c>
      <c r="E1568" s="99" t="s">
        <v>4490</v>
      </c>
      <c r="F1568" s="100">
        <v>40544</v>
      </c>
      <c r="G1568" s="101">
        <v>1.6</v>
      </c>
      <c r="I1568" s="101">
        <v>0</v>
      </c>
    </row>
    <row r="1569" spans="1:9" ht="14.5" x14ac:dyDescent="0.35">
      <c r="A1569" s="99" t="s">
        <v>4482</v>
      </c>
      <c r="B1569" s="99" t="s">
        <v>4491</v>
      </c>
      <c r="C1569" s="189" t="s">
        <v>4492</v>
      </c>
      <c r="D1569" s="190">
        <v>1.6</v>
      </c>
      <c r="E1569" s="99" t="s">
        <v>4493</v>
      </c>
      <c r="F1569" s="100">
        <v>40544</v>
      </c>
      <c r="G1569" s="101">
        <v>1.6</v>
      </c>
      <c r="I1569" s="101">
        <v>0</v>
      </c>
    </row>
    <row r="1570" spans="1:9" ht="14.5" x14ac:dyDescent="0.35">
      <c r="A1570" s="99" t="s">
        <v>4482</v>
      </c>
      <c r="B1570" s="99" t="s">
        <v>4494</v>
      </c>
      <c r="C1570" s="189" t="s">
        <v>4495</v>
      </c>
      <c r="D1570" s="190">
        <v>1.6</v>
      </c>
      <c r="E1570" s="99" t="s">
        <v>4496</v>
      </c>
      <c r="F1570" s="100">
        <v>40544</v>
      </c>
      <c r="G1570" s="101">
        <v>1.6</v>
      </c>
      <c r="I1570" s="101">
        <v>0</v>
      </c>
    </row>
    <row r="1571" spans="1:9" ht="14.5" x14ac:dyDescent="0.35">
      <c r="A1571" s="99" t="s">
        <v>4482</v>
      </c>
      <c r="B1571" s="99" t="s">
        <v>2989</v>
      </c>
      <c r="C1571" s="189" t="s">
        <v>4497</v>
      </c>
      <c r="D1571" s="190">
        <v>1.65</v>
      </c>
      <c r="E1571" s="99" t="s">
        <v>4498</v>
      </c>
      <c r="F1571" s="100">
        <v>40544</v>
      </c>
      <c r="G1571" s="101">
        <v>1.65</v>
      </c>
      <c r="I1571" s="101">
        <v>0</v>
      </c>
    </row>
    <row r="1572" spans="1:9" ht="14.5" x14ac:dyDescent="0.35">
      <c r="A1572" s="99" t="s">
        <v>4482</v>
      </c>
      <c r="B1572" s="99" t="s">
        <v>4499</v>
      </c>
      <c r="C1572" s="189" t="s">
        <v>4500</v>
      </c>
      <c r="D1572" s="190">
        <v>1.6</v>
      </c>
      <c r="E1572" s="99" t="s">
        <v>4501</v>
      </c>
      <c r="F1572" s="100">
        <v>40544</v>
      </c>
      <c r="G1572" s="101">
        <v>1.6</v>
      </c>
      <c r="I1572" s="101">
        <v>0</v>
      </c>
    </row>
    <row r="1573" spans="1:9" ht="14.5" x14ac:dyDescent="0.35">
      <c r="A1573" s="99" t="s">
        <v>4482</v>
      </c>
      <c r="B1573" s="99" t="s">
        <v>4502</v>
      </c>
      <c r="C1573" s="189" t="s">
        <v>4503</v>
      </c>
      <c r="D1573" s="190">
        <v>1.6</v>
      </c>
      <c r="E1573" s="99" t="s">
        <v>4504</v>
      </c>
      <c r="F1573" s="100">
        <v>40544</v>
      </c>
      <c r="G1573" s="101">
        <v>1.6</v>
      </c>
      <c r="I1573" s="101">
        <v>0</v>
      </c>
    </row>
    <row r="1574" spans="1:9" ht="14.5" x14ac:dyDescent="0.35">
      <c r="A1574" s="99" t="s">
        <v>4482</v>
      </c>
      <c r="B1574" s="99" t="s">
        <v>737</v>
      </c>
      <c r="C1574" s="189" t="s">
        <v>4505</v>
      </c>
      <c r="D1574" s="190">
        <v>1.6</v>
      </c>
      <c r="E1574" s="99" t="s">
        <v>4506</v>
      </c>
      <c r="F1574" s="100">
        <v>40544</v>
      </c>
      <c r="G1574" s="101">
        <v>1.6</v>
      </c>
      <c r="I1574" s="101">
        <v>0</v>
      </c>
    </row>
    <row r="1575" spans="1:9" ht="14.5" x14ac:dyDescent="0.35">
      <c r="A1575" s="99" t="s">
        <v>4482</v>
      </c>
      <c r="B1575" s="99" t="s">
        <v>4507</v>
      </c>
      <c r="C1575" s="189" t="s">
        <v>4508</v>
      </c>
      <c r="D1575" s="190">
        <v>1.6</v>
      </c>
      <c r="E1575" s="99" t="s">
        <v>4509</v>
      </c>
      <c r="F1575" s="100">
        <v>40544</v>
      </c>
      <c r="G1575" s="101">
        <v>1.6</v>
      </c>
      <c r="I1575" s="101">
        <v>0</v>
      </c>
    </row>
    <row r="1576" spans="1:9" ht="14.5" x14ac:dyDescent="0.35">
      <c r="A1576" s="99" t="s">
        <v>4482</v>
      </c>
      <c r="B1576" s="99" t="s">
        <v>1490</v>
      </c>
      <c r="C1576" s="189" t="s">
        <v>4510</v>
      </c>
      <c r="D1576" s="190">
        <v>1.6</v>
      </c>
      <c r="E1576" s="99" t="s">
        <v>4511</v>
      </c>
      <c r="F1576" s="100">
        <v>40544</v>
      </c>
      <c r="G1576" s="101">
        <v>1.6</v>
      </c>
      <c r="I1576" s="101">
        <v>0</v>
      </c>
    </row>
    <row r="1577" spans="1:9" ht="14.5" x14ac:dyDescent="0.35">
      <c r="A1577" s="99" t="s">
        <v>4482</v>
      </c>
      <c r="B1577" s="99" t="s">
        <v>4512</v>
      </c>
      <c r="C1577" s="189" t="s">
        <v>4513</v>
      </c>
      <c r="D1577" s="190">
        <v>1.6</v>
      </c>
      <c r="E1577" s="99" t="s">
        <v>4514</v>
      </c>
      <c r="F1577" s="100">
        <v>40544</v>
      </c>
      <c r="G1577" s="101">
        <v>1.6</v>
      </c>
      <c r="I1577" s="101">
        <v>0</v>
      </c>
    </row>
    <row r="1578" spans="1:9" ht="14.5" x14ac:dyDescent="0.35">
      <c r="A1578" s="99" t="s">
        <v>4482</v>
      </c>
      <c r="B1578" s="99" t="s">
        <v>4515</v>
      </c>
      <c r="C1578" s="189" t="s">
        <v>4516</v>
      </c>
      <c r="D1578" s="190">
        <v>1.65</v>
      </c>
      <c r="E1578" s="99" t="s">
        <v>4517</v>
      </c>
      <c r="F1578" s="100">
        <v>40544</v>
      </c>
      <c r="G1578" s="101">
        <v>1.65</v>
      </c>
      <c r="I1578" s="101">
        <v>0</v>
      </c>
    </row>
    <row r="1579" spans="1:9" ht="14.5" x14ac:dyDescent="0.35">
      <c r="A1579" s="99" t="s">
        <v>4482</v>
      </c>
      <c r="B1579" s="99" t="s">
        <v>4518</v>
      </c>
      <c r="C1579" s="189" t="s">
        <v>4519</v>
      </c>
      <c r="D1579" s="190">
        <v>1.6</v>
      </c>
      <c r="E1579" s="99" t="s">
        <v>4520</v>
      </c>
      <c r="F1579" s="100">
        <v>40544</v>
      </c>
      <c r="G1579" s="101">
        <v>1.6</v>
      </c>
      <c r="I1579" s="101">
        <v>0</v>
      </c>
    </row>
    <row r="1580" spans="1:9" ht="14.5" x14ac:dyDescent="0.35">
      <c r="A1580" s="99" t="s">
        <v>4482</v>
      </c>
      <c r="B1580" s="99" t="s">
        <v>4521</v>
      </c>
      <c r="C1580" s="189" t="s">
        <v>4522</v>
      </c>
      <c r="D1580" s="190">
        <v>1.6</v>
      </c>
      <c r="E1580" s="99" t="s">
        <v>4523</v>
      </c>
      <c r="F1580" s="100">
        <v>40544</v>
      </c>
      <c r="G1580" s="101">
        <v>1.6</v>
      </c>
      <c r="I1580" s="101">
        <v>0</v>
      </c>
    </row>
    <row r="1581" spans="1:9" ht="14.5" x14ac:dyDescent="0.35">
      <c r="A1581" s="99" t="s">
        <v>4482</v>
      </c>
      <c r="B1581" s="99" t="s">
        <v>2248</v>
      </c>
      <c r="C1581" s="189" t="s">
        <v>4524</v>
      </c>
      <c r="D1581" s="190">
        <v>1.6</v>
      </c>
      <c r="E1581" s="99" t="s">
        <v>4525</v>
      </c>
      <c r="F1581" s="100">
        <v>40544</v>
      </c>
      <c r="G1581" s="101">
        <v>1.6</v>
      </c>
      <c r="I1581" s="101">
        <v>0</v>
      </c>
    </row>
    <row r="1582" spans="1:9" ht="14.5" x14ac:dyDescent="0.35">
      <c r="A1582" s="99" t="s">
        <v>4482</v>
      </c>
      <c r="B1582" s="99" t="s">
        <v>764</v>
      </c>
      <c r="C1582" s="189" t="s">
        <v>4526</v>
      </c>
      <c r="D1582" s="190">
        <v>1.6</v>
      </c>
      <c r="E1582" s="99" t="s">
        <v>4527</v>
      </c>
      <c r="F1582" s="100">
        <v>40544</v>
      </c>
      <c r="G1582" s="101">
        <v>1.6</v>
      </c>
      <c r="I1582" s="101">
        <v>0</v>
      </c>
    </row>
    <row r="1583" spans="1:9" ht="14.5" x14ac:dyDescent="0.35">
      <c r="A1583" s="99" t="s">
        <v>4482</v>
      </c>
      <c r="B1583" s="99" t="s">
        <v>4528</v>
      </c>
      <c r="C1583" s="189" t="s">
        <v>4529</v>
      </c>
      <c r="D1583" s="190">
        <v>1.6</v>
      </c>
      <c r="E1583" s="99" t="s">
        <v>4530</v>
      </c>
      <c r="F1583" s="100">
        <v>40544</v>
      </c>
      <c r="G1583" s="101">
        <v>1.6</v>
      </c>
      <c r="I1583" s="101">
        <v>0</v>
      </c>
    </row>
    <row r="1584" spans="1:9" ht="14.5" x14ac:dyDescent="0.35">
      <c r="A1584" s="99" t="s">
        <v>4482</v>
      </c>
      <c r="B1584" s="99" t="s">
        <v>4531</v>
      </c>
      <c r="C1584" s="189" t="s">
        <v>4532</v>
      </c>
      <c r="D1584" s="190">
        <v>1.6</v>
      </c>
      <c r="E1584" s="99" t="s">
        <v>4533</v>
      </c>
      <c r="F1584" s="100">
        <v>40544</v>
      </c>
      <c r="G1584" s="101">
        <v>1.6</v>
      </c>
      <c r="I1584" s="101">
        <v>0</v>
      </c>
    </row>
    <row r="1585" spans="1:9" ht="14.5" x14ac:dyDescent="0.35">
      <c r="A1585" s="99" t="s">
        <v>4482</v>
      </c>
      <c r="B1585" s="99" t="s">
        <v>4534</v>
      </c>
      <c r="C1585" s="189" t="s">
        <v>4535</v>
      </c>
      <c r="D1585" s="190">
        <v>1.6</v>
      </c>
      <c r="E1585" s="99" t="s">
        <v>4536</v>
      </c>
      <c r="F1585" s="100">
        <v>40544</v>
      </c>
      <c r="G1585" s="101">
        <v>1.6</v>
      </c>
      <c r="I1585" s="101">
        <v>0</v>
      </c>
    </row>
    <row r="1586" spans="1:9" ht="14.5" x14ac:dyDescent="0.35">
      <c r="A1586" s="99" t="s">
        <v>4482</v>
      </c>
      <c r="B1586" s="99" t="s">
        <v>4537</v>
      </c>
      <c r="C1586" s="189" t="s">
        <v>4538</v>
      </c>
      <c r="D1586" s="190">
        <v>1.6</v>
      </c>
      <c r="E1586" s="99" t="s">
        <v>4539</v>
      </c>
      <c r="F1586" s="100">
        <v>40544</v>
      </c>
      <c r="G1586" s="101">
        <v>1.6</v>
      </c>
      <c r="I1586" s="101">
        <v>0</v>
      </c>
    </row>
    <row r="1587" spans="1:9" ht="14.5" x14ac:dyDescent="0.35">
      <c r="A1587" s="99" t="s">
        <v>4482</v>
      </c>
      <c r="B1587" s="99" t="s">
        <v>356</v>
      </c>
      <c r="C1587" s="189" t="s">
        <v>4540</v>
      </c>
      <c r="D1587" s="190">
        <v>1.6</v>
      </c>
      <c r="E1587" s="99" t="s">
        <v>4541</v>
      </c>
      <c r="F1587" s="100">
        <v>40544</v>
      </c>
      <c r="G1587" s="101">
        <v>1.6</v>
      </c>
      <c r="I1587" s="101">
        <v>0</v>
      </c>
    </row>
    <row r="1588" spans="1:9" ht="14.5" x14ac:dyDescent="0.35">
      <c r="A1588" s="99" t="s">
        <v>4482</v>
      </c>
      <c r="B1588" s="99" t="s">
        <v>4542</v>
      </c>
      <c r="C1588" s="189" t="s">
        <v>4543</v>
      </c>
      <c r="D1588" s="190">
        <v>1.6</v>
      </c>
      <c r="E1588" s="99" t="s">
        <v>4544</v>
      </c>
      <c r="F1588" s="100">
        <v>40544</v>
      </c>
      <c r="G1588" s="101">
        <v>1.6</v>
      </c>
      <c r="I1588" s="101">
        <v>0</v>
      </c>
    </row>
    <row r="1589" spans="1:9" ht="14.5" x14ac:dyDescent="0.35">
      <c r="A1589" s="99" t="s">
        <v>4482</v>
      </c>
      <c r="B1589" s="99" t="s">
        <v>573</v>
      </c>
      <c r="C1589" s="189" t="s">
        <v>4545</v>
      </c>
      <c r="D1589" s="190">
        <v>1.6</v>
      </c>
      <c r="E1589" s="99" t="s">
        <v>4546</v>
      </c>
      <c r="F1589" s="100">
        <v>40544</v>
      </c>
      <c r="G1589" s="101">
        <v>1.6</v>
      </c>
      <c r="I1589" s="101">
        <v>0</v>
      </c>
    </row>
    <row r="1590" spans="1:9" ht="14.5" x14ac:dyDescent="0.35">
      <c r="A1590" s="99" t="s">
        <v>4482</v>
      </c>
      <c r="B1590" s="99" t="s">
        <v>4547</v>
      </c>
      <c r="C1590" s="189" t="s">
        <v>4548</v>
      </c>
      <c r="D1590" s="190">
        <v>1.6</v>
      </c>
      <c r="E1590" s="99" t="s">
        <v>4549</v>
      </c>
      <c r="F1590" s="100">
        <v>40544</v>
      </c>
      <c r="G1590" s="101">
        <v>1.6</v>
      </c>
      <c r="I1590" s="101">
        <v>0</v>
      </c>
    </row>
    <row r="1591" spans="1:9" ht="14.5" x14ac:dyDescent="0.35">
      <c r="A1591" s="99" t="s">
        <v>4482</v>
      </c>
      <c r="B1591" s="99" t="s">
        <v>1028</v>
      </c>
      <c r="C1591" s="189" t="s">
        <v>4550</v>
      </c>
      <c r="D1591" s="190">
        <v>1.6</v>
      </c>
      <c r="E1591" s="99" t="s">
        <v>4551</v>
      </c>
      <c r="F1591" s="100">
        <v>40544</v>
      </c>
      <c r="G1591" s="101">
        <v>1.6</v>
      </c>
      <c r="I1591" s="101">
        <v>0</v>
      </c>
    </row>
    <row r="1592" spans="1:9" ht="14.5" x14ac:dyDescent="0.35">
      <c r="A1592" s="99" t="s">
        <v>4482</v>
      </c>
      <c r="B1592" s="99" t="s">
        <v>371</v>
      </c>
      <c r="C1592" s="189" t="s">
        <v>4552</v>
      </c>
      <c r="D1592" s="190">
        <v>1.8</v>
      </c>
      <c r="E1592" s="99" t="s">
        <v>4553</v>
      </c>
      <c r="F1592" s="100">
        <v>40544</v>
      </c>
      <c r="G1592" s="101">
        <v>1.8</v>
      </c>
      <c r="I1592" s="101">
        <v>0</v>
      </c>
    </row>
    <row r="1593" spans="1:9" ht="14.5" x14ac:dyDescent="0.35">
      <c r="A1593" s="99" t="s">
        <v>4482</v>
      </c>
      <c r="B1593" s="99" t="s">
        <v>383</v>
      </c>
      <c r="C1593" s="189" t="s">
        <v>4554</v>
      </c>
      <c r="D1593" s="190">
        <v>1.6</v>
      </c>
      <c r="E1593" s="99" t="s">
        <v>4555</v>
      </c>
      <c r="F1593" s="100">
        <v>40544</v>
      </c>
      <c r="G1593" s="101">
        <v>1.6</v>
      </c>
      <c r="I1593" s="101">
        <v>0</v>
      </c>
    </row>
    <row r="1594" spans="1:9" ht="14.5" x14ac:dyDescent="0.35">
      <c r="A1594" s="99" t="s">
        <v>4482</v>
      </c>
      <c r="B1594" s="99" t="s">
        <v>4556</v>
      </c>
      <c r="C1594" s="189" t="s">
        <v>4557</v>
      </c>
      <c r="D1594" s="190">
        <v>1.6</v>
      </c>
      <c r="E1594" s="99" t="s">
        <v>4558</v>
      </c>
      <c r="F1594" s="100">
        <v>40544</v>
      </c>
      <c r="G1594" s="101">
        <v>1.6</v>
      </c>
      <c r="I1594" s="101">
        <v>0</v>
      </c>
    </row>
    <row r="1595" spans="1:9" ht="14.5" x14ac:dyDescent="0.35">
      <c r="A1595" s="99" t="s">
        <v>4482</v>
      </c>
      <c r="B1595" s="99" t="s">
        <v>4559</v>
      </c>
      <c r="C1595" s="189" t="s">
        <v>4560</v>
      </c>
      <c r="D1595" s="190">
        <v>1.6</v>
      </c>
      <c r="E1595" s="99" t="s">
        <v>4561</v>
      </c>
      <c r="F1595" s="100">
        <v>40544</v>
      </c>
      <c r="G1595" s="101">
        <v>1.6</v>
      </c>
      <c r="I1595" s="101">
        <v>0</v>
      </c>
    </row>
    <row r="1596" spans="1:9" ht="14.5" x14ac:dyDescent="0.35">
      <c r="A1596" s="99" t="s">
        <v>4482</v>
      </c>
      <c r="B1596" s="99" t="s">
        <v>810</v>
      </c>
      <c r="C1596" s="189" t="s">
        <v>4562</v>
      </c>
      <c r="D1596" s="190">
        <v>1.8</v>
      </c>
      <c r="E1596" s="99" t="s">
        <v>4563</v>
      </c>
      <c r="F1596" s="100">
        <v>40544</v>
      </c>
      <c r="G1596" s="101">
        <v>1.8</v>
      </c>
      <c r="I1596" s="101">
        <v>0</v>
      </c>
    </row>
    <row r="1597" spans="1:9" ht="14.5" x14ac:dyDescent="0.35">
      <c r="A1597" s="99" t="s">
        <v>4482</v>
      </c>
      <c r="B1597" s="99" t="s">
        <v>4564</v>
      </c>
      <c r="C1597" s="189" t="s">
        <v>4565</v>
      </c>
      <c r="D1597" s="190">
        <v>1.6</v>
      </c>
      <c r="E1597" s="99" t="s">
        <v>4566</v>
      </c>
      <c r="F1597" s="100">
        <v>40544</v>
      </c>
      <c r="G1597" s="101">
        <v>1.6</v>
      </c>
      <c r="I1597" s="101">
        <v>0</v>
      </c>
    </row>
    <row r="1598" spans="1:9" ht="14.5" x14ac:dyDescent="0.35">
      <c r="A1598" s="99" t="s">
        <v>4482</v>
      </c>
      <c r="B1598" s="99" t="s">
        <v>4567</v>
      </c>
      <c r="C1598" s="189" t="s">
        <v>4568</v>
      </c>
      <c r="D1598" s="190">
        <v>1.6</v>
      </c>
      <c r="E1598" s="99" t="s">
        <v>4569</v>
      </c>
      <c r="F1598" s="100">
        <v>40544</v>
      </c>
      <c r="G1598" s="101">
        <v>1.6</v>
      </c>
      <c r="I1598" s="101">
        <v>0</v>
      </c>
    </row>
    <row r="1599" spans="1:9" ht="14.5" x14ac:dyDescent="0.35">
      <c r="A1599" s="99" t="s">
        <v>4482</v>
      </c>
      <c r="B1599" s="99" t="s">
        <v>831</v>
      </c>
      <c r="C1599" s="189" t="s">
        <v>4570</v>
      </c>
      <c r="D1599" s="190">
        <v>1.6</v>
      </c>
      <c r="E1599" s="99" t="s">
        <v>4571</v>
      </c>
      <c r="F1599" s="100">
        <v>40544</v>
      </c>
      <c r="G1599" s="101">
        <v>1.6</v>
      </c>
      <c r="I1599" s="101">
        <v>0</v>
      </c>
    </row>
    <row r="1600" spans="1:9" ht="14.5" x14ac:dyDescent="0.35">
      <c r="A1600" s="99" t="s">
        <v>4482</v>
      </c>
      <c r="B1600" s="99" t="s">
        <v>4572</v>
      </c>
      <c r="C1600" s="189" t="s">
        <v>4573</v>
      </c>
      <c r="D1600" s="190">
        <v>1.6</v>
      </c>
      <c r="E1600" s="99" t="s">
        <v>4574</v>
      </c>
      <c r="F1600" s="100">
        <v>40544</v>
      </c>
      <c r="G1600" s="101">
        <v>1.6</v>
      </c>
      <c r="I1600" s="101">
        <v>0</v>
      </c>
    </row>
    <row r="1601" spans="1:9" ht="14.5" x14ac:dyDescent="0.35">
      <c r="A1601" s="99" t="s">
        <v>4482</v>
      </c>
      <c r="B1601" s="99" t="s">
        <v>413</v>
      </c>
      <c r="C1601" s="189" t="s">
        <v>4575</v>
      </c>
      <c r="D1601" s="190">
        <v>1.6</v>
      </c>
      <c r="E1601" s="99" t="s">
        <v>4576</v>
      </c>
      <c r="F1601" s="100">
        <v>40544</v>
      </c>
      <c r="G1601" s="101">
        <v>1.6</v>
      </c>
      <c r="I1601" s="101">
        <v>0</v>
      </c>
    </row>
    <row r="1602" spans="1:9" ht="14.5" x14ac:dyDescent="0.35">
      <c r="A1602" s="99" t="s">
        <v>4482</v>
      </c>
      <c r="B1602" s="99" t="s">
        <v>4577</v>
      </c>
      <c r="C1602" s="189" t="s">
        <v>4578</v>
      </c>
      <c r="D1602" s="190">
        <v>1.6</v>
      </c>
      <c r="E1602" s="99" t="s">
        <v>4579</v>
      </c>
      <c r="F1602" s="100">
        <v>40544</v>
      </c>
      <c r="G1602" s="101">
        <v>1.6</v>
      </c>
      <c r="I1602" s="101">
        <v>0</v>
      </c>
    </row>
    <row r="1603" spans="1:9" ht="14.5" x14ac:dyDescent="0.35">
      <c r="A1603" s="99" t="s">
        <v>4482</v>
      </c>
      <c r="B1603" s="99" t="s">
        <v>4580</v>
      </c>
      <c r="C1603" s="189" t="s">
        <v>4581</v>
      </c>
      <c r="D1603" s="190">
        <v>1.6</v>
      </c>
      <c r="E1603" s="99" t="s">
        <v>4582</v>
      </c>
      <c r="F1603" s="100">
        <v>40544</v>
      </c>
      <c r="G1603" s="101">
        <v>1.6</v>
      </c>
      <c r="I1603" s="101">
        <v>0</v>
      </c>
    </row>
    <row r="1604" spans="1:9" ht="14.5" x14ac:dyDescent="0.35">
      <c r="A1604" s="99" t="s">
        <v>4482</v>
      </c>
      <c r="B1604" s="99" t="s">
        <v>3175</v>
      </c>
      <c r="C1604" s="189" t="s">
        <v>4583</v>
      </c>
      <c r="D1604" s="190">
        <v>1.6</v>
      </c>
      <c r="E1604" s="99" t="s">
        <v>4584</v>
      </c>
      <c r="F1604" s="100">
        <v>40544</v>
      </c>
      <c r="G1604" s="101">
        <v>1.6</v>
      </c>
      <c r="I1604" s="101">
        <v>0</v>
      </c>
    </row>
    <row r="1605" spans="1:9" ht="14.5" x14ac:dyDescent="0.35">
      <c r="A1605" s="99" t="s">
        <v>4482</v>
      </c>
      <c r="B1605" s="99" t="s">
        <v>428</v>
      </c>
      <c r="C1605" s="189" t="s">
        <v>4585</v>
      </c>
      <c r="D1605" s="190">
        <v>1.6</v>
      </c>
      <c r="E1605" s="99" t="s">
        <v>4586</v>
      </c>
      <c r="F1605" s="100">
        <v>40544</v>
      </c>
      <c r="G1605" s="101">
        <v>1.6</v>
      </c>
      <c r="I1605" s="101">
        <v>0</v>
      </c>
    </row>
    <row r="1606" spans="1:9" ht="14.5" x14ac:dyDescent="0.35">
      <c r="A1606" s="99" t="s">
        <v>4482</v>
      </c>
      <c r="B1606" s="99" t="s">
        <v>4587</v>
      </c>
      <c r="C1606" s="189" t="s">
        <v>4588</v>
      </c>
      <c r="D1606" s="190">
        <v>1.6</v>
      </c>
      <c r="E1606" s="99" t="s">
        <v>4589</v>
      </c>
      <c r="F1606" s="100">
        <v>40544</v>
      </c>
      <c r="G1606" s="101">
        <v>1.6</v>
      </c>
      <c r="I1606" s="101">
        <v>0</v>
      </c>
    </row>
    <row r="1607" spans="1:9" ht="14.5" x14ac:dyDescent="0.35">
      <c r="A1607" s="99" t="s">
        <v>4482</v>
      </c>
      <c r="B1607" s="99" t="s">
        <v>2371</v>
      </c>
      <c r="C1607" s="189" t="s">
        <v>4590</v>
      </c>
      <c r="D1607" s="190">
        <v>1.6</v>
      </c>
      <c r="E1607" s="99" t="s">
        <v>4591</v>
      </c>
      <c r="F1607" s="100">
        <v>40544</v>
      </c>
      <c r="G1607" s="101">
        <v>1.6</v>
      </c>
      <c r="I1607" s="101">
        <v>0</v>
      </c>
    </row>
    <row r="1608" spans="1:9" ht="14.5" x14ac:dyDescent="0.35">
      <c r="A1608" s="99" t="s">
        <v>4482</v>
      </c>
      <c r="B1608" s="99" t="s">
        <v>4592</v>
      </c>
      <c r="C1608" s="189" t="s">
        <v>4593</v>
      </c>
      <c r="D1608" s="190">
        <v>1.6</v>
      </c>
      <c r="E1608" s="99" t="s">
        <v>4594</v>
      </c>
      <c r="F1608" s="100">
        <v>40544</v>
      </c>
      <c r="G1608" s="101">
        <v>1.6</v>
      </c>
      <c r="I1608" s="101">
        <v>0</v>
      </c>
    </row>
    <row r="1609" spans="1:9" ht="14.5" x14ac:dyDescent="0.35">
      <c r="A1609" s="99" t="s">
        <v>4482</v>
      </c>
      <c r="B1609" s="99" t="s">
        <v>4595</v>
      </c>
      <c r="C1609" s="189" t="s">
        <v>4596</v>
      </c>
      <c r="D1609" s="190">
        <v>1.6</v>
      </c>
      <c r="E1609" s="99" t="s">
        <v>4597</v>
      </c>
      <c r="F1609" s="100">
        <v>40544</v>
      </c>
      <c r="G1609" s="101">
        <v>1.6</v>
      </c>
      <c r="I1609" s="101">
        <v>0</v>
      </c>
    </row>
    <row r="1610" spans="1:9" ht="14.5" x14ac:dyDescent="0.35">
      <c r="A1610" s="99" t="s">
        <v>4482</v>
      </c>
      <c r="B1610" s="99" t="s">
        <v>4598</v>
      </c>
      <c r="C1610" s="189" t="s">
        <v>4599</v>
      </c>
      <c r="D1610" s="190">
        <v>1.8</v>
      </c>
      <c r="E1610" s="99" t="s">
        <v>4600</v>
      </c>
      <c r="F1610" s="100">
        <v>40544</v>
      </c>
      <c r="G1610" s="101">
        <v>1.8</v>
      </c>
      <c r="I1610" s="101">
        <v>0</v>
      </c>
    </row>
    <row r="1611" spans="1:9" ht="14.5" x14ac:dyDescent="0.35">
      <c r="A1611" s="99" t="s">
        <v>4482</v>
      </c>
      <c r="B1611" s="99" t="s">
        <v>2886</v>
      </c>
      <c r="C1611" s="189" t="s">
        <v>4601</v>
      </c>
      <c r="D1611" s="190">
        <v>1.6</v>
      </c>
      <c r="E1611" s="99" t="s">
        <v>4602</v>
      </c>
      <c r="F1611" s="100">
        <v>40544</v>
      </c>
      <c r="G1611" s="101">
        <v>1.6</v>
      </c>
      <c r="I1611" s="101">
        <v>0</v>
      </c>
    </row>
    <row r="1612" spans="1:9" ht="14.5" x14ac:dyDescent="0.35">
      <c r="A1612" s="99" t="s">
        <v>4482</v>
      </c>
      <c r="B1612" s="99" t="s">
        <v>4603</v>
      </c>
      <c r="C1612" s="189" t="s">
        <v>4604</v>
      </c>
      <c r="D1612" s="190">
        <v>1.6</v>
      </c>
      <c r="E1612" s="99" t="s">
        <v>4605</v>
      </c>
      <c r="F1612" s="100">
        <v>40544</v>
      </c>
      <c r="G1612" s="101">
        <v>1.6</v>
      </c>
      <c r="I1612" s="101">
        <v>0</v>
      </c>
    </row>
    <row r="1613" spans="1:9" ht="14.5" x14ac:dyDescent="0.35">
      <c r="A1613" s="99" t="s">
        <v>4482</v>
      </c>
      <c r="B1613" s="99" t="s">
        <v>4606</v>
      </c>
      <c r="C1613" s="189" t="s">
        <v>4607</v>
      </c>
      <c r="D1613" s="190">
        <v>1.6</v>
      </c>
      <c r="E1613" s="99" t="s">
        <v>4608</v>
      </c>
      <c r="F1613" s="100">
        <v>40544</v>
      </c>
      <c r="G1613" s="101">
        <v>1.6</v>
      </c>
      <c r="I1613" s="101">
        <v>0</v>
      </c>
    </row>
    <row r="1614" spans="1:9" ht="14.5" x14ac:dyDescent="0.35">
      <c r="A1614" s="99" t="s">
        <v>4482</v>
      </c>
      <c r="B1614" s="99" t="s">
        <v>4609</v>
      </c>
      <c r="C1614" s="189" t="s">
        <v>4610</v>
      </c>
      <c r="D1614" s="190">
        <v>1.6</v>
      </c>
      <c r="E1614" s="99" t="s">
        <v>4611</v>
      </c>
      <c r="F1614" s="100">
        <v>40544</v>
      </c>
      <c r="G1614" s="101">
        <v>1.6</v>
      </c>
      <c r="I1614" s="101">
        <v>0</v>
      </c>
    </row>
    <row r="1615" spans="1:9" ht="14.5" x14ac:dyDescent="0.35">
      <c r="A1615" s="99" t="s">
        <v>4482</v>
      </c>
      <c r="B1615" s="99" t="s">
        <v>2165</v>
      </c>
      <c r="C1615" s="189" t="s">
        <v>4612</v>
      </c>
      <c r="D1615" s="190">
        <v>1.6</v>
      </c>
      <c r="E1615" s="99" t="s">
        <v>4613</v>
      </c>
      <c r="F1615" s="100">
        <v>40544</v>
      </c>
      <c r="G1615" s="101">
        <v>1.6</v>
      </c>
      <c r="I1615" s="101">
        <v>0</v>
      </c>
    </row>
    <row r="1616" spans="1:9" ht="14.5" x14ac:dyDescent="0.35">
      <c r="A1616" s="99" t="s">
        <v>4482</v>
      </c>
      <c r="B1616" s="99" t="s">
        <v>4614</v>
      </c>
      <c r="C1616" s="189" t="s">
        <v>4615</v>
      </c>
      <c r="D1616" s="190">
        <v>1.6</v>
      </c>
      <c r="E1616" s="99" t="s">
        <v>4616</v>
      </c>
      <c r="F1616" s="100">
        <v>40544</v>
      </c>
      <c r="G1616" s="101">
        <v>1.6</v>
      </c>
      <c r="I1616" s="101">
        <v>0</v>
      </c>
    </row>
    <row r="1617" spans="1:9" ht="14.5" x14ac:dyDescent="0.35">
      <c r="A1617" s="99" t="s">
        <v>4482</v>
      </c>
      <c r="B1617" s="99" t="s">
        <v>4617</v>
      </c>
      <c r="C1617" s="189" t="s">
        <v>4618</v>
      </c>
      <c r="D1617" s="190">
        <v>1.6</v>
      </c>
      <c r="E1617" s="99" t="s">
        <v>4619</v>
      </c>
      <c r="F1617" s="100">
        <v>40544</v>
      </c>
      <c r="G1617" s="101">
        <v>1.6</v>
      </c>
      <c r="I1617" s="101">
        <v>0</v>
      </c>
    </row>
    <row r="1618" spans="1:9" ht="14.5" x14ac:dyDescent="0.35">
      <c r="A1618" s="99" t="s">
        <v>4482</v>
      </c>
      <c r="B1618" s="99" t="s">
        <v>2171</v>
      </c>
      <c r="C1618" s="189" t="s">
        <v>4620</v>
      </c>
      <c r="D1618" s="190">
        <v>1.6</v>
      </c>
      <c r="E1618" s="99" t="s">
        <v>4621</v>
      </c>
      <c r="F1618" s="100">
        <v>40544</v>
      </c>
      <c r="G1618" s="101">
        <v>1.6</v>
      </c>
      <c r="I1618" s="101">
        <v>0</v>
      </c>
    </row>
    <row r="1619" spans="1:9" ht="14.5" x14ac:dyDescent="0.35">
      <c r="A1619" s="99" t="s">
        <v>4482</v>
      </c>
      <c r="B1619" s="99" t="s">
        <v>4622</v>
      </c>
      <c r="C1619" s="189" t="s">
        <v>4623</v>
      </c>
      <c r="D1619" s="190">
        <v>1.6</v>
      </c>
      <c r="E1619" s="99" t="s">
        <v>4624</v>
      </c>
      <c r="F1619" s="100">
        <v>40544</v>
      </c>
      <c r="G1619" s="101">
        <v>1.6</v>
      </c>
      <c r="I1619" s="101">
        <v>0</v>
      </c>
    </row>
    <row r="1620" spans="1:9" ht="14.5" x14ac:dyDescent="0.35">
      <c r="A1620" s="99" t="s">
        <v>4482</v>
      </c>
      <c r="B1620" s="99" t="s">
        <v>4625</v>
      </c>
      <c r="C1620" s="189" t="s">
        <v>4626</v>
      </c>
      <c r="D1620" s="190">
        <v>1.6</v>
      </c>
      <c r="E1620" s="99" t="s">
        <v>4627</v>
      </c>
      <c r="F1620" s="100">
        <v>40544</v>
      </c>
      <c r="G1620" s="101">
        <v>1.6</v>
      </c>
      <c r="I1620" s="101">
        <v>0</v>
      </c>
    </row>
    <row r="1621" spans="1:9" ht="14.5" x14ac:dyDescent="0.35">
      <c r="A1621" s="99" t="s">
        <v>4482</v>
      </c>
      <c r="B1621" s="99" t="s">
        <v>4628</v>
      </c>
      <c r="C1621" s="189" t="s">
        <v>4629</v>
      </c>
      <c r="D1621" s="190">
        <v>1.6</v>
      </c>
      <c r="E1621" s="99" t="s">
        <v>4630</v>
      </c>
      <c r="F1621" s="100">
        <v>40544</v>
      </c>
      <c r="G1621" s="101">
        <v>1.6</v>
      </c>
      <c r="I1621" s="101">
        <v>0</v>
      </c>
    </row>
    <row r="1622" spans="1:9" ht="14.5" x14ac:dyDescent="0.35">
      <c r="A1622" s="99" t="s">
        <v>4482</v>
      </c>
      <c r="B1622" s="99" t="s">
        <v>4631</v>
      </c>
      <c r="C1622" s="189" t="s">
        <v>4632</v>
      </c>
      <c r="D1622" s="190">
        <v>1.6</v>
      </c>
      <c r="E1622" s="99" t="s">
        <v>4633</v>
      </c>
      <c r="F1622" s="100">
        <v>40544</v>
      </c>
      <c r="G1622" s="101">
        <v>1.6</v>
      </c>
      <c r="I1622" s="101">
        <v>0</v>
      </c>
    </row>
    <row r="1623" spans="1:9" ht="14.5" x14ac:dyDescent="0.35">
      <c r="A1623" s="99" t="s">
        <v>4634</v>
      </c>
      <c r="B1623" s="99" t="s">
        <v>4635</v>
      </c>
      <c r="C1623" s="189" t="s">
        <v>4636</v>
      </c>
      <c r="D1623" s="190">
        <v>3.4</v>
      </c>
      <c r="E1623" s="99" t="s">
        <v>4637</v>
      </c>
      <c r="F1623" s="100">
        <v>40544</v>
      </c>
      <c r="G1623" s="101">
        <v>3.1</v>
      </c>
      <c r="H1623">
        <v>39569</v>
      </c>
      <c r="I1623" s="101">
        <v>0.3</v>
      </c>
    </row>
    <row r="1624" spans="1:9" ht="14.5" x14ac:dyDescent="0.35">
      <c r="A1624" s="99" t="s">
        <v>4634</v>
      </c>
      <c r="B1624" s="99" t="s">
        <v>2179</v>
      </c>
      <c r="C1624" s="189" t="s">
        <v>4638</v>
      </c>
      <c r="D1624" s="190">
        <v>3.4</v>
      </c>
      <c r="E1624" s="99" t="s">
        <v>4639</v>
      </c>
      <c r="F1624" s="100">
        <v>40544</v>
      </c>
      <c r="G1624" s="101">
        <v>2.95</v>
      </c>
      <c r="H1624">
        <v>39569</v>
      </c>
      <c r="I1624" s="101">
        <v>0.45</v>
      </c>
    </row>
    <row r="1625" spans="1:9" ht="14.5" x14ac:dyDescent="0.35">
      <c r="A1625" s="99" t="s">
        <v>4634</v>
      </c>
      <c r="B1625" s="99" t="s">
        <v>4640</v>
      </c>
      <c r="C1625" s="189" t="s">
        <v>4641</v>
      </c>
      <c r="D1625" s="190">
        <v>3.4</v>
      </c>
      <c r="E1625" s="99" t="s">
        <v>4642</v>
      </c>
      <c r="F1625" s="100">
        <v>40544</v>
      </c>
      <c r="G1625" s="101">
        <v>2.95</v>
      </c>
      <c r="H1625">
        <v>39569</v>
      </c>
      <c r="I1625" s="101">
        <v>0.45</v>
      </c>
    </row>
    <row r="1626" spans="1:9" ht="14.5" x14ac:dyDescent="0.35">
      <c r="A1626" s="99" t="s">
        <v>4634</v>
      </c>
      <c r="B1626" s="99" t="s">
        <v>4643</v>
      </c>
      <c r="C1626" s="189" t="s">
        <v>4644</v>
      </c>
      <c r="D1626" s="190">
        <v>3.6</v>
      </c>
      <c r="E1626" s="99" t="s">
        <v>4645</v>
      </c>
      <c r="F1626" s="100">
        <v>40544</v>
      </c>
      <c r="G1626" s="101">
        <v>3.1</v>
      </c>
      <c r="H1626">
        <v>39569</v>
      </c>
      <c r="I1626" s="101">
        <v>0.5</v>
      </c>
    </row>
    <row r="1627" spans="1:9" ht="14.5" x14ac:dyDescent="0.35">
      <c r="A1627" s="99" t="s">
        <v>4634</v>
      </c>
      <c r="B1627" s="99" t="s">
        <v>4646</v>
      </c>
      <c r="C1627" s="189" t="s">
        <v>4647</v>
      </c>
      <c r="D1627" s="190">
        <v>3.4</v>
      </c>
      <c r="E1627" s="99" t="s">
        <v>4648</v>
      </c>
      <c r="F1627" s="100">
        <v>40544</v>
      </c>
      <c r="G1627" s="101">
        <v>2.95</v>
      </c>
      <c r="H1627">
        <v>39569</v>
      </c>
      <c r="I1627" s="101">
        <v>0.45</v>
      </c>
    </row>
    <row r="1628" spans="1:9" ht="14.5" x14ac:dyDescent="0.35">
      <c r="A1628" s="99" t="s">
        <v>4634</v>
      </c>
      <c r="B1628" s="99" t="s">
        <v>4649</v>
      </c>
      <c r="C1628" s="189" t="s">
        <v>4650</v>
      </c>
      <c r="D1628" s="190">
        <v>3.4</v>
      </c>
      <c r="E1628" s="99" t="s">
        <v>4651</v>
      </c>
      <c r="F1628" s="100">
        <v>40544</v>
      </c>
      <c r="G1628" s="101">
        <v>2.95</v>
      </c>
      <c r="H1628">
        <v>39569</v>
      </c>
      <c r="I1628" s="101">
        <v>0.45</v>
      </c>
    </row>
    <row r="1629" spans="1:9" ht="14.5" x14ac:dyDescent="0.35">
      <c r="A1629" s="99" t="s">
        <v>4634</v>
      </c>
      <c r="B1629" s="99" t="s">
        <v>4652</v>
      </c>
      <c r="C1629" s="189" t="s">
        <v>4653</v>
      </c>
      <c r="D1629" s="190">
        <v>3.6</v>
      </c>
      <c r="E1629" s="99" t="s">
        <v>4654</v>
      </c>
      <c r="F1629" s="100">
        <v>40544</v>
      </c>
      <c r="G1629" s="101">
        <v>3.2</v>
      </c>
      <c r="H1629">
        <v>39569</v>
      </c>
      <c r="I1629" s="101">
        <v>0.4</v>
      </c>
    </row>
    <row r="1630" spans="1:9" ht="14.5" x14ac:dyDescent="0.35">
      <c r="A1630" s="99" t="s">
        <v>4634</v>
      </c>
      <c r="B1630" s="99" t="s">
        <v>4655</v>
      </c>
      <c r="C1630" s="189" t="s">
        <v>4656</v>
      </c>
      <c r="D1630" s="190">
        <v>3.4</v>
      </c>
      <c r="E1630" s="99" t="s">
        <v>4657</v>
      </c>
      <c r="F1630" s="100">
        <v>40544</v>
      </c>
      <c r="G1630" s="101">
        <v>3.2</v>
      </c>
      <c r="H1630">
        <v>39569</v>
      </c>
      <c r="I1630" s="101">
        <v>0.2</v>
      </c>
    </row>
    <row r="1631" spans="1:9" ht="14.5" x14ac:dyDescent="0.35">
      <c r="A1631" s="99" t="s">
        <v>4634</v>
      </c>
      <c r="B1631" s="99" t="s">
        <v>4658</v>
      </c>
      <c r="C1631" s="189" t="s">
        <v>4659</v>
      </c>
      <c r="D1631" s="190">
        <v>4</v>
      </c>
      <c r="E1631" s="99" t="s">
        <v>4660</v>
      </c>
      <c r="F1631" s="100">
        <v>40544</v>
      </c>
      <c r="G1631" s="101">
        <v>3.3</v>
      </c>
      <c r="H1631">
        <v>39569</v>
      </c>
      <c r="I1631" s="101">
        <v>0.7</v>
      </c>
    </row>
    <row r="1632" spans="1:9" ht="14.5" x14ac:dyDescent="0.35">
      <c r="A1632" s="99" t="s">
        <v>4634</v>
      </c>
      <c r="B1632" s="99" t="s">
        <v>4661</v>
      </c>
      <c r="C1632" s="189" t="s">
        <v>4662</v>
      </c>
      <c r="D1632" s="190">
        <v>4</v>
      </c>
      <c r="E1632" s="99" t="s">
        <v>4663</v>
      </c>
      <c r="F1632" s="100">
        <v>40544</v>
      </c>
      <c r="G1632" s="101">
        <v>3.3</v>
      </c>
      <c r="H1632">
        <v>39569</v>
      </c>
      <c r="I1632" s="101">
        <v>0.7</v>
      </c>
    </row>
    <row r="1633" spans="1:9" ht="14.5" x14ac:dyDescent="0.35">
      <c r="A1633" s="99" t="s">
        <v>4634</v>
      </c>
      <c r="B1633" s="99" t="s">
        <v>4664</v>
      </c>
      <c r="C1633" s="189" t="s">
        <v>4665</v>
      </c>
      <c r="D1633" s="190">
        <v>3.4</v>
      </c>
      <c r="E1633" s="99" t="s">
        <v>4666</v>
      </c>
      <c r="F1633" s="100">
        <v>40544</v>
      </c>
      <c r="G1633" s="101">
        <v>2.95</v>
      </c>
      <c r="H1633">
        <v>39569</v>
      </c>
      <c r="I1633" s="101">
        <v>0.45</v>
      </c>
    </row>
    <row r="1634" spans="1:9" ht="14.5" x14ac:dyDescent="0.35">
      <c r="A1634" s="99" t="s">
        <v>4634</v>
      </c>
      <c r="B1634" s="99" t="s">
        <v>1424</v>
      </c>
      <c r="C1634" s="189" t="s">
        <v>4667</v>
      </c>
      <c r="D1634" s="190">
        <v>3.4</v>
      </c>
      <c r="E1634" s="99" t="s">
        <v>4668</v>
      </c>
      <c r="F1634" s="100">
        <v>40544</v>
      </c>
      <c r="G1634" s="101">
        <v>2.95</v>
      </c>
      <c r="H1634">
        <v>39569</v>
      </c>
      <c r="I1634" s="101">
        <v>0.45</v>
      </c>
    </row>
    <row r="1635" spans="1:9" ht="14.5" x14ac:dyDescent="0.35">
      <c r="A1635" s="99" t="s">
        <v>4634</v>
      </c>
      <c r="B1635" s="99" t="s">
        <v>4669</v>
      </c>
      <c r="C1635" s="189" t="s">
        <v>4670</v>
      </c>
      <c r="D1635" s="190">
        <v>3.4</v>
      </c>
      <c r="E1635" s="99" t="s">
        <v>4671</v>
      </c>
      <c r="F1635" s="100">
        <v>40544</v>
      </c>
      <c r="G1635" s="101">
        <v>3.1</v>
      </c>
      <c r="H1635">
        <v>39569</v>
      </c>
      <c r="I1635" s="101">
        <v>0.3</v>
      </c>
    </row>
    <row r="1636" spans="1:9" ht="14.5" x14ac:dyDescent="0.35">
      <c r="A1636" s="99" t="s">
        <v>4634</v>
      </c>
      <c r="B1636" s="99" t="s">
        <v>2975</v>
      </c>
      <c r="C1636" s="189" t="s">
        <v>4672</v>
      </c>
      <c r="D1636" s="190">
        <v>3.4</v>
      </c>
      <c r="E1636" s="99" t="s">
        <v>4673</v>
      </c>
      <c r="F1636" s="100">
        <v>40544</v>
      </c>
      <c r="G1636" s="101">
        <v>2.95</v>
      </c>
      <c r="H1636">
        <v>39569</v>
      </c>
      <c r="I1636" s="101">
        <v>0.45</v>
      </c>
    </row>
    <row r="1637" spans="1:9" ht="14.5" x14ac:dyDescent="0.35">
      <c r="A1637" s="99" t="s">
        <v>4634</v>
      </c>
      <c r="B1637" s="99" t="s">
        <v>1432</v>
      </c>
      <c r="C1637" s="189" t="s">
        <v>4674</v>
      </c>
      <c r="D1637" s="190">
        <v>3.4</v>
      </c>
      <c r="E1637" s="99" t="s">
        <v>4675</v>
      </c>
      <c r="F1637" s="100">
        <v>40544</v>
      </c>
      <c r="G1637" s="101">
        <v>3.2</v>
      </c>
      <c r="H1637">
        <v>39569</v>
      </c>
      <c r="I1637" s="101">
        <v>0.2</v>
      </c>
    </row>
    <row r="1638" spans="1:9" ht="14.5" x14ac:dyDescent="0.35">
      <c r="A1638" s="99" t="s">
        <v>4634</v>
      </c>
      <c r="B1638" s="99" t="s">
        <v>4676</v>
      </c>
      <c r="C1638" s="189" t="s">
        <v>4677</v>
      </c>
      <c r="D1638" s="190">
        <v>3.6</v>
      </c>
      <c r="E1638" s="99" t="s">
        <v>4678</v>
      </c>
      <c r="F1638" s="100">
        <v>40544</v>
      </c>
      <c r="G1638" s="101">
        <v>3.2</v>
      </c>
      <c r="H1638">
        <v>39569</v>
      </c>
      <c r="I1638" s="101">
        <v>0.4</v>
      </c>
    </row>
    <row r="1639" spans="1:9" ht="14.5" x14ac:dyDescent="0.35">
      <c r="A1639" s="99" t="s">
        <v>4634</v>
      </c>
      <c r="B1639" s="99" t="s">
        <v>4679</v>
      </c>
      <c r="C1639" s="189" t="s">
        <v>4680</v>
      </c>
      <c r="D1639" s="190">
        <v>3.4</v>
      </c>
      <c r="E1639" s="99" t="s">
        <v>4681</v>
      </c>
      <c r="F1639" s="100">
        <v>40544</v>
      </c>
      <c r="G1639" s="101">
        <v>3.1</v>
      </c>
      <c r="H1639">
        <v>39569</v>
      </c>
      <c r="I1639" s="101">
        <v>0.3</v>
      </c>
    </row>
    <row r="1640" spans="1:9" ht="14.5" x14ac:dyDescent="0.35">
      <c r="A1640" s="99" t="s">
        <v>4634</v>
      </c>
      <c r="B1640" s="99" t="s">
        <v>4682</v>
      </c>
      <c r="C1640" s="189" t="s">
        <v>4683</v>
      </c>
      <c r="D1640" s="190">
        <v>3.4</v>
      </c>
      <c r="E1640" s="99" t="s">
        <v>4684</v>
      </c>
      <c r="F1640" s="100">
        <v>40544</v>
      </c>
      <c r="G1640" s="101">
        <v>3.1</v>
      </c>
      <c r="H1640">
        <v>39569</v>
      </c>
      <c r="I1640" s="101">
        <v>0.3</v>
      </c>
    </row>
    <row r="1641" spans="1:9" ht="14.5" x14ac:dyDescent="0.35">
      <c r="A1641" s="99" t="s">
        <v>4634</v>
      </c>
      <c r="B1641" s="99" t="s">
        <v>1446</v>
      </c>
      <c r="C1641" s="189" t="s">
        <v>4685</v>
      </c>
      <c r="D1641" s="190">
        <v>3.4</v>
      </c>
      <c r="E1641" s="99" t="s">
        <v>4686</v>
      </c>
      <c r="F1641" s="100">
        <v>40544</v>
      </c>
      <c r="G1641" s="101">
        <v>3.1</v>
      </c>
      <c r="H1641">
        <v>39569</v>
      </c>
      <c r="I1641" s="101">
        <v>0.3</v>
      </c>
    </row>
    <row r="1642" spans="1:9" ht="14.5" x14ac:dyDescent="0.35">
      <c r="A1642" s="99" t="s">
        <v>4634</v>
      </c>
      <c r="B1642" s="99" t="s">
        <v>1172</v>
      </c>
      <c r="C1642" s="189" t="s">
        <v>4687</v>
      </c>
      <c r="D1642" s="190">
        <v>3.4</v>
      </c>
      <c r="E1642" s="99" t="s">
        <v>4688</v>
      </c>
      <c r="F1642" s="100">
        <v>40544</v>
      </c>
      <c r="G1642" s="101">
        <v>2.95</v>
      </c>
      <c r="H1642">
        <v>39569</v>
      </c>
      <c r="I1642" s="101">
        <v>0.45</v>
      </c>
    </row>
    <row r="1643" spans="1:9" ht="14.5" x14ac:dyDescent="0.35">
      <c r="A1643" s="99" t="s">
        <v>4634</v>
      </c>
      <c r="B1643" s="99" t="s">
        <v>4689</v>
      </c>
      <c r="C1643" s="189" t="s">
        <v>4690</v>
      </c>
      <c r="D1643" s="190">
        <v>3.4</v>
      </c>
      <c r="E1643" s="99" t="s">
        <v>4691</v>
      </c>
      <c r="F1643" s="100">
        <v>40544</v>
      </c>
      <c r="G1643" s="101">
        <v>3.2</v>
      </c>
      <c r="H1643">
        <v>39569</v>
      </c>
      <c r="I1643" s="101">
        <v>0.2</v>
      </c>
    </row>
    <row r="1644" spans="1:9" ht="14.5" x14ac:dyDescent="0.35">
      <c r="A1644" s="99" t="s">
        <v>4634</v>
      </c>
      <c r="B1644" s="99" t="s">
        <v>946</v>
      </c>
      <c r="C1644" s="189" t="s">
        <v>4692</v>
      </c>
      <c r="D1644" s="190">
        <v>3.4</v>
      </c>
      <c r="E1644" s="99" t="s">
        <v>4693</v>
      </c>
      <c r="F1644" s="100">
        <v>40544</v>
      </c>
      <c r="G1644" s="101">
        <v>2.95</v>
      </c>
      <c r="H1644">
        <v>39569</v>
      </c>
      <c r="I1644" s="101">
        <v>0.45</v>
      </c>
    </row>
    <row r="1645" spans="1:9" ht="14.5" x14ac:dyDescent="0.35">
      <c r="A1645" s="99" t="s">
        <v>4634</v>
      </c>
      <c r="B1645" s="99" t="s">
        <v>1362</v>
      </c>
      <c r="C1645" s="189" t="s">
        <v>4694</v>
      </c>
      <c r="D1645" s="190">
        <v>3.4</v>
      </c>
      <c r="E1645" s="99" t="s">
        <v>4695</v>
      </c>
      <c r="F1645" s="100">
        <v>40544</v>
      </c>
      <c r="G1645" s="101">
        <v>3.1</v>
      </c>
      <c r="H1645">
        <v>39569</v>
      </c>
      <c r="I1645" s="101">
        <v>0.3</v>
      </c>
    </row>
    <row r="1646" spans="1:9" ht="14.5" x14ac:dyDescent="0.35">
      <c r="A1646" s="99" t="s">
        <v>4634</v>
      </c>
      <c r="B1646" s="99" t="s">
        <v>4696</v>
      </c>
      <c r="C1646" s="189" t="s">
        <v>4697</v>
      </c>
      <c r="D1646" s="190">
        <v>4</v>
      </c>
      <c r="E1646" s="99" t="s">
        <v>4698</v>
      </c>
      <c r="F1646" s="100">
        <v>40544</v>
      </c>
      <c r="G1646" s="101">
        <v>3.3</v>
      </c>
      <c r="H1646">
        <v>39569</v>
      </c>
      <c r="I1646" s="101">
        <v>0.7</v>
      </c>
    </row>
    <row r="1647" spans="1:9" ht="14.5" x14ac:dyDescent="0.35">
      <c r="A1647" s="99" t="s">
        <v>4634</v>
      </c>
      <c r="B1647" s="99" t="s">
        <v>4699</v>
      </c>
      <c r="C1647" s="189" t="s">
        <v>4700</v>
      </c>
      <c r="D1647" s="190">
        <v>3.6</v>
      </c>
      <c r="E1647" s="99" t="s">
        <v>4701</v>
      </c>
      <c r="F1647" s="100">
        <v>40544</v>
      </c>
      <c r="G1647" s="101">
        <v>3.2</v>
      </c>
      <c r="H1647">
        <v>39569</v>
      </c>
      <c r="I1647" s="101">
        <v>0.4</v>
      </c>
    </row>
    <row r="1648" spans="1:9" ht="14.5" x14ac:dyDescent="0.35">
      <c r="A1648" s="99" t="s">
        <v>4634</v>
      </c>
      <c r="B1648" s="99" t="s">
        <v>2218</v>
      </c>
      <c r="C1648" s="189" t="s">
        <v>4702</v>
      </c>
      <c r="D1648" s="190">
        <v>3.6</v>
      </c>
      <c r="E1648" s="99" t="s">
        <v>4703</v>
      </c>
      <c r="F1648" s="100">
        <v>40544</v>
      </c>
      <c r="G1648" s="101">
        <v>3.3</v>
      </c>
      <c r="H1648">
        <v>39569</v>
      </c>
      <c r="I1648" s="101">
        <v>0.3</v>
      </c>
    </row>
    <row r="1649" spans="1:9" ht="14.5" x14ac:dyDescent="0.35">
      <c r="A1649" s="99" t="s">
        <v>4634</v>
      </c>
      <c r="B1649" s="99" t="s">
        <v>4704</v>
      </c>
      <c r="C1649" s="189" t="s">
        <v>4705</v>
      </c>
      <c r="D1649" s="190">
        <v>3.4</v>
      </c>
      <c r="E1649" s="99" t="s">
        <v>4706</v>
      </c>
      <c r="F1649" s="100">
        <v>40544</v>
      </c>
      <c r="G1649" s="101">
        <v>3.2</v>
      </c>
      <c r="H1649">
        <v>39569</v>
      </c>
      <c r="I1649" s="101">
        <v>0.2</v>
      </c>
    </row>
    <row r="1650" spans="1:9" ht="14.5" x14ac:dyDescent="0.35">
      <c r="A1650" s="99" t="s">
        <v>4634</v>
      </c>
      <c r="B1650" s="99" t="s">
        <v>4707</v>
      </c>
      <c r="C1650" s="189" t="s">
        <v>4708</v>
      </c>
      <c r="D1650" s="190">
        <v>3.6</v>
      </c>
      <c r="E1650" s="99" t="s">
        <v>4709</v>
      </c>
      <c r="F1650" s="100">
        <v>40544</v>
      </c>
      <c r="G1650" s="101">
        <v>3.2</v>
      </c>
      <c r="H1650">
        <v>39569</v>
      </c>
      <c r="I1650" s="101">
        <v>0.4</v>
      </c>
    </row>
    <row r="1651" spans="1:9" ht="14.5" x14ac:dyDescent="0.35">
      <c r="A1651" s="99" t="s">
        <v>4634</v>
      </c>
      <c r="B1651" s="99" t="s">
        <v>4710</v>
      </c>
      <c r="C1651" s="189" t="s">
        <v>4711</v>
      </c>
      <c r="D1651" s="190">
        <v>3.4</v>
      </c>
      <c r="E1651" s="99" t="s">
        <v>4712</v>
      </c>
      <c r="F1651" s="100">
        <v>40544</v>
      </c>
      <c r="G1651" s="101">
        <v>3.1</v>
      </c>
      <c r="H1651">
        <v>39569</v>
      </c>
      <c r="I1651" s="101">
        <v>0.3</v>
      </c>
    </row>
    <row r="1652" spans="1:9" ht="14.5" x14ac:dyDescent="0.35">
      <c r="A1652" s="99" t="s">
        <v>4634</v>
      </c>
      <c r="B1652" s="99" t="s">
        <v>4713</v>
      </c>
      <c r="C1652" s="189" t="s">
        <v>4714</v>
      </c>
      <c r="D1652" s="190">
        <v>3.4</v>
      </c>
      <c r="E1652" s="99" t="s">
        <v>4715</v>
      </c>
      <c r="F1652" s="100">
        <v>40544</v>
      </c>
      <c r="G1652" s="101">
        <v>3.1</v>
      </c>
      <c r="H1652">
        <v>39569</v>
      </c>
      <c r="I1652" s="101">
        <v>0.3</v>
      </c>
    </row>
    <row r="1653" spans="1:9" ht="14.5" x14ac:dyDescent="0.35">
      <c r="A1653" s="99" t="s">
        <v>4634</v>
      </c>
      <c r="B1653" s="99" t="s">
        <v>4716</v>
      </c>
      <c r="C1653" s="189" t="s">
        <v>4717</v>
      </c>
      <c r="D1653" s="190">
        <v>3.6</v>
      </c>
      <c r="E1653" s="99" t="s">
        <v>4718</v>
      </c>
      <c r="F1653" s="100">
        <v>40544</v>
      </c>
      <c r="G1653" s="101">
        <v>3.3</v>
      </c>
      <c r="H1653">
        <v>39569</v>
      </c>
      <c r="I1653" s="101">
        <v>0.3</v>
      </c>
    </row>
    <row r="1654" spans="1:9" ht="14.5" x14ac:dyDescent="0.35">
      <c r="A1654" s="99" t="s">
        <v>4634</v>
      </c>
      <c r="B1654" s="99" t="s">
        <v>4719</v>
      </c>
      <c r="C1654" s="189" t="s">
        <v>4720</v>
      </c>
      <c r="D1654" s="190">
        <v>3.4</v>
      </c>
      <c r="E1654" s="99" t="s">
        <v>4721</v>
      </c>
      <c r="F1654" s="100">
        <v>40544</v>
      </c>
      <c r="G1654" s="101">
        <v>3.1</v>
      </c>
      <c r="H1654">
        <v>39569</v>
      </c>
      <c r="I1654" s="101">
        <v>0.3</v>
      </c>
    </row>
    <row r="1655" spans="1:9" ht="14.5" x14ac:dyDescent="0.35">
      <c r="A1655" s="99" t="s">
        <v>4634</v>
      </c>
      <c r="B1655" s="99" t="s">
        <v>4722</v>
      </c>
      <c r="C1655" s="189" t="s">
        <v>4723</v>
      </c>
      <c r="D1655" s="190">
        <v>3.4</v>
      </c>
      <c r="E1655" s="99" t="s">
        <v>4724</v>
      </c>
      <c r="F1655" s="100">
        <v>40544</v>
      </c>
      <c r="G1655" s="101">
        <v>3.2</v>
      </c>
      <c r="H1655">
        <v>39569</v>
      </c>
      <c r="I1655" s="101">
        <v>0.2</v>
      </c>
    </row>
    <row r="1656" spans="1:9" ht="14.5" x14ac:dyDescent="0.35">
      <c r="A1656" s="99" t="s">
        <v>4634</v>
      </c>
      <c r="B1656" s="99" t="s">
        <v>1534</v>
      </c>
      <c r="C1656" s="189" t="s">
        <v>4725</v>
      </c>
      <c r="D1656" s="190">
        <v>3.4</v>
      </c>
      <c r="E1656" s="99" t="s">
        <v>4726</v>
      </c>
      <c r="F1656" s="100">
        <v>40544</v>
      </c>
      <c r="G1656" s="101">
        <v>3.1</v>
      </c>
      <c r="H1656">
        <v>39569</v>
      </c>
      <c r="I1656" s="101">
        <v>0.3</v>
      </c>
    </row>
    <row r="1657" spans="1:9" ht="14.5" x14ac:dyDescent="0.35">
      <c r="A1657" s="99" t="s">
        <v>4634</v>
      </c>
      <c r="B1657" s="99" t="s">
        <v>973</v>
      </c>
      <c r="C1657" s="189" t="s">
        <v>4727</v>
      </c>
      <c r="D1657" s="190">
        <v>3.4</v>
      </c>
      <c r="E1657" s="99" t="s">
        <v>4728</v>
      </c>
      <c r="F1657" s="100">
        <v>40544</v>
      </c>
      <c r="G1657" s="101">
        <v>3.1</v>
      </c>
      <c r="H1657">
        <v>39569</v>
      </c>
      <c r="I1657" s="101">
        <v>0.3</v>
      </c>
    </row>
    <row r="1658" spans="1:9" ht="14.5" x14ac:dyDescent="0.35">
      <c r="A1658" s="99" t="s">
        <v>4634</v>
      </c>
      <c r="B1658" s="99" t="s">
        <v>4729</v>
      </c>
      <c r="C1658" s="189" t="s">
        <v>4730</v>
      </c>
      <c r="D1658" s="190">
        <v>3.4</v>
      </c>
      <c r="E1658" s="99" t="s">
        <v>4731</v>
      </c>
      <c r="F1658" s="100">
        <v>40544</v>
      </c>
      <c r="G1658" s="101">
        <v>3.1</v>
      </c>
      <c r="H1658">
        <v>39569</v>
      </c>
      <c r="I1658" s="101">
        <v>0.3</v>
      </c>
    </row>
    <row r="1659" spans="1:9" ht="14.5" x14ac:dyDescent="0.35">
      <c r="A1659" s="99" t="s">
        <v>4634</v>
      </c>
      <c r="B1659" s="99" t="s">
        <v>4732</v>
      </c>
      <c r="C1659" s="189" t="s">
        <v>4733</v>
      </c>
      <c r="D1659" s="190">
        <v>3.4</v>
      </c>
      <c r="E1659" s="99" t="s">
        <v>4734</v>
      </c>
      <c r="F1659" s="100">
        <v>40544</v>
      </c>
      <c r="G1659" s="101">
        <v>3.2</v>
      </c>
      <c r="H1659">
        <v>39569</v>
      </c>
      <c r="I1659" s="101">
        <v>0.2</v>
      </c>
    </row>
    <row r="1660" spans="1:9" ht="14.5" x14ac:dyDescent="0.35">
      <c r="A1660" s="99" t="s">
        <v>4634</v>
      </c>
      <c r="B1660" s="99" t="s">
        <v>492</v>
      </c>
      <c r="C1660" s="189" t="s">
        <v>4735</v>
      </c>
      <c r="D1660" s="190">
        <v>3.4</v>
      </c>
      <c r="E1660" s="99" t="s">
        <v>4736</v>
      </c>
      <c r="F1660" s="100">
        <v>40544</v>
      </c>
      <c r="G1660" s="101">
        <v>2.95</v>
      </c>
      <c r="H1660">
        <v>39569</v>
      </c>
      <c r="I1660" s="101">
        <v>0.45</v>
      </c>
    </row>
    <row r="1661" spans="1:9" ht="14.5" x14ac:dyDescent="0.35">
      <c r="A1661" s="99" t="s">
        <v>4634</v>
      </c>
      <c r="B1661" s="99" t="s">
        <v>4737</v>
      </c>
      <c r="C1661" s="189" t="s">
        <v>4738</v>
      </c>
      <c r="D1661" s="190">
        <v>3.4</v>
      </c>
      <c r="E1661" s="99" t="s">
        <v>4739</v>
      </c>
      <c r="F1661" s="100">
        <v>40544</v>
      </c>
      <c r="G1661" s="101">
        <v>3.1</v>
      </c>
      <c r="H1661">
        <v>39569</v>
      </c>
      <c r="I1661" s="101">
        <v>0.3</v>
      </c>
    </row>
    <row r="1662" spans="1:9" ht="14.5" x14ac:dyDescent="0.35">
      <c r="A1662" s="99" t="s">
        <v>4634</v>
      </c>
      <c r="B1662" s="99" t="s">
        <v>1235</v>
      </c>
      <c r="C1662" s="189" t="s">
        <v>4740</v>
      </c>
      <c r="D1662" s="190">
        <v>3.6</v>
      </c>
      <c r="E1662" s="99" t="s">
        <v>4741</v>
      </c>
      <c r="F1662" s="100">
        <v>40544</v>
      </c>
      <c r="G1662" s="101">
        <v>3.2</v>
      </c>
      <c r="H1662">
        <v>39569</v>
      </c>
      <c r="I1662" s="101">
        <v>0.4</v>
      </c>
    </row>
    <row r="1663" spans="1:9" ht="14.5" x14ac:dyDescent="0.35">
      <c r="A1663" s="99" t="s">
        <v>4634</v>
      </c>
      <c r="B1663" s="99" t="s">
        <v>4742</v>
      </c>
      <c r="C1663" s="189" t="s">
        <v>4743</v>
      </c>
      <c r="D1663" s="190">
        <v>3.4</v>
      </c>
      <c r="E1663" s="99" t="s">
        <v>4744</v>
      </c>
      <c r="F1663" s="100">
        <v>40544</v>
      </c>
      <c r="G1663" s="101">
        <v>3.1</v>
      </c>
      <c r="H1663">
        <v>39569</v>
      </c>
      <c r="I1663" s="101">
        <v>0.3</v>
      </c>
    </row>
    <row r="1664" spans="1:9" ht="14.5" x14ac:dyDescent="0.35">
      <c r="A1664" s="99" t="s">
        <v>4634</v>
      </c>
      <c r="B1664" s="99" t="s">
        <v>4745</v>
      </c>
      <c r="C1664" s="189" t="s">
        <v>4746</v>
      </c>
      <c r="D1664" s="190">
        <v>3.4</v>
      </c>
      <c r="E1664" s="99" t="s">
        <v>4747</v>
      </c>
      <c r="F1664" s="100">
        <v>40544</v>
      </c>
      <c r="G1664" s="101">
        <v>3.1</v>
      </c>
      <c r="H1664">
        <v>39569</v>
      </c>
      <c r="I1664" s="101">
        <v>0.3</v>
      </c>
    </row>
    <row r="1665" spans="1:9" ht="14.5" x14ac:dyDescent="0.35">
      <c r="A1665" s="99" t="s">
        <v>4634</v>
      </c>
      <c r="B1665" s="99" t="s">
        <v>4748</v>
      </c>
      <c r="C1665" s="189" t="s">
        <v>4749</v>
      </c>
      <c r="D1665" s="190">
        <v>3.4</v>
      </c>
      <c r="E1665" s="99" t="s">
        <v>4750</v>
      </c>
      <c r="F1665" s="100">
        <v>40544</v>
      </c>
      <c r="G1665" s="101">
        <v>3.3</v>
      </c>
      <c r="H1665">
        <v>39569</v>
      </c>
      <c r="I1665" s="101">
        <v>0.1</v>
      </c>
    </row>
    <row r="1666" spans="1:9" ht="14.5" x14ac:dyDescent="0.35">
      <c r="A1666" s="99" t="s">
        <v>4634</v>
      </c>
      <c r="B1666" s="99" t="s">
        <v>4751</v>
      </c>
      <c r="C1666" s="189" t="s">
        <v>4752</v>
      </c>
      <c r="D1666" s="190">
        <v>3.4</v>
      </c>
      <c r="E1666" s="99" t="s">
        <v>4753</v>
      </c>
      <c r="F1666" s="100">
        <v>40544</v>
      </c>
      <c r="G1666" s="101">
        <v>2.95</v>
      </c>
      <c r="H1666">
        <v>39569</v>
      </c>
      <c r="I1666" s="101">
        <v>0.45</v>
      </c>
    </row>
    <row r="1667" spans="1:9" ht="14.5" x14ac:dyDescent="0.35">
      <c r="A1667" s="99" t="s">
        <v>4634</v>
      </c>
      <c r="B1667" s="99" t="s">
        <v>2261</v>
      </c>
      <c r="C1667" s="189" t="s">
        <v>4754</v>
      </c>
      <c r="D1667" s="190">
        <v>3.4</v>
      </c>
      <c r="E1667" s="99" t="s">
        <v>4755</v>
      </c>
      <c r="F1667" s="100">
        <v>40544</v>
      </c>
      <c r="G1667" s="101">
        <v>2.95</v>
      </c>
      <c r="H1667">
        <v>39569</v>
      </c>
      <c r="I1667" s="101">
        <v>0.45</v>
      </c>
    </row>
    <row r="1668" spans="1:9" ht="14.5" x14ac:dyDescent="0.35">
      <c r="A1668" s="99" t="s">
        <v>4634</v>
      </c>
      <c r="B1668" s="99" t="s">
        <v>4756</v>
      </c>
      <c r="C1668" s="189" t="s">
        <v>4757</v>
      </c>
      <c r="D1668" s="190">
        <v>3.4</v>
      </c>
      <c r="E1668" s="99" t="s">
        <v>4758</v>
      </c>
      <c r="F1668" s="100">
        <v>40544</v>
      </c>
      <c r="G1668" s="101">
        <v>3.2</v>
      </c>
      <c r="H1668">
        <v>39569</v>
      </c>
      <c r="I1668" s="101">
        <v>0.2</v>
      </c>
    </row>
    <row r="1669" spans="1:9" ht="14.5" x14ac:dyDescent="0.35">
      <c r="A1669" s="99" t="s">
        <v>4634</v>
      </c>
      <c r="B1669" s="99" t="s">
        <v>4759</v>
      </c>
      <c r="C1669" s="189" t="s">
        <v>4760</v>
      </c>
      <c r="D1669" s="190">
        <v>3.6</v>
      </c>
      <c r="E1669" s="99" t="s">
        <v>4761</v>
      </c>
      <c r="F1669" s="100">
        <v>40544</v>
      </c>
      <c r="G1669" s="101">
        <v>3.3</v>
      </c>
      <c r="H1669">
        <v>39569</v>
      </c>
      <c r="I1669" s="101">
        <v>0.3</v>
      </c>
    </row>
    <row r="1670" spans="1:9" ht="14.5" x14ac:dyDescent="0.35">
      <c r="A1670" s="99" t="s">
        <v>4634</v>
      </c>
      <c r="B1670" s="99" t="s">
        <v>4762</v>
      </c>
      <c r="C1670" s="189" t="s">
        <v>4763</v>
      </c>
      <c r="D1670" s="190">
        <v>3.6</v>
      </c>
      <c r="E1670" s="99" t="s">
        <v>4764</v>
      </c>
      <c r="F1670" s="100">
        <v>40544</v>
      </c>
      <c r="G1670" s="101">
        <v>3.2</v>
      </c>
      <c r="H1670">
        <v>39569</v>
      </c>
      <c r="I1670" s="101">
        <v>0.4</v>
      </c>
    </row>
    <row r="1671" spans="1:9" ht="14.5" x14ac:dyDescent="0.35">
      <c r="A1671" s="99" t="s">
        <v>4634</v>
      </c>
      <c r="B1671" s="99" t="s">
        <v>4765</v>
      </c>
      <c r="C1671" s="189" t="s">
        <v>4766</v>
      </c>
      <c r="D1671" s="190">
        <v>3.4</v>
      </c>
      <c r="E1671" s="99" t="s">
        <v>4767</v>
      </c>
      <c r="F1671" s="100">
        <v>40544</v>
      </c>
      <c r="G1671" s="101">
        <v>3.1</v>
      </c>
      <c r="H1671">
        <v>39569</v>
      </c>
      <c r="I1671" s="101">
        <v>0.3</v>
      </c>
    </row>
    <row r="1672" spans="1:9" ht="14.5" x14ac:dyDescent="0.35">
      <c r="A1672" s="99" t="s">
        <v>4634</v>
      </c>
      <c r="B1672" s="99" t="s">
        <v>353</v>
      </c>
      <c r="C1672" s="189" t="s">
        <v>4768</v>
      </c>
      <c r="D1672" s="190">
        <v>3.4</v>
      </c>
      <c r="E1672" s="99" t="s">
        <v>4769</v>
      </c>
      <c r="F1672" s="100">
        <v>40544</v>
      </c>
      <c r="G1672" s="101">
        <v>2.95</v>
      </c>
      <c r="H1672">
        <v>39569</v>
      </c>
      <c r="I1672" s="101">
        <v>0.45</v>
      </c>
    </row>
    <row r="1673" spans="1:9" ht="14.5" x14ac:dyDescent="0.35">
      <c r="A1673" s="99" t="s">
        <v>4634</v>
      </c>
      <c r="B1673" s="99" t="s">
        <v>4770</v>
      </c>
      <c r="C1673" s="189" t="s">
        <v>4771</v>
      </c>
      <c r="D1673" s="190">
        <v>3.4</v>
      </c>
      <c r="E1673" s="99" t="s">
        <v>4772</v>
      </c>
      <c r="F1673" s="100">
        <v>40544</v>
      </c>
      <c r="G1673" s="101">
        <v>3.2</v>
      </c>
      <c r="H1673">
        <v>39569</v>
      </c>
      <c r="I1673" s="101">
        <v>0.2</v>
      </c>
    </row>
    <row r="1674" spans="1:9" ht="14.5" x14ac:dyDescent="0.35">
      <c r="A1674" s="99" t="s">
        <v>4634</v>
      </c>
      <c r="B1674" s="99" t="s">
        <v>1604</v>
      </c>
      <c r="C1674" s="189" t="s">
        <v>4773</v>
      </c>
      <c r="D1674" s="190">
        <v>3.6</v>
      </c>
      <c r="E1674" s="99" t="s">
        <v>4774</v>
      </c>
      <c r="F1674" s="100">
        <v>40544</v>
      </c>
      <c r="G1674" s="101">
        <v>3.2</v>
      </c>
      <c r="H1674">
        <v>39569</v>
      </c>
      <c r="I1674" s="101">
        <v>0.4</v>
      </c>
    </row>
    <row r="1675" spans="1:9" ht="14.5" x14ac:dyDescent="0.35">
      <c r="A1675" s="99" t="s">
        <v>4634</v>
      </c>
      <c r="B1675" s="99" t="s">
        <v>368</v>
      </c>
      <c r="C1675" s="189" t="s">
        <v>4775</v>
      </c>
      <c r="D1675" s="190">
        <v>3.4</v>
      </c>
      <c r="E1675" s="99" t="s">
        <v>4776</v>
      </c>
      <c r="F1675" s="100">
        <v>40544</v>
      </c>
      <c r="G1675" s="101">
        <v>3.1</v>
      </c>
      <c r="H1675">
        <v>39569</v>
      </c>
      <c r="I1675" s="101">
        <v>0.3</v>
      </c>
    </row>
    <row r="1676" spans="1:9" ht="14.5" x14ac:dyDescent="0.35">
      <c r="A1676" s="99" t="s">
        <v>4634</v>
      </c>
      <c r="B1676" s="99" t="s">
        <v>4777</v>
      </c>
      <c r="C1676" s="189" t="s">
        <v>4778</v>
      </c>
      <c r="D1676" s="190">
        <v>3.6</v>
      </c>
      <c r="E1676" s="99" t="s">
        <v>4779</v>
      </c>
      <c r="F1676" s="100">
        <v>40544</v>
      </c>
      <c r="G1676" s="101">
        <v>3.2</v>
      </c>
      <c r="H1676">
        <v>39569</v>
      </c>
      <c r="I1676" s="101">
        <v>0.4</v>
      </c>
    </row>
    <row r="1677" spans="1:9" ht="14.5" x14ac:dyDescent="0.35">
      <c r="A1677" s="99" t="s">
        <v>4634</v>
      </c>
      <c r="B1677" s="99" t="s">
        <v>371</v>
      </c>
      <c r="C1677" s="189" t="s">
        <v>4780</v>
      </c>
      <c r="D1677" s="190">
        <v>3.4</v>
      </c>
      <c r="E1677" s="99" t="s">
        <v>4781</v>
      </c>
      <c r="F1677" s="100">
        <v>40544</v>
      </c>
      <c r="G1677" s="101">
        <v>3.1</v>
      </c>
      <c r="H1677">
        <v>39569</v>
      </c>
      <c r="I1677" s="101">
        <v>0.3</v>
      </c>
    </row>
    <row r="1678" spans="1:9" ht="14.5" x14ac:dyDescent="0.35">
      <c r="A1678" s="99" t="s">
        <v>4634</v>
      </c>
      <c r="B1678" s="99" t="s">
        <v>1267</v>
      </c>
      <c r="C1678" s="189" t="s">
        <v>4782</v>
      </c>
      <c r="D1678" s="190">
        <v>3.4</v>
      </c>
      <c r="E1678" s="99" t="s">
        <v>4783</v>
      </c>
      <c r="F1678" s="100">
        <v>40544</v>
      </c>
      <c r="G1678" s="101">
        <v>2.95</v>
      </c>
      <c r="H1678">
        <v>39569</v>
      </c>
      <c r="I1678" s="101">
        <v>0.45</v>
      </c>
    </row>
    <row r="1679" spans="1:9" ht="14.5" x14ac:dyDescent="0.35">
      <c r="A1679" s="99" t="s">
        <v>4634</v>
      </c>
      <c r="B1679" s="99" t="s">
        <v>383</v>
      </c>
      <c r="C1679" s="189" t="s">
        <v>4784</v>
      </c>
      <c r="D1679" s="190">
        <v>3.4</v>
      </c>
      <c r="E1679" s="99" t="s">
        <v>4785</v>
      </c>
      <c r="F1679" s="100">
        <v>40544</v>
      </c>
      <c r="G1679" s="101">
        <v>2.95</v>
      </c>
      <c r="H1679">
        <v>39569</v>
      </c>
      <c r="I1679" s="101">
        <v>0.45</v>
      </c>
    </row>
    <row r="1680" spans="1:9" ht="14.5" x14ac:dyDescent="0.35">
      <c r="A1680" s="99" t="s">
        <v>4634</v>
      </c>
      <c r="B1680" s="99" t="s">
        <v>1038</v>
      </c>
      <c r="C1680" s="189" t="s">
        <v>4786</v>
      </c>
      <c r="D1680" s="190">
        <v>3.6</v>
      </c>
      <c r="E1680" s="99" t="s">
        <v>4787</v>
      </c>
      <c r="F1680" s="100">
        <v>40544</v>
      </c>
      <c r="G1680" s="101">
        <v>3.2</v>
      </c>
      <c r="H1680">
        <v>39569</v>
      </c>
      <c r="I1680" s="101">
        <v>0.4</v>
      </c>
    </row>
    <row r="1681" spans="1:9" ht="14.5" x14ac:dyDescent="0.35">
      <c r="A1681" s="99" t="s">
        <v>4634</v>
      </c>
      <c r="B1681" s="99" t="s">
        <v>4788</v>
      </c>
      <c r="C1681" s="189" t="s">
        <v>4789</v>
      </c>
      <c r="D1681" s="190">
        <v>3.4</v>
      </c>
      <c r="E1681" s="99" t="s">
        <v>4790</v>
      </c>
      <c r="F1681" s="100">
        <v>40544</v>
      </c>
      <c r="G1681" s="101">
        <v>2.95</v>
      </c>
      <c r="H1681">
        <v>39569</v>
      </c>
      <c r="I1681" s="101">
        <v>0.45</v>
      </c>
    </row>
    <row r="1682" spans="1:9" ht="14.5" x14ac:dyDescent="0.35">
      <c r="A1682" s="99" t="s">
        <v>4634</v>
      </c>
      <c r="B1682" s="99" t="s">
        <v>4791</v>
      </c>
      <c r="C1682" s="189" t="s">
        <v>4792</v>
      </c>
      <c r="D1682" s="190">
        <v>3.4</v>
      </c>
      <c r="E1682" s="99" t="s">
        <v>4793</v>
      </c>
      <c r="F1682" s="100">
        <v>40544</v>
      </c>
      <c r="G1682" s="101">
        <v>3.1</v>
      </c>
      <c r="H1682">
        <v>39569</v>
      </c>
      <c r="I1682" s="101">
        <v>0.3</v>
      </c>
    </row>
    <row r="1683" spans="1:9" ht="14.5" x14ac:dyDescent="0.35">
      <c r="A1683" s="99" t="s">
        <v>4634</v>
      </c>
      <c r="B1683" s="99" t="s">
        <v>1646</v>
      </c>
      <c r="C1683" s="189" t="s">
        <v>4794</v>
      </c>
      <c r="D1683" s="190">
        <v>3.4</v>
      </c>
      <c r="E1683" s="99" t="s">
        <v>4795</v>
      </c>
      <c r="F1683" s="100">
        <v>40544</v>
      </c>
      <c r="G1683" s="101">
        <v>2.95</v>
      </c>
      <c r="H1683">
        <v>39569</v>
      </c>
      <c r="I1683" s="101">
        <v>0.45</v>
      </c>
    </row>
    <row r="1684" spans="1:9" ht="14.5" x14ac:dyDescent="0.35">
      <c r="A1684" s="99" t="s">
        <v>4634</v>
      </c>
      <c r="B1684" s="99" t="s">
        <v>398</v>
      </c>
      <c r="C1684" s="189" t="s">
        <v>4796</v>
      </c>
      <c r="D1684" s="190">
        <v>3.4</v>
      </c>
      <c r="E1684" s="99" t="s">
        <v>4797</v>
      </c>
      <c r="F1684" s="100">
        <v>40544</v>
      </c>
      <c r="G1684" s="101">
        <v>3.1</v>
      </c>
      <c r="H1684">
        <v>39569</v>
      </c>
      <c r="I1684" s="101">
        <v>0.3</v>
      </c>
    </row>
    <row r="1685" spans="1:9" ht="14.5" x14ac:dyDescent="0.35">
      <c r="A1685" s="99" t="s">
        <v>4634</v>
      </c>
      <c r="B1685" s="99" t="s">
        <v>4798</v>
      </c>
      <c r="C1685" s="189" t="s">
        <v>4799</v>
      </c>
      <c r="D1685" s="190">
        <v>3.4</v>
      </c>
      <c r="E1685" s="99" t="s">
        <v>4800</v>
      </c>
      <c r="F1685" s="100">
        <v>40544</v>
      </c>
      <c r="G1685" s="101">
        <v>3.1</v>
      </c>
      <c r="H1685">
        <v>39569</v>
      </c>
      <c r="I1685" s="101">
        <v>0.3</v>
      </c>
    </row>
    <row r="1686" spans="1:9" ht="14.5" x14ac:dyDescent="0.35">
      <c r="A1686" s="99" t="s">
        <v>4634</v>
      </c>
      <c r="B1686" s="99" t="s">
        <v>4801</v>
      </c>
      <c r="C1686" s="189" t="s">
        <v>4802</v>
      </c>
      <c r="D1686" s="190">
        <v>3.4</v>
      </c>
      <c r="E1686" s="99" t="s">
        <v>4803</v>
      </c>
      <c r="F1686" s="100">
        <v>40544</v>
      </c>
      <c r="G1686" s="101">
        <v>3.1</v>
      </c>
      <c r="H1686">
        <v>39569</v>
      </c>
      <c r="I1686" s="101">
        <v>0.3</v>
      </c>
    </row>
    <row r="1687" spans="1:9" ht="14.5" x14ac:dyDescent="0.35">
      <c r="A1687" s="99" t="s">
        <v>4634</v>
      </c>
      <c r="B1687" s="99" t="s">
        <v>4804</v>
      </c>
      <c r="C1687" s="189" t="s">
        <v>4805</v>
      </c>
      <c r="D1687" s="190">
        <v>4</v>
      </c>
      <c r="E1687" s="99" t="s">
        <v>4806</v>
      </c>
      <c r="F1687" s="100">
        <v>40544</v>
      </c>
      <c r="G1687" s="101">
        <v>3.3</v>
      </c>
      <c r="H1687">
        <v>39569</v>
      </c>
      <c r="I1687" s="101">
        <v>0.7</v>
      </c>
    </row>
    <row r="1688" spans="1:9" ht="14.5" x14ac:dyDescent="0.35">
      <c r="A1688" s="99" t="s">
        <v>4634</v>
      </c>
      <c r="B1688" s="99" t="s">
        <v>4807</v>
      </c>
      <c r="C1688" s="189" t="s">
        <v>4808</v>
      </c>
      <c r="D1688" s="190">
        <v>3.4</v>
      </c>
      <c r="E1688" s="99" t="s">
        <v>4809</v>
      </c>
      <c r="F1688" s="100">
        <v>40544</v>
      </c>
      <c r="G1688" s="101">
        <v>3.1</v>
      </c>
      <c r="H1688">
        <v>39569</v>
      </c>
      <c r="I1688" s="101">
        <v>0.3</v>
      </c>
    </row>
    <row r="1689" spans="1:9" ht="14.5" x14ac:dyDescent="0.35">
      <c r="A1689" s="99" t="s">
        <v>4634</v>
      </c>
      <c r="B1689" s="99" t="s">
        <v>4810</v>
      </c>
      <c r="C1689" s="189" t="s">
        <v>4811</v>
      </c>
      <c r="D1689" s="190">
        <v>3.6</v>
      </c>
      <c r="E1689" s="99" t="s">
        <v>4812</v>
      </c>
      <c r="F1689" s="100">
        <v>40544</v>
      </c>
      <c r="G1689" s="101">
        <v>3.3</v>
      </c>
      <c r="H1689">
        <v>39569</v>
      </c>
      <c r="I1689" s="101">
        <v>0.3</v>
      </c>
    </row>
    <row r="1690" spans="1:9" ht="14.5" x14ac:dyDescent="0.35">
      <c r="A1690" s="99" t="s">
        <v>4634</v>
      </c>
      <c r="B1690" s="99" t="s">
        <v>611</v>
      </c>
      <c r="C1690" s="189" t="s">
        <v>4813</v>
      </c>
      <c r="D1690" s="190">
        <v>3.4</v>
      </c>
      <c r="E1690" s="99" t="s">
        <v>4814</v>
      </c>
      <c r="F1690" s="100">
        <v>40544</v>
      </c>
      <c r="G1690" s="101">
        <v>3.1</v>
      </c>
      <c r="H1690">
        <v>39569</v>
      </c>
      <c r="I1690" s="101">
        <v>0.3</v>
      </c>
    </row>
    <row r="1691" spans="1:9" ht="14.5" x14ac:dyDescent="0.35">
      <c r="A1691" s="99" t="s">
        <v>4634</v>
      </c>
      <c r="B1691" s="99" t="s">
        <v>4815</v>
      </c>
      <c r="C1691" s="189" t="s">
        <v>4816</v>
      </c>
      <c r="D1691" s="190">
        <v>3.6</v>
      </c>
      <c r="E1691" s="99" t="s">
        <v>4817</v>
      </c>
      <c r="F1691" s="100">
        <v>40544</v>
      </c>
      <c r="G1691" s="101">
        <v>3.2</v>
      </c>
      <c r="H1691">
        <v>39569</v>
      </c>
      <c r="I1691" s="101">
        <v>0.4</v>
      </c>
    </row>
    <row r="1692" spans="1:9" ht="14.5" x14ac:dyDescent="0.35">
      <c r="A1692" s="99" t="s">
        <v>4634</v>
      </c>
      <c r="B1692" s="99" t="s">
        <v>4818</v>
      </c>
      <c r="C1692" s="189" t="s">
        <v>4819</v>
      </c>
      <c r="D1692" s="190">
        <v>3.4</v>
      </c>
      <c r="E1692" s="99" t="s">
        <v>4820</v>
      </c>
      <c r="F1692" s="100">
        <v>40544</v>
      </c>
      <c r="G1692" s="101">
        <v>3.2</v>
      </c>
      <c r="H1692">
        <v>39569</v>
      </c>
      <c r="I1692" s="101">
        <v>0.2</v>
      </c>
    </row>
    <row r="1693" spans="1:9" ht="14.5" x14ac:dyDescent="0.35">
      <c r="A1693" s="99" t="s">
        <v>4634</v>
      </c>
      <c r="B1693" s="99" t="s">
        <v>4821</v>
      </c>
      <c r="C1693" s="189" t="s">
        <v>4822</v>
      </c>
      <c r="D1693" s="190">
        <v>4</v>
      </c>
      <c r="E1693" s="99" t="s">
        <v>4823</v>
      </c>
      <c r="F1693" s="100">
        <v>40544</v>
      </c>
      <c r="G1693" s="101">
        <v>3.3</v>
      </c>
      <c r="H1693">
        <v>39569</v>
      </c>
      <c r="I1693" s="101">
        <v>0.7</v>
      </c>
    </row>
    <row r="1694" spans="1:9" ht="14.5" x14ac:dyDescent="0.35">
      <c r="A1694" s="99" t="s">
        <v>4634</v>
      </c>
      <c r="B1694" s="99" t="s">
        <v>4824</v>
      </c>
      <c r="C1694" s="189" t="s">
        <v>4825</v>
      </c>
      <c r="D1694" s="190">
        <v>3.4</v>
      </c>
      <c r="E1694" s="99" t="s">
        <v>4826</v>
      </c>
      <c r="F1694" s="100">
        <v>40544</v>
      </c>
      <c r="G1694" s="101">
        <v>3.2</v>
      </c>
      <c r="H1694">
        <v>39569</v>
      </c>
      <c r="I1694" s="101">
        <v>0.2</v>
      </c>
    </row>
    <row r="1695" spans="1:9" ht="14.5" x14ac:dyDescent="0.35">
      <c r="A1695" s="99" t="s">
        <v>4634</v>
      </c>
      <c r="B1695" s="99" t="s">
        <v>4827</v>
      </c>
      <c r="C1695" s="189" t="s">
        <v>4828</v>
      </c>
      <c r="D1695" s="190">
        <v>3.4</v>
      </c>
      <c r="E1695" s="99" t="s">
        <v>4829</v>
      </c>
      <c r="F1695" s="100">
        <v>40544</v>
      </c>
      <c r="G1695" s="101">
        <v>3.1</v>
      </c>
      <c r="H1695">
        <v>39569</v>
      </c>
      <c r="I1695" s="101">
        <v>0.3</v>
      </c>
    </row>
    <row r="1696" spans="1:9" ht="14.5" x14ac:dyDescent="0.35">
      <c r="A1696" s="99" t="s">
        <v>4634</v>
      </c>
      <c r="B1696" s="99" t="s">
        <v>4830</v>
      </c>
      <c r="C1696" s="189" t="s">
        <v>4831</v>
      </c>
      <c r="D1696" s="190">
        <v>3.6</v>
      </c>
      <c r="E1696" s="99" t="s">
        <v>4832</v>
      </c>
      <c r="F1696" s="100">
        <v>40544</v>
      </c>
      <c r="G1696" s="101">
        <v>3.2</v>
      </c>
      <c r="H1696">
        <v>39569</v>
      </c>
      <c r="I1696" s="101">
        <v>0.4</v>
      </c>
    </row>
    <row r="1697" spans="1:9" ht="14.5" x14ac:dyDescent="0.35">
      <c r="A1697" s="99" t="s">
        <v>4634</v>
      </c>
      <c r="B1697" s="99" t="s">
        <v>422</v>
      </c>
      <c r="C1697" s="189" t="s">
        <v>4833</v>
      </c>
      <c r="D1697" s="190">
        <v>3.4</v>
      </c>
      <c r="E1697" s="99" t="s">
        <v>4834</v>
      </c>
      <c r="F1697" s="100">
        <v>40544</v>
      </c>
      <c r="G1697" s="101">
        <v>3.1</v>
      </c>
      <c r="H1697">
        <v>39569</v>
      </c>
      <c r="I1697" s="101">
        <v>0.3</v>
      </c>
    </row>
    <row r="1698" spans="1:9" ht="14.5" x14ac:dyDescent="0.35">
      <c r="A1698" s="99" t="s">
        <v>4634</v>
      </c>
      <c r="B1698" s="99" t="s">
        <v>434</v>
      </c>
      <c r="C1698" s="189" t="s">
        <v>4835</v>
      </c>
      <c r="D1698" s="190">
        <v>3.4</v>
      </c>
      <c r="E1698" s="99" t="s">
        <v>4836</v>
      </c>
      <c r="F1698" s="100">
        <v>40544</v>
      </c>
      <c r="G1698" s="101">
        <v>3.1</v>
      </c>
      <c r="H1698">
        <v>39569</v>
      </c>
      <c r="I1698" s="101">
        <v>0.3</v>
      </c>
    </row>
    <row r="1699" spans="1:9" ht="14.5" x14ac:dyDescent="0.35">
      <c r="A1699" s="99" t="s">
        <v>4634</v>
      </c>
      <c r="B1699" s="99" t="s">
        <v>1696</v>
      </c>
      <c r="C1699" s="189" t="s">
        <v>4837</v>
      </c>
      <c r="D1699" s="190">
        <v>3.6</v>
      </c>
      <c r="E1699" s="99" t="s">
        <v>4838</v>
      </c>
      <c r="F1699" s="100">
        <v>40544</v>
      </c>
      <c r="G1699" s="101">
        <v>3.1</v>
      </c>
      <c r="H1699">
        <v>39569</v>
      </c>
      <c r="I1699" s="101">
        <v>0.5</v>
      </c>
    </row>
    <row r="1700" spans="1:9" ht="14.5" x14ac:dyDescent="0.35">
      <c r="A1700" s="99" t="s">
        <v>4634</v>
      </c>
      <c r="B1700" s="99" t="s">
        <v>4839</v>
      </c>
      <c r="C1700" s="189" t="s">
        <v>4840</v>
      </c>
      <c r="D1700" s="190">
        <v>4</v>
      </c>
      <c r="E1700" s="99" t="s">
        <v>4841</v>
      </c>
      <c r="F1700" s="100">
        <v>40544</v>
      </c>
      <c r="G1700" s="101">
        <v>3.3</v>
      </c>
      <c r="H1700">
        <v>39569</v>
      </c>
      <c r="I1700" s="101">
        <v>0.7</v>
      </c>
    </row>
    <row r="1701" spans="1:9" ht="14.5" x14ac:dyDescent="0.35">
      <c r="A1701" s="99" t="s">
        <v>4634</v>
      </c>
      <c r="B1701" s="99" t="s">
        <v>4842</v>
      </c>
      <c r="C1701" s="189" t="s">
        <v>4843</v>
      </c>
      <c r="D1701" s="190">
        <v>3.4</v>
      </c>
      <c r="E1701" s="99" t="s">
        <v>4844</v>
      </c>
      <c r="F1701" s="100">
        <v>40544</v>
      </c>
      <c r="G1701" s="101">
        <v>2.95</v>
      </c>
      <c r="H1701">
        <v>39569</v>
      </c>
      <c r="I1701" s="101">
        <v>0.45</v>
      </c>
    </row>
    <row r="1702" spans="1:9" ht="14.5" x14ac:dyDescent="0.35">
      <c r="A1702" s="99" t="s">
        <v>4634</v>
      </c>
      <c r="B1702" s="99" t="s">
        <v>3186</v>
      </c>
      <c r="C1702" s="189" t="s">
        <v>4845</v>
      </c>
      <c r="D1702" s="190">
        <v>3.4</v>
      </c>
      <c r="E1702" s="99" t="s">
        <v>4846</v>
      </c>
      <c r="F1702" s="100">
        <v>40544</v>
      </c>
      <c r="G1702" s="101">
        <v>3.1</v>
      </c>
      <c r="H1702">
        <v>39569</v>
      </c>
      <c r="I1702" s="101">
        <v>0.3</v>
      </c>
    </row>
    <row r="1703" spans="1:9" ht="14.5" x14ac:dyDescent="0.35">
      <c r="A1703" s="99" t="s">
        <v>4634</v>
      </c>
      <c r="B1703" s="99" t="s">
        <v>4847</v>
      </c>
      <c r="C1703" s="189" t="s">
        <v>4848</v>
      </c>
      <c r="D1703" s="190">
        <v>3.4</v>
      </c>
      <c r="E1703" s="99" t="s">
        <v>4849</v>
      </c>
      <c r="F1703" s="100">
        <v>40544</v>
      </c>
      <c r="G1703" s="101">
        <v>3.1</v>
      </c>
      <c r="H1703">
        <v>39569</v>
      </c>
      <c r="I1703" s="101">
        <v>0.3</v>
      </c>
    </row>
    <row r="1704" spans="1:9" ht="14.5" x14ac:dyDescent="0.35">
      <c r="A1704" s="99" t="s">
        <v>4634</v>
      </c>
      <c r="B1704" s="99" t="s">
        <v>4850</v>
      </c>
      <c r="C1704" s="189" t="s">
        <v>4851</v>
      </c>
      <c r="D1704" s="190">
        <v>3.6</v>
      </c>
      <c r="E1704" s="99" t="s">
        <v>4852</v>
      </c>
      <c r="F1704" s="100">
        <v>40544</v>
      </c>
      <c r="G1704" s="101">
        <v>3.3</v>
      </c>
      <c r="H1704">
        <v>39569</v>
      </c>
      <c r="I1704" s="101">
        <v>0.3</v>
      </c>
    </row>
    <row r="1705" spans="1:9" ht="14.5" x14ac:dyDescent="0.35">
      <c r="A1705" s="99" t="s">
        <v>4634</v>
      </c>
      <c r="B1705" s="99" t="s">
        <v>4231</v>
      </c>
      <c r="C1705" s="189" t="s">
        <v>4853</v>
      </c>
      <c r="D1705" s="190">
        <v>3.6</v>
      </c>
      <c r="E1705" s="99" t="s">
        <v>4854</v>
      </c>
      <c r="F1705" s="100">
        <v>40544</v>
      </c>
      <c r="G1705" s="101">
        <v>3.3</v>
      </c>
      <c r="H1705">
        <v>39569</v>
      </c>
      <c r="I1705" s="101">
        <v>0.3</v>
      </c>
    </row>
    <row r="1706" spans="1:9" ht="14.5" x14ac:dyDescent="0.35">
      <c r="A1706" s="99" t="s">
        <v>4634</v>
      </c>
      <c r="B1706" s="99" t="s">
        <v>4855</v>
      </c>
      <c r="C1706" s="189" t="s">
        <v>4856</v>
      </c>
      <c r="D1706" s="190">
        <v>3.4</v>
      </c>
      <c r="E1706" s="99" t="s">
        <v>4857</v>
      </c>
      <c r="F1706" s="100">
        <v>40544</v>
      </c>
      <c r="G1706" s="101">
        <v>3.1</v>
      </c>
      <c r="H1706">
        <v>39569</v>
      </c>
      <c r="I1706" s="101">
        <v>0.3</v>
      </c>
    </row>
    <row r="1707" spans="1:9" ht="14.5" x14ac:dyDescent="0.35">
      <c r="A1707" s="99" t="s">
        <v>4634</v>
      </c>
      <c r="B1707" s="99" t="s">
        <v>4858</v>
      </c>
      <c r="C1707" s="189" t="s">
        <v>4859</v>
      </c>
      <c r="D1707" s="190">
        <v>3.4</v>
      </c>
      <c r="E1707" s="99" t="s">
        <v>4860</v>
      </c>
      <c r="F1707" s="100">
        <v>40544</v>
      </c>
      <c r="G1707" s="101">
        <v>2.95</v>
      </c>
      <c r="H1707">
        <v>39569</v>
      </c>
      <c r="I1707" s="101">
        <v>0.45</v>
      </c>
    </row>
    <row r="1708" spans="1:9" ht="14.5" x14ac:dyDescent="0.35">
      <c r="A1708" s="99" t="s">
        <v>4634</v>
      </c>
      <c r="B1708" s="99" t="s">
        <v>4861</v>
      </c>
      <c r="C1708" s="189" t="s">
        <v>4862</v>
      </c>
      <c r="D1708" s="190">
        <v>3.4</v>
      </c>
      <c r="E1708" s="99" t="s">
        <v>4863</v>
      </c>
      <c r="F1708" s="100">
        <v>40544</v>
      </c>
      <c r="G1708" s="101">
        <v>2.95</v>
      </c>
      <c r="H1708">
        <v>39569</v>
      </c>
      <c r="I1708" s="101">
        <v>0.45</v>
      </c>
    </row>
    <row r="1709" spans="1:9" ht="14.5" x14ac:dyDescent="0.35">
      <c r="A1709" s="99" t="s">
        <v>4634</v>
      </c>
      <c r="B1709" s="99" t="s">
        <v>4864</v>
      </c>
      <c r="C1709" s="189" t="s">
        <v>4865</v>
      </c>
      <c r="D1709" s="190">
        <v>3.4</v>
      </c>
      <c r="E1709" s="99" t="s">
        <v>4866</v>
      </c>
      <c r="F1709" s="100">
        <v>40544</v>
      </c>
      <c r="G1709" s="101">
        <v>2.95</v>
      </c>
      <c r="H1709">
        <v>39569</v>
      </c>
      <c r="I1709" s="101">
        <v>0.45</v>
      </c>
    </row>
    <row r="1710" spans="1:9" ht="14.5" x14ac:dyDescent="0.35">
      <c r="A1710" s="99" t="s">
        <v>4634</v>
      </c>
      <c r="B1710" s="99" t="s">
        <v>4867</v>
      </c>
      <c r="C1710" s="189" t="s">
        <v>4868</v>
      </c>
      <c r="D1710" s="190">
        <v>3.4</v>
      </c>
      <c r="E1710" s="99" t="s">
        <v>4869</v>
      </c>
      <c r="F1710" s="100">
        <v>40544</v>
      </c>
      <c r="G1710" s="101">
        <v>2.95</v>
      </c>
      <c r="H1710">
        <v>39569</v>
      </c>
      <c r="I1710" s="101">
        <v>0.45</v>
      </c>
    </row>
    <row r="1711" spans="1:9" ht="14.5" x14ac:dyDescent="0.35">
      <c r="A1711" s="99" t="s">
        <v>4634</v>
      </c>
      <c r="B1711" s="99" t="s">
        <v>4870</v>
      </c>
      <c r="C1711" s="189" t="s">
        <v>4871</v>
      </c>
      <c r="D1711" s="190">
        <v>3.6</v>
      </c>
      <c r="E1711" s="99" t="s">
        <v>4872</v>
      </c>
      <c r="F1711" s="100">
        <v>40544</v>
      </c>
      <c r="G1711" s="101">
        <v>3.2</v>
      </c>
      <c r="H1711">
        <v>39569</v>
      </c>
      <c r="I1711" s="101">
        <v>0.4</v>
      </c>
    </row>
    <row r="1712" spans="1:9" ht="14.5" x14ac:dyDescent="0.35">
      <c r="A1712" s="99" t="s">
        <v>4634</v>
      </c>
      <c r="B1712" s="99" t="s">
        <v>461</v>
      </c>
      <c r="C1712" s="189" t="s">
        <v>4873</v>
      </c>
      <c r="D1712" s="190">
        <v>3.6</v>
      </c>
      <c r="E1712" s="99" t="s">
        <v>4874</v>
      </c>
      <c r="F1712" s="100">
        <v>40544</v>
      </c>
      <c r="G1712" s="101">
        <v>3.1</v>
      </c>
      <c r="H1712">
        <v>39569</v>
      </c>
      <c r="I1712" s="101">
        <v>0.5</v>
      </c>
    </row>
    <row r="1713" spans="1:9" ht="14.5" x14ac:dyDescent="0.35">
      <c r="A1713" s="99" t="s">
        <v>4634</v>
      </c>
      <c r="B1713" s="99" t="s">
        <v>4875</v>
      </c>
      <c r="C1713" s="189" t="s">
        <v>4876</v>
      </c>
      <c r="D1713" s="190">
        <v>3.4</v>
      </c>
      <c r="E1713" s="99" t="s">
        <v>4877</v>
      </c>
      <c r="F1713" s="100">
        <v>40544</v>
      </c>
      <c r="G1713" s="101">
        <v>3.1</v>
      </c>
      <c r="H1713">
        <v>39569</v>
      </c>
      <c r="I1713" s="101">
        <v>0.3</v>
      </c>
    </row>
    <row r="1714" spans="1:9" ht="14.5" x14ac:dyDescent="0.35">
      <c r="A1714" s="99" t="s">
        <v>4634</v>
      </c>
      <c r="B1714" s="99" t="s">
        <v>4878</v>
      </c>
      <c r="C1714" s="189" t="s">
        <v>4879</v>
      </c>
      <c r="D1714" s="190">
        <v>3.4</v>
      </c>
      <c r="E1714" s="99" t="s">
        <v>4880</v>
      </c>
      <c r="F1714" s="100">
        <v>40544</v>
      </c>
      <c r="G1714" s="101">
        <v>3.1</v>
      </c>
      <c r="H1714">
        <v>39569</v>
      </c>
      <c r="I1714" s="101">
        <v>0.3</v>
      </c>
    </row>
    <row r="1715" spans="1:9" ht="14.5" x14ac:dyDescent="0.35">
      <c r="A1715" s="99" t="s">
        <v>4634</v>
      </c>
      <c r="B1715" s="99" t="s">
        <v>1774</v>
      </c>
      <c r="C1715" s="189" t="s">
        <v>4881</v>
      </c>
      <c r="D1715" s="190">
        <v>3.4</v>
      </c>
      <c r="E1715" s="99" t="s">
        <v>4882</v>
      </c>
      <c r="F1715" s="100">
        <v>40544</v>
      </c>
      <c r="G1715" s="101">
        <v>3.1</v>
      </c>
      <c r="H1715">
        <v>39569</v>
      </c>
      <c r="I1715" s="101">
        <v>0.3</v>
      </c>
    </row>
    <row r="1716" spans="1:9" ht="14.5" x14ac:dyDescent="0.35">
      <c r="A1716" s="99" t="s">
        <v>4634</v>
      </c>
      <c r="B1716" s="99" t="s">
        <v>467</v>
      </c>
      <c r="C1716" s="189" t="s">
        <v>4883</v>
      </c>
      <c r="D1716" s="190">
        <v>3.6</v>
      </c>
      <c r="E1716" s="99" t="s">
        <v>4884</v>
      </c>
      <c r="F1716" s="100">
        <v>40544</v>
      </c>
      <c r="G1716" s="101">
        <v>3.2</v>
      </c>
      <c r="H1716">
        <v>39569</v>
      </c>
      <c r="I1716" s="101">
        <v>0.4</v>
      </c>
    </row>
    <row r="1717" spans="1:9" ht="14.5" x14ac:dyDescent="0.35">
      <c r="A1717" s="99" t="s">
        <v>4634</v>
      </c>
      <c r="B1717" s="99" t="s">
        <v>4885</v>
      </c>
      <c r="C1717" s="189" t="s">
        <v>4886</v>
      </c>
      <c r="D1717" s="190">
        <v>3.4</v>
      </c>
      <c r="E1717" s="99" t="s">
        <v>4887</v>
      </c>
      <c r="F1717" s="100">
        <v>40544</v>
      </c>
      <c r="G1717" s="101">
        <v>2.95</v>
      </c>
      <c r="H1717">
        <v>39569</v>
      </c>
      <c r="I1717" s="101">
        <v>0.45</v>
      </c>
    </row>
    <row r="1718" spans="1:9" ht="14.5" x14ac:dyDescent="0.35">
      <c r="A1718" s="99" t="s">
        <v>4634</v>
      </c>
      <c r="B1718" s="99" t="s">
        <v>1779</v>
      </c>
      <c r="C1718" s="189" t="s">
        <v>4888</v>
      </c>
      <c r="D1718" s="190">
        <v>3.6</v>
      </c>
      <c r="E1718" s="99" t="s">
        <v>4889</v>
      </c>
      <c r="F1718" s="100">
        <v>40544</v>
      </c>
      <c r="G1718" s="101">
        <v>3.2</v>
      </c>
      <c r="H1718">
        <v>39569</v>
      </c>
      <c r="I1718" s="101">
        <v>0.4</v>
      </c>
    </row>
    <row r="1719" spans="1:9" ht="14.5" x14ac:dyDescent="0.35">
      <c r="A1719" s="99" t="s">
        <v>4634</v>
      </c>
      <c r="B1719" s="99" t="s">
        <v>1795</v>
      </c>
      <c r="C1719" s="189" t="s">
        <v>4890</v>
      </c>
      <c r="D1719" s="190">
        <v>3.4</v>
      </c>
      <c r="E1719" s="99" t="s">
        <v>4891</v>
      </c>
      <c r="F1719" s="100">
        <v>40544</v>
      </c>
      <c r="G1719" s="101">
        <v>2.95</v>
      </c>
      <c r="H1719">
        <v>39569</v>
      </c>
      <c r="I1719" s="101">
        <v>0.45</v>
      </c>
    </row>
    <row r="1720" spans="1:9" ht="14.5" x14ac:dyDescent="0.35">
      <c r="A1720" s="99" t="s">
        <v>4634</v>
      </c>
      <c r="B1720" s="99" t="s">
        <v>2923</v>
      </c>
      <c r="C1720" s="189" t="s">
        <v>4892</v>
      </c>
      <c r="D1720" s="190">
        <v>3.4</v>
      </c>
      <c r="E1720" s="99" t="s">
        <v>4893</v>
      </c>
      <c r="F1720" s="100">
        <v>40544</v>
      </c>
      <c r="G1720" s="101">
        <v>3.2</v>
      </c>
      <c r="H1720">
        <v>39569</v>
      </c>
      <c r="I1720" s="101">
        <v>0.2</v>
      </c>
    </row>
    <row r="1721" spans="1:9" ht="14.5" x14ac:dyDescent="0.35">
      <c r="A1721" s="99" t="s">
        <v>4634</v>
      </c>
      <c r="B1721" s="99" t="s">
        <v>4894</v>
      </c>
      <c r="C1721" s="189" t="s">
        <v>4895</v>
      </c>
      <c r="D1721" s="190">
        <v>3.4</v>
      </c>
      <c r="E1721" s="99" t="s">
        <v>4896</v>
      </c>
      <c r="F1721" s="100">
        <v>40544</v>
      </c>
      <c r="G1721" s="101">
        <v>3.1</v>
      </c>
      <c r="H1721">
        <v>39569</v>
      </c>
      <c r="I1721" s="101">
        <v>0.3</v>
      </c>
    </row>
    <row r="1722" spans="1:9" ht="14.5" x14ac:dyDescent="0.35">
      <c r="A1722" s="99" t="s">
        <v>4634</v>
      </c>
      <c r="B1722" s="99" t="s">
        <v>4897</v>
      </c>
      <c r="C1722" s="189" t="s">
        <v>4898</v>
      </c>
      <c r="D1722" s="190">
        <v>3.4</v>
      </c>
      <c r="E1722" s="99" t="s">
        <v>4899</v>
      </c>
      <c r="F1722" s="100">
        <v>40544</v>
      </c>
      <c r="G1722" s="101">
        <v>2.95</v>
      </c>
      <c r="H1722">
        <v>39569</v>
      </c>
      <c r="I1722" s="101">
        <v>0.45</v>
      </c>
    </row>
    <row r="1723" spans="1:9" ht="14.5" x14ac:dyDescent="0.35">
      <c r="A1723" s="99" t="s">
        <v>4900</v>
      </c>
      <c r="B1723" s="99" t="s">
        <v>698</v>
      </c>
      <c r="C1723" s="189" t="s">
        <v>4901</v>
      </c>
      <c r="D1723" s="190">
        <v>1.65</v>
      </c>
      <c r="E1723" s="99" t="s">
        <v>4902</v>
      </c>
      <c r="F1723" s="100">
        <v>40544</v>
      </c>
      <c r="G1723" s="101">
        <v>1.65</v>
      </c>
      <c r="I1723" s="101">
        <v>0</v>
      </c>
    </row>
    <row r="1724" spans="1:9" ht="14.5" x14ac:dyDescent="0.35">
      <c r="A1724" s="99" t="s">
        <v>4900</v>
      </c>
      <c r="B1724" s="99" t="s">
        <v>4903</v>
      </c>
      <c r="C1724" s="189" t="s">
        <v>4904</v>
      </c>
      <c r="D1724" s="190">
        <v>1.65</v>
      </c>
      <c r="E1724" s="99" t="s">
        <v>4905</v>
      </c>
      <c r="F1724" s="100">
        <v>40544</v>
      </c>
      <c r="G1724" s="101">
        <v>1.65</v>
      </c>
      <c r="I1724" s="101">
        <v>0</v>
      </c>
    </row>
    <row r="1725" spans="1:9" ht="14.5" x14ac:dyDescent="0.35">
      <c r="A1725" s="99" t="s">
        <v>4900</v>
      </c>
      <c r="B1725" s="99" t="s">
        <v>4906</v>
      </c>
      <c r="C1725" s="189" t="s">
        <v>4907</v>
      </c>
      <c r="D1725" s="190">
        <v>1.6</v>
      </c>
      <c r="E1725" s="99" t="s">
        <v>4908</v>
      </c>
      <c r="F1725" s="100">
        <v>40544</v>
      </c>
      <c r="G1725" s="101">
        <v>1.6</v>
      </c>
      <c r="I1725" s="101">
        <v>0</v>
      </c>
    </row>
    <row r="1726" spans="1:9" ht="14.5" x14ac:dyDescent="0.35">
      <c r="A1726" s="99" t="s">
        <v>4900</v>
      </c>
      <c r="B1726" s="99" t="s">
        <v>4909</v>
      </c>
      <c r="C1726" s="189" t="s">
        <v>4910</v>
      </c>
      <c r="D1726" s="190">
        <v>1.6</v>
      </c>
      <c r="E1726" s="99" t="s">
        <v>4911</v>
      </c>
      <c r="F1726" s="100">
        <v>40544</v>
      </c>
      <c r="G1726" s="101">
        <v>1.6</v>
      </c>
      <c r="I1726" s="101">
        <v>0</v>
      </c>
    </row>
    <row r="1727" spans="1:9" ht="14.5" x14ac:dyDescent="0.35">
      <c r="A1727" s="99" t="s">
        <v>4900</v>
      </c>
      <c r="B1727" s="99" t="s">
        <v>4912</v>
      </c>
      <c r="C1727" s="189" t="s">
        <v>4913</v>
      </c>
      <c r="D1727" s="190">
        <v>1.6</v>
      </c>
      <c r="E1727" s="99" t="s">
        <v>4914</v>
      </c>
      <c r="F1727" s="100">
        <v>40544</v>
      </c>
      <c r="G1727" s="101">
        <v>1.6</v>
      </c>
      <c r="I1727" s="101">
        <v>0</v>
      </c>
    </row>
    <row r="1728" spans="1:9" ht="14.5" x14ac:dyDescent="0.35">
      <c r="A1728" s="99" t="s">
        <v>4900</v>
      </c>
      <c r="B1728" s="99" t="s">
        <v>4915</v>
      </c>
      <c r="C1728" s="189" t="s">
        <v>4916</v>
      </c>
      <c r="D1728" s="190">
        <v>1.65</v>
      </c>
      <c r="E1728" s="99" t="s">
        <v>4917</v>
      </c>
      <c r="F1728" s="100">
        <v>40544</v>
      </c>
      <c r="G1728" s="101">
        <v>1.65</v>
      </c>
      <c r="I1728" s="101">
        <v>0</v>
      </c>
    </row>
    <row r="1729" spans="1:9" ht="14.5" x14ac:dyDescent="0.35">
      <c r="A1729" s="99" t="s">
        <v>4900</v>
      </c>
      <c r="B1729" s="99" t="s">
        <v>1424</v>
      </c>
      <c r="C1729" s="189" t="s">
        <v>4918</v>
      </c>
      <c r="D1729" s="190">
        <v>1.6</v>
      </c>
      <c r="E1729" s="99" t="s">
        <v>4919</v>
      </c>
      <c r="F1729" s="100">
        <v>40544</v>
      </c>
      <c r="G1729" s="101">
        <v>1.6</v>
      </c>
      <c r="I1729" s="101">
        <v>0</v>
      </c>
    </row>
    <row r="1730" spans="1:9" ht="14.5" x14ac:dyDescent="0.35">
      <c r="A1730" s="99" t="s">
        <v>4900</v>
      </c>
      <c r="B1730" s="99" t="s">
        <v>4920</v>
      </c>
      <c r="C1730" s="189" t="s">
        <v>4921</v>
      </c>
      <c r="D1730" s="190">
        <v>1.65</v>
      </c>
      <c r="E1730" s="99" t="s">
        <v>4922</v>
      </c>
      <c r="F1730" s="100">
        <v>40544</v>
      </c>
      <c r="G1730" s="101">
        <v>1.65</v>
      </c>
      <c r="I1730" s="101">
        <v>0</v>
      </c>
    </row>
    <row r="1731" spans="1:9" ht="14.5" x14ac:dyDescent="0.35">
      <c r="A1731" s="99" t="s">
        <v>4900</v>
      </c>
      <c r="B1731" s="99" t="s">
        <v>1840</v>
      </c>
      <c r="C1731" s="189" t="s">
        <v>4923</v>
      </c>
      <c r="D1731" s="190">
        <v>1.65</v>
      </c>
      <c r="E1731" s="99" t="s">
        <v>4924</v>
      </c>
      <c r="F1731" s="100">
        <v>40544</v>
      </c>
      <c r="G1731" s="101">
        <v>1.65</v>
      </c>
      <c r="I1731" s="101">
        <v>0</v>
      </c>
    </row>
    <row r="1732" spans="1:9" ht="14.5" x14ac:dyDescent="0.35">
      <c r="A1732" s="99" t="s">
        <v>4900</v>
      </c>
      <c r="B1732" s="99" t="s">
        <v>4925</v>
      </c>
      <c r="C1732" s="189" t="s">
        <v>4926</v>
      </c>
      <c r="D1732" s="190">
        <v>1.6</v>
      </c>
      <c r="E1732" s="99" t="s">
        <v>4927</v>
      </c>
      <c r="F1732" s="100">
        <v>40544</v>
      </c>
      <c r="G1732" s="101">
        <v>1.6</v>
      </c>
      <c r="I1732" s="101">
        <v>0</v>
      </c>
    </row>
    <row r="1733" spans="1:9" ht="14.5" x14ac:dyDescent="0.35">
      <c r="A1733" s="99" t="s">
        <v>4900</v>
      </c>
      <c r="B1733" s="99" t="s">
        <v>4928</v>
      </c>
      <c r="C1733" s="189" t="s">
        <v>4929</v>
      </c>
      <c r="D1733" s="190">
        <v>1.65</v>
      </c>
      <c r="E1733" s="99" t="s">
        <v>4930</v>
      </c>
      <c r="F1733" s="100">
        <v>40544</v>
      </c>
      <c r="G1733" s="101">
        <v>1.65</v>
      </c>
      <c r="I1733" s="101">
        <v>0</v>
      </c>
    </row>
    <row r="1734" spans="1:9" ht="14.5" x14ac:dyDescent="0.35">
      <c r="A1734" s="99" t="s">
        <v>4900</v>
      </c>
      <c r="B1734" s="99" t="s">
        <v>4931</v>
      </c>
      <c r="C1734" s="189" t="s">
        <v>4932</v>
      </c>
      <c r="D1734" s="190">
        <v>1.6</v>
      </c>
      <c r="E1734" s="99" t="s">
        <v>4933</v>
      </c>
      <c r="F1734" s="100">
        <v>40544</v>
      </c>
      <c r="G1734" s="101">
        <v>1.6</v>
      </c>
      <c r="I1734" s="101">
        <v>0</v>
      </c>
    </row>
    <row r="1735" spans="1:9" ht="14.5" x14ac:dyDescent="0.35">
      <c r="A1735" s="99" t="s">
        <v>4900</v>
      </c>
      <c r="B1735" s="99" t="s">
        <v>4934</v>
      </c>
      <c r="C1735" s="189" t="s">
        <v>4935</v>
      </c>
      <c r="D1735" s="190">
        <v>1.6</v>
      </c>
      <c r="E1735" s="99" t="s">
        <v>4936</v>
      </c>
      <c r="F1735" s="100">
        <v>40544</v>
      </c>
      <c r="G1735" s="101">
        <v>1.6</v>
      </c>
      <c r="I1735" s="101">
        <v>0</v>
      </c>
    </row>
    <row r="1736" spans="1:9" ht="14.5" x14ac:dyDescent="0.35">
      <c r="A1736" s="99" t="s">
        <v>4900</v>
      </c>
      <c r="B1736" s="99" t="s">
        <v>4937</v>
      </c>
      <c r="C1736" s="189" t="s">
        <v>4938</v>
      </c>
      <c r="D1736" s="190">
        <v>1.65</v>
      </c>
      <c r="E1736" s="99" t="s">
        <v>4939</v>
      </c>
      <c r="F1736" s="100">
        <v>40544</v>
      </c>
      <c r="G1736" s="101">
        <v>1.65</v>
      </c>
      <c r="I1736" s="101">
        <v>0</v>
      </c>
    </row>
    <row r="1737" spans="1:9" ht="14.5" x14ac:dyDescent="0.35">
      <c r="A1737" s="99" t="s">
        <v>4900</v>
      </c>
      <c r="B1737" s="99" t="s">
        <v>4940</v>
      </c>
      <c r="C1737" s="189" t="s">
        <v>4941</v>
      </c>
      <c r="D1737" s="190">
        <v>1.65</v>
      </c>
      <c r="E1737" s="99" t="s">
        <v>4942</v>
      </c>
      <c r="F1737" s="100">
        <v>40544</v>
      </c>
      <c r="G1737" s="101">
        <v>1.65</v>
      </c>
      <c r="I1737" s="101">
        <v>0</v>
      </c>
    </row>
    <row r="1738" spans="1:9" ht="14.5" x14ac:dyDescent="0.35">
      <c r="A1738" s="99" t="s">
        <v>4900</v>
      </c>
      <c r="B1738" s="99" t="s">
        <v>4943</v>
      </c>
      <c r="C1738" s="189" t="s">
        <v>4944</v>
      </c>
      <c r="D1738" s="190">
        <v>1.65</v>
      </c>
      <c r="E1738" s="99" t="s">
        <v>4945</v>
      </c>
      <c r="F1738" s="100">
        <v>40544</v>
      </c>
      <c r="G1738" s="101">
        <v>1.65</v>
      </c>
      <c r="I1738" s="101">
        <v>0</v>
      </c>
    </row>
    <row r="1739" spans="1:9" ht="14.5" x14ac:dyDescent="0.35">
      <c r="A1739" s="99" t="s">
        <v>4900</v>
      </c>
      <c r="B1739" s="99" t="s">
        <v>4531</v>
      </c>
      <c r="C1739" s="189" t="s">
        <v>4946</v>
      </c>
      <c r="D1739" s="190">
        <v>1.6</v>
      </c>
      <c r="E1739" s="99" t="s">
        <v>4947</v>
      </c>
      <c r="F1739" s="100">
        <v>40544</v>
      </c>
      <c r="G1739" s="101">
        <v>1.6</v>
      </c>
      <c r="I1739" s="101">
        <v>0</v>
      </c>
    </row>
    <row r="1740" spans="1:9" ht="14.5" x14ac:dyDescent="0.35">
      <c r="A1740" s="99" t="s">
        <v>4900</v>
      </c>
      <c r="B1740" s="99" t="s">
        <v>4948</v>
      </c>
      <c r="C1740" s="189" t="s">
        <v>4949</v>
      </c>
      <c r="D1740" s="190">
        <v>1.65</v>
      </c>
      <c r="E1740" s="99" t="s">
        <v>4950</v>
      </c>
      <c r="F1740" s="100">
        <v>40544</v>
      </c>
      <c r="G1740" s="101">
        <v>1.65</v>
      </c>
      <c r="I1740" s="101">
        <v>0</v>
      </c>
    </row>
    <row r="1741" spans="1:9" ht="14.5" x14ac:dyDescent="0.35">
      <c r="A1741" s="99" t="s">
        <v>4900</v>
      </c>
      <c r="B1741" s="99" t="s">
        <v>1401</v>
      </c>
      <c r="C1741" s="189" t="s">
        <v>4951</v>
      </c>
      <c r="D1741" s="190">
        <v>1.65</v>
      </c>
      <c r="E1741" s="99" t="s">
        <v>4952</v>
      </c>
      <c r="F1741" s="100">
        <v>40544</v>
      </c>
      <c r="G1741" s="101">
        <v>1.65</v>
      </c>
      <c r="I1741" s="101">
        <v>0</v>
      </c>
    </row>
    <row r="1742" spans="1:9" ht="14.5" x14ac:dyDescent="0.35">
      <c r="A1742" s="99" t="s">
        <v>4900</v>
      </c>
      <c r="B1742" s="99" t="s">
        <v>4953</v>
      </c>
      <c r="C1742" s="189" t="s">
        <v>4954</v>
      </c>
      <c r="D1742" s="190">
        <v>1.65</v>
      </c>
      <c r="E1742" s="99" t="s">
        <v>4955</v>
      </c>
      <c r="F1742" s="100">
        <v>40544</v>
      </c>
      <c r="G1742" s="101">
        <v>1.65</v>
      </c>
      <c r="I1742" s="101">
        <v>0</v>
      </c>
    </row>
    <row r="1743" spans="1:9" ht="14.5" x14ac:dyDescent="0.35">
      <c r="A1743" s="99" t="s">
        <v>4900</v>
      </c>
      <c r="B1743" s="99" t="s">
        <v>4956</v>
      </c>
      <c r="C1743" s="189" t="s">
        <v>4957</v>
      </c>
      <c r="D1743" s="190">
        <v>1.65</v>
      </c>
      <c r="E1743" s="99" t="s">
        <v>4958</v>
      </c>
      <c r="F1743" s="100">
        <v>40544</v>
      </c>
      <c r="G1743" s="101">
        <v>1.65</v>
      </c>
      <c r="I1743" s="101">
        <v>0</v>
      </c>
    </row>
    <row r="1744" spans="1:9" ht="14.5" x14ac:dyDescent="0.35">
      <c r="A1744" s="99" t="s">
        <v>4900</v>
      </c>
      <c r="B1744" s="99" t="s">
        <v>4959</v>
      </c>
      <c r="C1744" s="189" t="s">
        <v>4960</v>
      </c>
      <c r="D1744" s="190">
        <v>1.65</v>
      </c>
      <c r="E1744" s="99" t="s">
        <v>4961</v>
      </c>
      <c r="F1744" s="100">
        <v>40544</v>
      </c>
      <c r="G1744" s="101">
        <v>1.65</v>
      </c>
      <c r="I1744" s="101">
        <v>0</v>
      </c>
    </row>
    <row r="1745" spans="1:9" ht="14.5" x14ac:dyDescent="0.35">
      <c r="A1745" s="99" t="s">
        <v>4900</v>
      </c>
      <c r="B1745" s="99" t="s">
        <v>4962</v>
      </c>
      <c r="C1745" s="189" t="s">
        <v>4963</v>
      </c>
      <c r="D1745" s="190">
        <v>1.65</v>
      </c>
      <c r="E1745" s="99" t="s">
        <v>4964</v>
      </c>
      <c r="F1745" s="100">
        <v>40544</v>
      </c>
      <c r="G1745" s="101">
        <v>1.65</v>
      </c>
      <c r="I1745" s="101">
        <v>0</v>
      </c>
    </row>
    <row r="1746" spans="1:9" ht="14.5" x14ac:dyDescent="0.35">
      <c r="A1746" s="99" t="s">
        <v>4900</v>
      </c>
      <c r="B1746" s="99" t="s">
        <v>377</v>
      </c>
      <c r="C1746" s="189" t="s">
        <v>4965</v>
      </c>
      <c r="D1746" s="190">
        <v>1.65</v>
      </c>
      <c r="E1746" s="99" t="s">
        <v>4966</v>
      </c>
      <c r="F1746" s="100">
        <v>40544</v>
      </c>
      <c r="G1746" s="101">
        <v>1.65</v>
      </c>
      <c r="I1746" s="101">
        <v>0</v>
      </c>
    </row>
    <row r="1747" spans="1:9" ht="14.5" x14ac:dyDescent="0.35">
      <c r="A1747" s="99" t="s">
        <v>4900</v>
      </c>
      <c r="B1747" s="99" t="s">
        <v>2329</v>
      </c>
      <c r="C1747" s="189" t="s">
        <v>4967</v>
      </c>
      <c r="D1747" s="190">
        <v>1.6</v>
      </c>
      <c r="E1747" s="99" t="s">
        <v>4968</v>
      </c>
      <c r="F1747" s="100">
        <v>40544</v>
      </c>
      <c r="G1747" s="101">
        <v>1.6</v>
      </c>
      <c r="I1747" s="101">
        <v>0</v>
      </c>
    </row>
    <row r="1748" spans="1:9" ht="14.5" x14ac:dyDescent="0.35">
      <c r="A1748" s="99" t="s">
        <v>4900</v>
      </c>
      <c r="B1748" s="99" t="s">
        <v>1638</v>
      </c>
      <c r="C1748" s="189" t="s">
        <v>4969</v>
      </c>
      <c r="D1748" s="190">
        <v>1.65</v>
      </c>
      <c r="E1748" s="99" t="s">
        <v>4970</v>
      </c>
      <c r="F1748" s="100">
        <v>40544</v>
      </c>
      <c r="G1748" s="101">
        <v>1.65</v>
      </c>
      <c r="I1748" s="101">
        <v>0</v>
      </c>
    </row>
    <row r="1749" spans="1:9" ht="14.5" x14ac:dyDescent="0.35">
      <c r="A1749" s="99" t="s">
        <v>4900</v>
      </c>
      <c r="B1749" s="99" t="s">
        <v>4971</v>
      </c>
      <c r="C1749" s="189" t="s">
        <v>4972</v>
      </c>
      <c r="D1749" s="190">
        <v>1.6</v>
      </c>
      <c r="E1749" s="99" t="s">
        <v>4973</v>
      </c>
      <c r="F1749" s="100">
        <v>40544</v>
      </c>
      <c r="G1749" s="101">
        <v>1.6</v>
      </c>
      <c r="I1749" s="101">
        <v>0</v>
      </c>
    </row>
    <row r="1750" spans="1:9" ht="14.5" x14ac:dyDescent="0.35">
      <c r="A1750" s="99" t="s">
        <v>4900</v>
      </c>
      <c r="B1750" s="99" t="s">
        <v>2332</v>
      </c>
      <c r="C1750" s="189" t="s">
        <v>4974</v>
      </c>
      <c r="D1750" s="190">
        <v>1.6</v>
      </c>
      <c r="E1750" s="99" t="s">
        <v>4975</v>
      </c>
      <c r="F1750" s="100">
        <v>40544</v>
      </c>
      <c r="G1750" s="101">
        <v>1.6</v>
      </c>
      <c r="I1750" s="101">
        <v>0</v>
      </c>
    </row>
    <row r="1751" spans="1:9" ht="14.5" x14ac:dyDescent="0.35">
      <c r="A1751" s="99" t="s">
        <v>4900</v>
      </c>
      <c r="B1751" s="99" t="s">
        <v>2338</v>
      </c>
      <c r="C1751" s="189" t="s">
        <v>4976</v>
      </c>
      <c r="D1751" s="190">
        <v>1.6</v>
      </c>
      <c r="E1751" s="99" t="s">
        <v>4977</v>
      </c>
      <c r="F1751" s="100">
        <v>40544</v>
      </c>
      <c r="G1751" s="101">
        <v>1.6</v>
      </c>
      <c r="I1751" s="101">
        <v>0</v>
      </c>
    </row>
    <row r="1752" spans="1:9" ht="14.5" x14ac:dyDescent="0.35">
      <c r="A1752" s="99" t="s">
        <v>4900</v>
      </c>
      <c r="B1752" s="99" t="s">
        <v>2817</v>
      </c>
      <c r="C1752" s="189" t="s">
        <v>4978</v>
      </c>
      <c r="D1752" s="190">
        <v>1.65</v>
      </c>
      <c r="E1752" s="99" t="s">
        <v>4979</v>
      </c>
      <c r="F1752" s="100">
        <v>40544</v>
      </c>
      <c r="G1752" s="101">
        <v>1.65</v>
      </c>
      <c r="I1752" s="101">
        <v>0</v>
      </c>
    </row>
    <row r="1753" spans="1:9" ht="14.5" x14ac:dyDescent="0.35">
      <c r="A1753" s="99" t="s">
        <v>4900</v>
      </c>
      <c r="B1753" s="99" t="s">
        <v>4980</v>
      </c>
      <c r="C1753" s="189" t="s">
        <v>4981</v>
      </c>
      <c r="D1753" s="190">
        <v>1.6</v>
      </c>
      <c r="E1753" s="99" t="s">
        <v>4982</v>
      </c>
      <c r="F1753" s="100">
        <v>40544</v>
      </c>
      <c r="G1753" s="101">
        <v>1.6</v>
      </c>
      <c r="I1753" s="101">
        <v>0</v>
      </c>
    </row>
    <row r="1754" spans="1:9" ht="14.5" x14ac:dyDescent="0.35">
      <c r="A1754" s="99" t="s">
        <v>4900</v>
      </c>
      <c r="B1754" s="99" t="s">
        <v>3152</v>
      </c>
      <c r="C1754" s="189" t="s">
        <v>4983</v>
      </c>
      <c r="D1754" s="190">
        <v>1.65</v>
      </c>
      <c r="E1754" s="99" t="s">
        <v>4984</v>
      </c>
      <c r="F1754" s="100">
        <v>40544</v>
      </c>
      <c r="G1754" s="101">
        <v>1.65</v>
      </c>
      <c r="I1754" s="101">
        <v>0</v>
      </c>
    </row>
    <row r="1755" spans="1:9" ht="14.5" x14ac:dyDescent="0.35">
      <c r="A1755" s="99" t="s">
        <v>4900</v>
      </c>
      <c r="B1755" s="99" t="s">
        <v>4985</v>
      </c>
      <c r="C1755" s="189" t="s">
        <v>4986</v>
      </c>
      <c r="D1755" s="190">
        <v>1.6</v>
      </c>
      <c r="E1755" s="99" t="s">
        <v>4987</v>
      </c>
      <c r="F1755" s="100">
        <v>40544</v>
      </c>
      <c r="G1755" s="101">
        <v>1.6</v>
      </c>
      <c r="I1755" s="101">
        <v>0</v>
      </c>
    </row>
    <row r="1756" spans="1:9" ht="14.5" x14ac:dyDescent="0.35">
      <c r="A1756" s="99" t="s">
        <v>4900</v>
      </c>
      <c r="B1756" s="99" t="s">
        <v>4988</v>
      </c>
      <c r="C1756" s="189" t="s">
        <v>4989</v>
      </c>
      <c r="D1756" s="190">
        <v>1.6</v>
      </c>
      <c r="E1756" s="99" t="s">
        <v>4990</v>
      </c>
      <c r="F1756" s="100">
        <v>40544</v>
      </c>
      <c r="G1756" s="101">
        <v>1.6</v>
      </c>
      <c r="I1756" s="101">
        <v>0</v>
      </c>
    </row>
    <row r="1757" spans="1:9" ht="14.5" x14ac:dyDescent="0.35">
      <c r="A1757" s="99" t="s">
        <v>4900</v>
      </c>
      <c r="B1757" s="99" t="s">
        <v>1677</v>
      </c>
      <c r="C1757" s="189" t="s">
        <v>4991</v>
      </c>
      <c r="D1757" s="190">
        <v>1.6</v>
      </c>
      <c r="E1757" s="99" t="s">
        <v>4992</v>
      </c>
      <c r="F1757" s="100">
        <v>40544</v>
      </c>
      <c r="G1757" s="101">
        <v>1.6</v>
      </c>
      <c r="I1757" s="101">
        <v>0</v>
      </c>
    </row>
    <row r="1758" spans="1:9" ht="14.5" x14ac:dyDescent="0.35">
      <c r="A1758" s="99" t="s">
        <v>4900</v>
      </c>
      <c r="B1758" s="99" t="s">
        <v>3942</v>
      </c>
      <c r="C1758" s="189" t="s">
        <v>4993</v>
      </c>
      <c r="D1758" s="190">
        <v>1.6</v>
      </c>
      <c r="E1758" s="99" t="s">
        <v>4994</v>
      </c>
      <c r="F1758" s="100">
        <v>40544</v>
      </c>
      <c r="G1758" s="101">
        <v>1.6</v>
      </c>
      <c r="I1758" s="101">
        <v>0</v>
      </c>
    </row>
    <row r="1759" spans="1:9" ht="14.5" x14ac:dyDescent="0.35">
      <c r="A1759" s="99" t="s">
        <v>4900</v>
      </c>
      <c r="B1759" s="99" t="s">
        <v>4995</v>
      </c>
      <c r="C1759" s="189" t="s">
        <v>4996</v>
      </c>
      <c r="D1759" s="190">
        <v>1.65</v>
      </c>
      <c r="E1759" s="99" t="s">
        <v>4997</v>
      </c>
      <c r="F1759" s="100">
        <v>40544</v>
      </c>
      <c r="G1759" s="101">
        <v>1.65</v>
      </c>
      <c r="I1759" s="101">
        <v>0</v>
      </c>
    </row>
    <row r="1760" spans="1:9" ht="14.5" x14ac:dyDescent="0.35">
      <c r="A1760" s="99" t="s">
        <v>4900</v>
      </c>
      <c r="B1760" s="99" t="s">
        <v>3951</v>
      </c>
      <c r="C1760" s="189" t="s">
        <v>4998</v>
      </c>
      <c r="D1760" s="190">
        <v>1.6</v>
      </c>
      <c r="E1760" s="99" t="s">
        <v>4999</v>
      </c>
      <c r="F1760" s="100">
        <v>40544</v>
      </c>
      <c r="G1760" s="101">
        <v>1.6</v>
      </c>
      <c r="I1760" s="101">
        <v>0</v>
      </c>
    </row>
    <row r="1761" spans="1:9" ht="14.5" x14ac:dyDescent="0.35">
      <c r="A1761" s="99" t="s">
        <v>4900</v>
      </c>
      <c r="B1761" s="99" t="s">
        <v>2371</v>
      </c>
      <c r="C1761" s="189" t="s">
        <v>5000</v>
      </c>
      <c r="D1761" s="190">
        <v>1.65</v>
      </c>
      <c r="E1761" s="99" t="s">
        <v>5001</v>
      </c>
      <c r="F1761" s="100">
        <v>40544</v>
      </c>
      <c r="G1761" s="101">
        <v>1.65</v>
      </c>
      <c r="I1761" s="101">
        <v>0</v>
      </c>
    </row>
    <row r="1762" spans="1:9" ht="14.5" x14ac:dyDescent="0.35">
      <c r="A1762" s="99" t="s">
        <v>4900</v>
      </c>
      <c r="B1762" s="99" t="s">
        <v>5002</v>
      </c>
      <c r="C1762" s="189" t="s">
        <v>5003</v>
      </c>
      <c r="D1762" s="190">
        <v>1.6</v>
      </c>
      <c r="E1762" s="99" t="s">
        <v>5004</v>
      </c>
      <c r="F1762" s="100">
        <v>40544</v>
      </c>
      <c r="G1762" s="101">
        <v>1.6</v>
      </c>
      <c r="I1762" s="101">
        <v>0</v>
      </c>
    </row>
    <row r="1763" spans="1:9" ht="14.5" x14ac:dyDescent="0.35">
      <c r="A1763" s="99" t="s">
        <v>4900</v>
      </c>
      <c r="B1763" s="99" t="s">
        <v>5005</v>
      </c>
      <c r="C1763" s="189" t="s">
        <v>5006</v>
      </c>
      <c r="D1763" s="190">
        <v>1.65</v>
      </c>
      <c r="E1763" s="99" t="s">
        <v>5007</v>
      </c>
      <c r="F1763" s="100">
        <v>40544</v>
      </c>
      <c r="G1763" s="101">
        <v>1.65</v>
      </c>
      <c r="I1763" s="101">
        <v>0</v>
      </c>
    </row>
    <row r="1764" spans="1:9" ht="14.5" x14ac:dyDescent="0.35">
      <c r="A1764" s="99" t="s">
        <v>4900</v>
      </c>
      <c r="B1764" s="99" t="s">
        <v>2886</v>
      </c>
      <c r="C1764" s="189" t="s">
        <v>5008</v>
      </c>
      <c r="D1764" s="190">
        <v>1.6</v>
      </c>
      <c r="E1764" s="99" t="s">
        <v>5009</v>
      </c>
      <c r="F1764" s="100">
        <v>40544</v>
      </c>
      <c r="G1764" s="101">
        <v>1.6</v>
      </c>
      <c r="I1764" s="101">
        <v>0</v>
      </c>
    </row>
    <row r="1765" spans="1:9" ht="14.5" x14ac:dyDescent="0.35">
      <c r="A1765" s="99" t="s">
        <v>4900</v>
      </c>
      <c r="B1765" s="99" t="s">
        <v>2014</v>
      </c>
      <c r="C1765" s="189" t="s">
        <v>5010</v>
      </c>
      <c r="D1765" s="190">
        <v>1.65</v>
      </c>
      <c r="E1765" s="99" t="s">
        <v>5011</v>
      </c>
      <c r="F1765" s="100">
        <v>40544</v>
      </c>
      <c r="G1765" s="101">
        <v>1.65</v>
      </c>
      <c r="I1765" s="101">
        <v>0</v>
      </c>
    </row>
    <row r="1766" spans="1:9" ht="14.5" x14ac:dyDescent="0.35">
      <c r="A1766" s="99" t="s">
        <v>4900</v>
      </c>
      <c r="B1766" s="99" t="s">
        <v>5012</v>
      </c>
      <c r="C1766" s="189" t="s">
        <v>5013</v>
      </c>
      <c r="D1766" s="190">
        <v>1.65</v>
      </c>
      <c r="E1766" s="99" t="s">
        <v>5014</v>
      </c>
      <c r="F1766" s="100">
        <v>40544</v>
      </c>
      <c r="G1766" s="101">
        <v>1.65</v>
      </c>
      <c r="I1766" s="101">
        <v>0</v>
      </c>
    </row>
    <row r="1767" spans="1:9" ht="14.5" x14ac:dyDescent="0.35">
      <c r="A1767" s="99" t="s">
        <v>4900</v>
      </c>
      <c r="B1767" s="99" t="s">
        <v>2391</v>
      </c>
      <c r="C1767" s="189" t="s">
        <v>5015</v>
      </c>
      <c r="D1767" s="190">
        <v>1.6</v>
      </c>
      <c r="E1767" s="99" t="s">
        <v>5016</v>
      </c>
      <c r="F1767" s="100">
        <v>40544</v>
      </c>
      <c r="G1767" s="101">
        <v>1.6</v>
      </c>
      <c r="I1767" s="101">
        <v>0</v>
      </c>
    </row>
    <row r="1768" spans="1:9" ht="14.5" x14ac:dyDescent="0.35">
      <c r="A1768" s="99" t="s">
        <v>4900</v>
      </c>
      <c r="B1768" s="99" t="s">
        <v>3976</v>
      </c>
      <c r="C1768" s="189" t="s">
        <v>5017</v>
      </c>
      <c r="D1768" s="190">
        <v>1.65</v>
      </c>
      <c r="E1768" s="99" t="s">
        <v>5018</v>
      </c>
      <c r="F1768" s="100">
        <v>40544</v>
      </c>
      <c r="G1768" s="101">
        <v>1.65</v>
      </c>
      <c r="I1768" s="101">
        <v>0</v>
      </c>
    </row>
    <row r="1769" spans="1:9" ht="14.5" x14ac:dyDescent="0.35">
      <c r="A1769" s="99" t="s">
        <v>4900</v>
      </c>
      <c r="B1769" s="99" t="s">
        <v>5019</v>
      </c>
      <c r="C1769" s="189" t="s">
        <v>5020</v>
      </c>
      <c r="D1769" s="190">
        <v>1.65</v>
      </c>
      <c r="E1769" s="99" t="s">
        <v>5021</v>
      </c>
      <c r="F1769" s="100">
        <v>40544</v>
      </c>
      <c r="G1769" s="101">
        <v>1.65</v>
      </c>
      <c r="I1769" s="101">
        <v>0</v>
      </c>
    </row>
    <row r="1770" spans="1:9" ht="14.5" x14ac:dyDescent="0.35">
      <c r="A1770" s="99" t="s">
        <v>4900</v>
      </c>
      <c r="B1770" s="99" t="s">
        <v>5022</v>
      </c>
      <c r="C1770" s="189" t="s">
        <v>5023</v>
      </c>
      <c r="D1770" s="190">
        <v>1.6</v>
      </c>
      <c r="E1770" s="99" t="s">
        <v>5024</v>
      </c>
      <c r="F1770" s="100">
        <v>40544</v>
      </c>
      <c r="G1770" s="101">
        <v>1.6</v>
      </c>
      <c r="I1770" s="101">
        <v>0</v>
      </c>
    </row>
    <row r="1771" spans="1:9" ht="14.5" x14ac:dyDescent="0.35">
      <c r="A1771" s="99" t="s">
        <v>4900</v>
      </c>
      <c r="B1771" s="99" t="s">
        <v>5025</v>
      </c>
      <c r="C1771" s="189" t="s">
        <v>5026</v>
      </c>
      <c r="D1771" s="190">
        <v>1.65</v>
      </c>
      <c r="E1771" s="99" t="s">
        <v>5027</v>
      </c>
      <c r="F1771" s="100">
        <v>40544</v>
      </c>
      <c r="G1771" s="101">
        <v>1.65</v>
      </c>
      <c r="I1771" s="101">
        <v>0</v>
      </c>
    </row>
    <row r="1772" spans="1:9" ht="14.5" x14ac:dyDescent="0.35">
      <c r="A1772" s="99" t="s">
        <v>4900</v>
      </c>
      <c r="B1772" s="99" t="s">
        <v>5028</v>
      </c>
      <c r="C1772" s="189" t="s">
        <v>5029</v>
      </c>
      <c r="D1772" s="190">
        <v>1.6</v>
      </c>
      <c r="E1772" s="99" t="s">
        <v>5030</v>
      </c>
      <c r="F1772" s="100">
        <v>40544</v>
      </c>
      <c r="G1772" s="101">
        <v>1.6</v>
      </c>
      <c r="I1772" s="101">
        <v>0</v>
      </c>
    </row>
    <row r="1773" spans="1:9" ht="14.5" x14ac:dyDescent="0.35">
      <c r="A1773" s="99" t="s">
        <v>4900</v>
      </c>
      <c r="B1773" s="99" t="s">
        <v>5031</v>
      </c>
      <c r="C1773" s="189" t="s">
        <v>5032</v>
      </c>
      <c r="D1773" s="190">
        <v>1.6</v>
      </c>
      <c r="E1773" s="99" t="s">
        <v>5033</v>
      </c>
      <c r="F1773" s="100">
        <v>40544</v>
      </c>
      <c r="G1773" s="101">
        <v>1.6</v>
      </c>
      <c r="I1773" s="101">
        <v>0</v>
      </c>
    </row>
    <row r="1774" spans="1:9" ht="14.5" x14ac:dyDescent="0.35">
      <c r="A1774" s="99" t="s">
        <v>4900</v>
      </c>
      <c r="B1774" s="99" t="s">
        <v>2646</v>
      </c>
      <c r="C1774" s="189" t="s">
        <v>5034</v>
      </c>
      <c r="D1774" s="190">
        <v>1.65</v>
      </c>
      <c r="E1774" s="99" t="s">
        <v>5035</v>
      </c>
      <c r="F1774" s="100">
        <v>40544</v>
      </c>
      <c r="G1774" s="101">
        <v>1.65</v>
      </c>
      <c r="I1774" s="101">
        <v>0</v>
      </c>
    </row>
    <row r="1775" spans="1:9" ht="14.5" x14ac:dyDescent="0.35">
      <c r="A1775" s="99" t="s">
        <v>4900</v>
      </c>
      <c r="B1775" s="99" t="s">
        <v>5036</v>
      </c>
      <c r="C1775" s="189" t="s">
        <v>5037</v>
      </c>
      <c r="D1775" s="190">
        <v>1.6</v>
      </c>
      <c r="E1775" s="99" t="s">
        <v>5038</v>
      </c>
      <c r="F1775" s="100">
        <v>40544</v>
      </c>
      <c r="G1775" s="101">
        <v>1.6</v>
      </c>
      <c r="I1775" s="101">
        <v>0</v>
      </c>
    </row>
    <row r="1776" spans="1:9" ht="14.5" x14ac:dyDescent="0.35">
      <c r="A1776" s="99" t="s">
        <v>5039</v>
      </c>
      <c r="B1776" s="99" t="s">
        <v>698</v>
      </c>
      <c r="C1776" s="189" t="s">
        <v>5040</v>
      </c>
      <c r="D1776" s="190">
        <v>1.8</v>
      </c>
      <c r="E1776" s="99" t="s">
        <v>5041</v>
      </c>
      <c r="F1776" s="100">
        <v>40544</v>
      </c>
      <c r="G1776" s="101">
        <v>1.8</v>
      </c>
      <c r="I1776" s="101">
        <v>0</v>
      </c>
    </row>
    <row r="1777" spans="1:9" ht="14.5" x14ac:dyDescent="0.35">
      <c r="A1777" s="99" t="s">
        <v>5039</v>
      </c>
      <c r="B1777" s="99" t="s">
        <v>5042</v>
      </c>
      <c r="C1777" s="189" t="s">
        <v>5043</v>
      </c>
      <c r="D1777" s="190">
        <v>1.75</v>
      </c>
      <c r="E1777" s="99" t="s">
        <v>5044</v>
      </c>
      <c r="F1777" s="100">
        <v>40544</v>
      </c>
      <c r="G1777" s="101">
        <v>1.75</v>
      </c>
      <c r="I1777" s="101">
        <v>0</v>
      </c>
    </row>
    <row r="1778" spans="1:9" ht="14.5" x14ac:dyDescent="0.35">
      <c r="A1778" s="99" t="s">
        <v>5039</v>
      </c>
      <c r="B1778" s="99" t="s">
        <v>5045</v>
      </c>
      <c r="C1778" s="189" t="s">
        <v>5046</v>
      </c>
      <c r="D1778" s="190">
        <v>1.8</v>
      </c>
      <c r="E1778" s="99" t="s">
        <v>5047</v>
      </c>
      <c r="F1778" s="100">
        <v>40544</v>
      </c>
      <c r="G1778" s="101">
        <v>1.8</v>
      </c>
      <c r="I1778" s="101">
        <v>0</v>
      </c>
    </row>
    <row r="1779" spans="1:9" ht="14.5" x14ac:dyDescent="0.35">
      <c r="A1779" s="99" t="s">
        <v>5039</v>
      </c>
      <c r="B1779" s="99" t="s">
        <v>5048</v>
      </c>
      <c r="C1779" s="189" t="s">
        <v>5049</v>
      </c>
      <c r="D1779" s="190">
        <v>1.8</v>
      </c>
      <c r="E1779" s="99" t="s">
        <v>5050</v>
      </c>
      <c r="F1779" s="100">
        <v>40544</v>
      </c>
      <c r="G1779" s="101">
        <v>1.8</v>
      </c>
      <c r="I1779" s="101">
        <v>0</v>
      </c>
    </row>
    <row r="1780" spans="1:9" ht="14.5" x14ac:dyDescent="0.35">
      <c r="A1780" s="99" t="s">
        <v>5039</v>
      </c>
      <c r="B1780" s="99" t="s">
        <v>2072</v>
      </c>
      <c r="C1780" s="189" t="s">
        <v>5051</v>
      </c>
      <c r="D1780" s="190">
        <v>1.75</v>
      </c>
      <c r="E1780" s="99" t="s">
        <v>5052</v>
      </c>
      <c r="F1780" s="100">
        <v>40544</v>
      </c>
      <c r="G1780" s="101">
        <v>1.75</v>
      </c>
      <c r="I1780" s="101">
        <v>0</v>
      </c>
    </row>
    <row r="1781" spans="1:9" ht="14.5" x14ac:dyDescent="0.35">
      <c r="A1781" s="99" t="s">
        <v>5039</v>
      </c>
      <c r="B1781" s="99" t="s">
        <v>1341</v>
      </c>
      <c r="C1781" s="189" t="s">
        <v>5053</v>
      </c>
      <c r="D1781" s="190">
        <v>1.8</v>
      </c>
      <c r="E1781" s="99" t="s">
        <v>5054</v>
      </c>
      <c r="F1781" s="100">
        <v>40544</v>
      </c>
      <c r="G1781" s="101">
        <v>1.8</v>
      </c>
      <c r="I1781" s="101">
        <v>0</v>
      </c>
    </row>
    <row r="1782" spans="1:9" ht="14.5" x14ac:dyDescent="0.35">
      <c r="A1782" s="99" t="s">
        <v>5039</v>
      </c>
      <c r="B1782" s="99" t="s">
        <v>5055</v>
      </c>
      <c r="C1782" s="189" t="s">
        <v>5056</v>
      </c>
      <c r="D1782" s="190">
        <v>1.8</v>
      </c>
      <c r="E1782" s="99" t="s">
        <v>5057</v>
      </c>
      <c r="F1782" s="100">
        <v>40544</v>
      </c>
      <c r="G1782" s="101">
        <v>1.8</v>
      </c>
      <c r="I1782" s="101">
        <v>0</v>
      </c>
    </row>
    <row r="1783" spans="1:9" ht="14.5" x14ac:dyDescent="0.35">
      <c r="A1783" s="99" t="s">
        <v>5039</v>
      </c>
      <c r="B1783" s="99" t="s">
        <v>2955</v>
      </c>
      <c r="C1783" s="189" t="s">
        <v>5058</v>
      </c>
      <c r="D1783" s="190">
        <v>1.75</v>
      </c>
      <c r="E1783" s="99" t="s">
        <v>5059</v>
      </c>
      <c r="F1783" s="100">
        <v>40544</v>
      </c>
      <c r="G1783" s="101">
        <v>1.75</v>
      </c>
      <c r="I1783" s="101">
        <v>0</v>
      </c>
    </row>
    <row r="1784" spans="1:9" ht="14.5" x14ac:dyDescent="0.35">
      <c r="A1784" s="99" t="s">
        <v>5039</v>
      </c>
      <c r="B1784" s="99" t="s">
        <v>2187</v>
      </c>
      <c r="C1784" s="189" t="s">
        <v>5060</v>
      </c>
      <c r="D1784" s="190">
        <v>1.75</v>
      </c>
      <c r="E1784" s="99" t="s">
        <v>5061</v>
      </c>
      <c r="F1784" s="100">
        <v>40544</v>
      </c>
      <c r="G1784" s="101">
        <v>1.75</v>
      </c>
      <c r="I1784" s="101">
        <v>0</v>
      </c>
    </row>
    <row r="1785" spans="1:9" ht="14.5" x14ac:dyDescent="0.35">
      <c r="A1785" s="99" t="s">
        <v>5039</v>
      </c>
      <c r="B1785" s="99" t="s">
        <v>5062</v>
      </c>
      <c r="C1785" s="189" t="s">
        <v>5063</v>
      </c>
      <c r="D1785" s="190">
        <v>1.8</v>
      </c>
      <c r="E1785" s="99" t="s">
        <v>5064</v>
      </c>
      <c r="F1785" s="100">
        <v>40544</v>
      </c>
      <c r="G1785" s="101">
        <v>1.8</v>
      </c>
      <c r="I1785" s="101">
        <v>0</v>
      </c>
    </row>
    <row r="1786" spans="1:9" ht="14.5" x14ac:dyDescent="0.35">
      <c r="A1786" s="99" t="s">
        <v>5039</v>
      </c>
      <c r="B1786" s="99" t="s">
        <v>5065</v>
      </c>
      <c r="C1786" s="189" t="s">
        <v>5066</v>
      </c>
      <c r="D1786" s="190">
        <v>1.8</v>
      </c>
      <c r="E1786" s="99" t="s">
        <v>5067</v>
      </c>
      <c r="F1786" s="100">
        <v>40544</v>
      </c>
      <c r="G1786" s="101">
        <v>1.8</v>
      </c>
      <c r="I1786" s="101">
        <v>0</v>
      </c>
    </row>
    <row r="1787" spans="1:9" ht="14.5" x14ac:dyDescent="0.35">
      <c r="A1787" s="99" t="s">
        <v>5039</v>
      </c>
      <c r="B1787" s="99" t="s">
        <v>1164</v>
      </c>
      <c r="C1787" s="189" t="s">
        <v>5068</v>
      </c>
      <c r="D1787" s="190">
        <v>1.8</v>
      </c>
      <c r="E1787" s="99" t="s">
        <v>5069</v>
      </c>
      <c r="F1787" s="100">
        <v>40544</v>
      </c>
      <c r="G1787" s="101">
        <v>1.8</v>
      </c>
      <c r="I1787" s="101">
        <v>0</v>
      </c>
    </row>
    <row r="1788" spans="1:9" ht="14.5" x14ac:dyDescent="0.35">
      <c r="A1788" s="99" t="s">
        <v>5039</v>
      </c>
      <c r="B1788" s="99" t="s">
        <v>1840</v>
      </c>
      <c r="C1788" s="189" t="s">
        <v>5070</v>
      </c>
      <c r="D1788" s="190">
        <v>1.85</v>
      </c>
      <c r="E1788" s="99" t="s">
        <v>5071</v>
      </c>
      <c r="F1788" s="100">
        <v>40544</v>
      </c>
      <c r="G1788" s="101">
        <v>1.85</v>
      </c>
      <c r="I1788" s="101">
        <v>0</v>
      </c>
    </row>
    <row r="1789" spans="1:9" ht="14.5" x14ac:dyDescent="0.35">
      <c r="A1789" s="99" t="s">
        <v>5039</v>
      </c>
      <c r="B1789" s="99" t="s">
        <v>1843</v>
      </c>
      <c r="C1789" s="189" t="s">
        <v>5072</v>
      </c>
      <c r="D1789" s="190">
        <v>1.75</v>
      </c>
      <c r="E1789" s="99" t="s">
        <v>5073</v>
      </c>
      <c r="F1789" s="100">
        <v>40544</v>
      </c>
      <c r="G1789" s="101">
        <v>1.75</v>
      </c>
      <c r="I1789" s="101">
        <v>0</v>
      </c>
    </row>
    <row r="1790" spans="1:9" ht="14.5" x14ac:dyDescent="0.35">
      <c r="A1790" s="99" t="s">
        <v>5039</v>
      </c>
      <c r="B1790" s="99" t="s">
        <v>2676</v>
      </c>
      <c r="C1790" s="189" t="s">
        <v>5074</v>
      </c>
      <c r="D1790" s="190">
        <v>1.8</v>
      </c>
      <c r="E1790" s="99" t="s">
        <v>5075</v>
      </c>
      <c r="F1790" s="100">
        <v>40544</v>
      </c>
      <c r="G1790" s="101">
        <v>1.8</v>
      </c>
      <c r="I1790" s="101">
        <v>0</v>
      </c>
    </row>
    <row r="1791" spans="1:9" ht="14.5" x14ac:dyDescent="0.35">
      <c r="A1791" s="99" t="s">
        <v>5039</v>
      </c>
      <c r="B1791" s="99" t="s">
        <v>5076</v>
      </c>
      <c r="C1791" s="189" t="s">
        <v>5077</v>
      </c>
      <c r="D1791" s="190">
        <v>1.75</v>
      </c>
      <c r="E1791" s="99" t="s">
        <v>5078</v>
      </c>
      <c r="F1791" s="100">
        <v>40544</v>
      </c>
      <c r="G1791" s="101">
        <v>1.75</v>
      </c>
      <c r="I1791" s="101">
        <v>0</v>
      </c>
    </row>
    <row r="1792" spans="1:9" ht="14.5" x14ac:dyDescent="0.35">
      <c r="A1792" s="99" t="s">
        <v>5039</v>
      </c>
      <c r="B1792" s="99" t="s">
        <v>722</v>
      </c>
      <c r="C1792" s="189" t="s">
        <v>5079</v>
      </c>
      <c r="D1792" s="190">
        <v>1.8</v>
      </c>
      <c r="E1792" s="99" t="s">
        <v>5080</v>
      </c>
      <c r="F1792" s="100">
        <v>40544</v>
      </c>
      <c r="G1792" s="101">
        <v>1.8</v>
      </c>
      <c r="I1792" s="101">
        <v>0</v>
      </c>
    </row>
    <row r="1793" spans="1:9" ht="14.5" x14ac:dyDescent="0.35">
      <c r="A1793" s="191" t="s">
        <v>5039</v>
      </c>
      <c r="B1793" s="191" t="s">
        <v>946</v>
      </c>
      <c r="C1793" s="189" t="s">
        <v>5081</v>
      </c>
      <c r="D1793" s="190">
        <v>1.8</v>
      </c>
      <c r="E1793" s="191" t="s">
        <v>5082</v>
      </c>
      <c r="F1793" s="192">
        <v>40544</v>
      </c>
      <c r="G1793" s="193">
        <v>1.8</v>
      </c>
      <c r="I1793" s="193">
        <v>0</v>
      </c>
    </row>
    <row r="1794" spans="1:9" ht="14.5" x14ac:dyDescent="0.35">
      <c r="A1794" s="99" t="s">
        <v>5039</v>
      </c>
      <c r="B1794" s="99" t="s">
        <v>5083</v>
      </c>
      <c r="C1794" s="189" t="s">
        <v>5084</v>
      </c>
      <c r="D1794" s="190">
        <v>1.8</v>
      </c>
      <c r="E1794" s="99" t="s">
        <v>5085</v>
      </c>
      <c r="F1794" s="100">
        <v>40544</v>
      </c>
      <c r="G1794" s="101">
        <v>1.8</v>
      </c>
      <c r="I1794" s="101">
        <v>0</v>
      </c>
    </row>
    <row r="1795" spans="1:9" ht="14.5" x14ac:dyDescent="0.35">
      <c r="A1795" s="99" t="s">
        <v>5039</v>
      </c>
      <c r="B1795" s="99" t="s">
        <v>5086</v>
      </c>
      <c r="C1795" s="189" t="s">
        <v>5087</v>
      </c>
      <c r="D1795" s="190">
        <v>1.8</v>
      </c>
      <c r="E1795" s="99" t="s">
        <v>5088</v>
      </c>
      <c r="F1795" s="100">
        <v>40544</v>
      </c>
      <c r="G1795" s="101">
        <v>1.8</v>
      </c>
      <c r="I1795" s="101">
        <v>0</v>
      </c>
    </row>
    <row r="1796" spans="1:9" ht="14.5" x14ac:dyDescent="0.35">
      <c r="A1796" s="99" t="s">
        <v>5039</v>
      </c>
      <c r="B1796" s="99" t="s">
        <v>737</v>
      </c>
      <c r="C1796" s="189" t="s">
        <v>5089</v>
      </c>
      <c r="D1796" s="190">
        <v>1.8</v>
      </c>
      <c r="E1796" s="99" t="s">
        <v>5090</v>
      </c>
      <c r="F1796" s="100">
        <v>40544</v>
      </c>
      <c r="G1796" s="101">
        <v>1.8</v>
      </c>
      <c r="I1796" s="101">
        <v>0</v>
      </c>
    </row>
    <row r="1797" spans="1:9" ht="14.5" x14ac:dyDescent="0.35">
      <c r="A1797" s="99" t="s">
        <v>5039</v>
      </c>
      <c r="B1797" s="99" t="s">
        <v>3826</v>
      </c>
      <c r="C1797" s="189" t="s">
        <v>5091</v>
      </c>
      <c r="D1797" s="190">
        <v>1.75</v>
      </c>
      <c r="E1797" s="99" t="s">
        <v>5092</v>
      </c>
      <c r="F1797" s="100">
        <v>40544</v>
      </c>
      <c r="G1797" s="101">
        <v>1.75</v>
      </c>
      <c r="I1797" s="101">
        <v>0</v>
      </c>
    </row>
    <row r="1798" spans="1:9" ht="14.5" x14ac:dyDescent="0.35">
      <c r="A1798" s="99" t="s">
        <v>5039</v>
      </c>
      <c r="B1798" s="99" t="s">
        <v>5093</v>
      </c>
      <c r="C1798" s="189" t="s">
        <v>5094</v>
      </c>
      <c r="D1798" s="190">
        <v>1.8</v>
      </c>
      <c r="E1798" s="99" t="s">
        <v>5095</v>
      </c>
      <c r="F1798" s="100">
        <v>40544</v>
      </c>
      <c r="G1798" s="101">
        <v>1.8</v>
      </c>
      <c r="I1798" s="101">
        <v>0</v>
      </c>
    </row>
    <row r="1799" spans="1:9" ht="14.5" x14ac:dyDescent="0.35">
      <c r="A1799" s="99" t="s">
        <v>5039</v>
      </c>
      <c r="B1799" s="99" t="s">
        <v>1490</v>
      </c>
      <c r="C1799" s="189" t="s">
        <v>5096</v>
      </c>
      <c r="D1799" s="190">
        <v>1.8</v>
      </c>
      <c r="E1799" s="99" t="s">
        <v>5097</v>
      </c>
      <c r="F1799" s="100">
        <v>40544</v>
      </c>
      <c r="G1799" s="101">
        <v>1.8</v>
      </c>
      <c r="I1799" s="101">
        <v>0</v>
      </c>
    </row>
    <row r="1800" spans="1:9" ht="14.5" x14ac:dyDescent="0.35">
      <c r="A1800" s="99" t="s">
        <v>5039</v>
      </c>
      <c r="B1800" s="99" t="s">
        <v>5098</v>
      </c>
      <c r="C1800" s="189" t="s">
        <v>5099</v>
      </c>
      <c r="D1800" s="190">
        <v>1.8</v>
      </c>
      <c r="E1800" s="99" t="s">
        <v>5100</v>
      </c>
      <c r="F1800" s="100">
        <v>40544</v>
      </c>
      <c r="G1800" s="101">
        <v>1.8</v>
      </c>
      <c r="I1800" s="101">
        <v>0</v>
      </c>
    </row>
    <row r="1801" spans="1:9" ht="14.5" x14ac:dyDescent="0.35">
      <c r="A1801" s="99" t="s">
        <v>5039</v>
      </c>
      <c r="B1801" s="99" t="s">
        <v>5101</v>
      </c>
      <c r="C1801" s="189" t="s">
        <v>5102</v>
      </c>
      <c r="D1801" s="190">
        <v>1.75</v>
      </c>
      <c r="E1801" s="99" t="s">
        <v>5103</v>
      </c>
      <c r="F1801" s="100">
        <v>40544</v>
      </c>
      <c r="G1801" s="101">
        <v>1.75</v>
      </c>
      <c r="I1801" s="101">
        <v>0</v>
      </c>
    </row>
    <row r="1802" spans="1:9" ht="14.5" x14ac:dyDescent="0.35">
      <c r="A1802" s="99" t="s">
        <v>5039</v>
      </c>
      <c r="B1802" s="99" t="s">
        <v>1498</v>
      </c>
      <c r="C1802" s="189" t="s">
        <v>5104</v>
      </c>
      <c r="D1802" s="190">
        <v>1.8</v>
      </c>
      <c r="E1802" s="99" t="s">
        <v>5105</v>
      </c>
      <c r="F1802" s="100">
        <v>40544</v>
      </c>
      <c r="G1802" s="101">
        <v>1.8</v>
      </c>
      <c r="I1802" s="101">
        <v>0</v>
      </c>
    </row>
    <row r="1803" spans="1:9" ht="14.5" x14ac:dyDescent="0.35">
      <c r="A1803" s="99" t="s">
        <v>5039</v>
      </c>
      <c r="B1803" s="99" t="s">
        <v>749</v>
      </c>
      <c r="C1803" s="189" t="s">
        <v>5106</v>
      </c>
      <c r="D1803" s="190">
        <v>1.85</v>
      </c>
      <c r="E1803" s="99" t="s">
        <v>5107</v>
      </c>
      <c r="F1803" s="100">
        <v>40544</v>
      </c>
      <c r="G1803" s="101">
        <v>1.85</v>
      </c>
      <c r="I1803" s="101">
        <v>0</v>
      </c>
    </row>
    <row r="1804" spans="1:9" ht="14.5" x14ac:dyDescent="0.35">
      <c r="A1804" s="99" t="s">
        <v>5039</v>
      </c>
      <c r="B1804" s="99" t="s">
        <v>5108</v>
      </c>
      <c r="C1804" s="189" t="s">
        <v>5109</v>
      </c>
      <c r="D1804" s="190">
        <v>1.8</v>
      </c>
      <c r="E1804" s="99" t="s">
        <v>5110</v>
      </c>
      <c r="F1804" s="100">
        <v>40544</v>
      </c>
      <c r="G1804" s="101">
        <v>1.8</v>
      </c>
      <c r="I1804" s="101">
        <v>0</v>
      </c>
    </row>
    <row r="1805" spans="1:9" ht="14.5" x14ac:dyDescent="0.35">
      <c r="A1805" s="99" t="s">
        <v>5039</v>
      </c>
      <c r="B1805" s="99" t="s">
        <v>3836</v>
      </c>
      <c r="C1805" s="189" t="s">
        <v>5111</v>
      </c>
      <c r="D1805" s="190">
        <v>1.8</v>
      </c>
      <c r="E1805" s="99" t="s">
        <v>5112</v>
      </c>
      <c r="F1805" s="100">
        <v>40544</v>
      </c>
      <c r="G1805" s="101">
        <v>1.8</v>
      </c>
      <c r="I1805" s="101">
        <v>0</v>
      </c>
    </row>
    <row r="1806" spans="1:9" ht="14.5" x14ac:dyDescent="0.35">
      <c r="A1806" s="99" t="s">
        <v>5039</v>
      </c>
      <c r="B1806" s="99" t="s">
        <v>973</v>
      </c>
      <c r="C1806" s="189" t="s">
        <v>5113</v>
      </c>
      <c r="D1806" s="190">
        <v>1.8</v>
      </c>
      <c r="E1806" s="99" t="s">
        <v>5114</v>
      </c>
      <c r="F1806" s="100">
        <v>40544</v>
      </c>
      <c r="G1806" s="101">
        <v>1.8</v>
      </c>
      <c r="I1806" s="101">
        <v>0</v>
      </c>
    </row>
    <row r="1807" spans="1:9" ht="14.5" x14ac:dyDescent="0.35">
      <c r="A1807" s="99" t="s">
        <v>5039</v>
      </c>
      <c r="B1807" s="99" t="s">
        <v>5115</v>
      </c>
      <c r="C1807" s="189" t="s">
        <v>5116</v>
      </c>
      <c r="D1807" s="190">
        <v>1.8</v>
      </c>
      <c r="E1807" s="99" t="s">
        <v>5117</v>
      </c>
      <c r="F1807" s="100">
        <v>40544</v>
      </c>
      <c r="G1807" s="101">
        <v>1.8</v>
      </c>
      <c r="I1807" s="101">
        <v>0</v>
      </c>
    </row>
    <row r="1808" spans="1:9" ht="14.5" x14ac:dyDescent="0.35">
      <c r="A1808" s="99" t="s">
        <v>5039</v>
      </c>
      <c r="B1808" s="99" t="s">
        <v>5118</v>
      </c>
      <c r="C1808" s="189" t="s">
        <v>5119</v>
      </c>
      <c r="D1808" s="190">
        <v>1.8</v>
      </c>
      <c r="E1808" s="99" t="s">
        <v>5120</v>
      </c>
      <c r="F1808" s="100">
        <v>40544</v>
      </c>
      <c r="G1808" s="101">
        <v>1.8</v>
      </c>
      <c r="I1808" s="101">
        <v>0</v>
      </c>
    </row>
    <row r="1809" spans="1:9" ht="14.5" x14ac:dyDescent="0.35">
      <c r="A1809" s="99" t="s">
        <v>5039</v>
      </c>
      <c r="B1809" s="99" t="s">
        <v>5121</v>
      </c>
      <c r="C1809" s="189" t="s">
        <v>5122</v>
      </c>
      <c r="D1809" s="190">
        <v>1.85</v>
      </c>
      <c r="E1809" s="99" t="s">
        <v>5123</v>
      </c>
      <c r="F1809" s="100">
        <v>40544</v>
      </c>
      <c r="G1809" s="101">
        <v>1.85</v>
      </c>
      <c r="I1809" s="101">
        <v>0</v>
      </c>
    </row>
    <row r="1810" spans="1:9" ht="14.5" x14ac:dyDescent="0.35">
      <c r="A1810" s="99" t="s">
        <v>5039</v>
      </c>
      <c r="B1810" s="99" t="s">
        <v>5124</v>
      </c>
      <c r="C1810" s="189" t="s">
        <v>5125</v>
      </c>
      <c r="D1810" s="190">
        <v>1.8</v>
      </c>
      <c r="E1810" s="99" t="s">
        <v>5126</v>
      </c>
      <c r="F1810" s="100">
        <v>40544</v>
      </c>
      <c r="G1810" s="101">
        <v>1.8</v>
      </c>
      <c r="I1810" s="101">
        <v>0</v>
      </c>
    </row>
    <row r="1811" spans="1:9" ht="14.5" x14ac:dyDescent="0.35">
      <c r="A1811" s="99" t="s">
        <v>5039</v>
      </c>
      <c r="B1811" s="99" t="s">
        <v>764</v>
      </c>
      <c r="C1811" s="189" t="s">
        <v>5127</v>
      </c>
      <c r="D1811" s="190">
        <v>1.75</v>
      </c>
      <c r="E1811" s="99" t="s">
        <v>5128</v>
      </c>
      <c r="F1811" s="100">
        <v>40544</v>
      </c>
      <c r="G1811" s="101">
        <v>1.75</v>
      </c>
      <c r="I1811" s="101">
        <v>0</v>
      </c>
    </row>
    <row r="1812" spans="1:9" ht="14.5" x14ac:dyDescent="0.35">
      <c r="A1812" s="99" t="s">
        <v>5039</v>
      </c>
      <c r="B1812" s="99" t="s">
        <v>5129</v>
      </c>
      <c r="C1812" s="189" t="s">
        <v>5130</v>
      </c>
      <c r="D1812" s="190">
        <v>1.8</v>
      </c>
      <c r="E1812" s="99" t="s">
        <v>5131</v>
      </c>
      <c r="F1812" s="100">
        <v>40544</v>
      </c>
      <c r="G1812" s="101">
        <v>1.8</v>
      </c>
      <c r="I1812" s="101">
        <v>0</v>
      </c>
    </row>
    <row r="1813" spans="1:9" ht="14.5" x14ac:dyDescent="0.35">
      <c r="A1813" s="99" t="s">
        <v>5039</v>
      </c>
      <c r="B1813" s="99" t="s">
        <v>1401</v>
      </c>
      <c r="C1813" s="189" t="s">
        <v>5132</v>
      </c>
      <c r="D1813" s="190">
        <v>1.75</v>
      </c>
      <c r="E1813" s="99" t="s">
        <v>5133</v>
      </c>
      <c r="F1813" s="100">
        <v>40544</v>
      </c>
      <c r="G1813" s="101">
        <v>1.75</v>
      </c>
      <c r="I1813" s="101">
        <v>0</v>
      </c>
    </row>
    <row r="1814" spans="1:9" ht="14.5" x14ac:dyDescent="0.35">
      <c r="A1814" s="99" t="s">
        <v>5039</v>
      </c>
      <c r="B1814" s="99" t="s">
        <v>2744</v>
      </c>
      <c r="C1814" s="189" t="s">
        <v>5134</v>
      </c>
      <c r="D1814" s="190">
        <v>1.8</v>
      </c>
      <c r="E1814" s="99" t="s">
        <v>5135</v>
      </c>
      <c r="F1814" s="100">
        <v>40544</v>
      </c>
      <c r="G1814" s="101">
        <v>1.8</v>
      </c>
      <c r="I1814" s="101">
        <v>0</v>
      </c>
    </row>
    <row r="1815" spans="1:9" ht="14.5" x14ac:dyDescent="0.35">
      <c r="A1815" s="99" t="s">
        <v>5039</v>
      </c>
      <c r="B1815" s="99" t="s">
        <v>1564</v>
      </c>
      <c r="C1815" s="189" t="s">
        <v>5136</v>
      </c>
      <c r="D1815" s="190">
        <v>1.8</v>
      </c>
      <c r="E1815" s="99" t="s">
        <v>5137</v>
      </c>
      <c r="F1815" s="100">
        <v>40544</v>
      </c>
      <c r="G1815" s="101">
        <v>1.8</v>
      </c>
      <c r="I1815" s="101">
        <v>0</v>
      </c>
    </row>
    <row r="1816" spans="1:9" ht="14.5" x14ac:dyDescent="0.35">
      <c r="A1816" s="99" t="s">
        <v>5039</v>
      </c>
      <c r="B1816" s="99" t="s">
        <v>988</v>
      </c>
      <c r="C1816" s="189" t="s">
        <v>5138</v>
      </c>
      <c r="D1816" s="190">
        <v>1.8</v>
      </c>
      <c r="E1816" s="99" t="s">
        <v>5139</v>
      </c>
      <c r="F1816" s="100">
        <v>40544</v>
      </c>
      <c r="G1816" s="101">
        <v>1.8</v>
      </c>
      <c r="I1816" s="101">
        <v>0</v>
      </c>
    </row>
    <row r="1817" spans="1:9" ht="14.5" x14ac:dyDescent="0.35">
      <c r="A1817" s="99" t="s">
        <v>5039</v>
      </c>
      <c r="B1817" s="99" t="s">
        <v>3052</v>
      </c>
      <c r="C1817" s="189" t="s">
        <v>5140</v>
      </c>
      <c r="D1817" s="190">
        <v>1.8</v>
      </c>
      <c r="E1817" s="99" t="s">
        <v>5141</v>
      </c>
      <c r="F1817" s="100">
        <v>40544</v>
      </c>
      <c r="G1817" s="101">
        <v>1.8</v>
      </c>
      <c r="I1817" s="101">
        <v>0</v>
      </c>
    </row>
    <row r="1818" spans="1:9" ht="14.5" x14ac:dyDescent="0.35">
      <c r="A1818" s="99" t="s">
        <v>5039</v>
      </c>
      <c r="B1818" s="99" t="s">
        <v>5142</v>
      </c>
      <c r="C1818" s="189" t="s">
        <v>5143</v>
      </c>
      <c r="D1818" s="190">
        <v>1.8</v>
      </c>
      <c r="E1818" s="99" t="s">
        <v>5144</v>
      </c>
      <c r="F1818" s="100">
        <v>40544</v>
      </c>
      <c r="G1818" s="101">
        <v>1.8</v>
      </c>
      <c r="I1818" s="101">
        <v>0</v>
      </c>
    </row>
    <row r="1819" spans="1:9" ht="14.5" x14ac:dyDescent="0.35">
      <c r="A1819" s="99" t="s">
        <v>5039</v>
      </c>
      <c r="B1819" s="99" t="s">
        <v>5145</v>
      </c>
      <c r="C1819" s="189" t="s">
        <v>5146</v>
      </c>
      <c r="D1819" s="190">
        <v>1.8</v>
      </c>
      <c r="E1819" s="99" t="s">
        <v>5147</v>
      </c>
      <c r="F1819" s="100">
        <v>40544</v>
      </c>
      <c r="G1819" s="101">
        <v>1.8</v>
      </c>
      <c r="I1819" s="101">
        <v>0</v>
      </c>
    </row>
    <row r="1820" spans="1:9" ht="14.5" x14ac:dyDescent="0.35">
      <c r="A1820" s="99" t="s">
        <v>5039</v>
      </c>
      <c r="B1820" s="99" t="s">
        <v>4114</v>
      </c>
      <c r="C1820" s="189" t="s">
        <v>5148</v>
      </c>
      <c r="D1820" s="190">
        <v>1.75</v>
      </c>
      <c r="E1820" s="99" t="s">
        <v>5149</v>
      </c>
      <c r="F1820" s="100">
        <v>40544</v>
      </c>
      <c r="G1820" s="101">
        <v>1.75</v>
      </c>
      <c r="I1820" s="101">
        <v>0</v>
      </c>
    </row>
    <row r="1821" spans="1:9" ht="14.5" x14ac:dyDescent="0.35">
      <c r="A1821" s="99" t="s">
        <v>5039</v>
      </c>
      <c r="B1821" s="99" t="s">
        <v>5150</v>
      </c>
      <c r="C1821" s="189" t="s">
        <v>5151</v>
      </c>
      <c r="D1821" s="190">
        <v>1.75</v>
      </c>
      <c r="E1821" s="99" t="s">
        <v>5152</v>
      </c>
      <c r="F1821" s="100">
        <v>40544</v>
      </c>
      <c r="G1821" s="101">
        <v>1.75</v>
      </c>
      <c r="I1821" s="101">
        <v>0</v>
      </c>
    </row>
    <row r="1822" spans="1:9" ht="14.5" x14ac:dyDescent="0.35">
      <c r="A1822" s="99" t="s">
        <v>5039</v>
      </c>
      <c r="B1822" s="99" t="s">
        <v>344</v>
      </c>
      <c r="C1822" s="189" t="s">
        <v>5153</v>
      </c>
      <c r="D1822" s="190">
        <v>1.8</v>
      </c>
      <c r="E1822" s="99" t="s">
        <v>5154</v>
      </c>
      <c r="F1822" s="100">
        <v>40544</v>
      </c>
      <c r="G1822" s="101">
        <v>1.8</v>
      </c>
      <c r="I1822" s="101">
        <v>0</v>
      </c>
    </row>
    <row r="1823" spans="1:9" ht="14.5" x14ac:dyDescent="0.35">
      <c r="A1823" s="99" t="s">
        <v>5039</v>
      </c>
      <c r="B1823" s="99" t="s">
        <v>356</v>
      </c>
      <c r="C1823" s="189" t="s">
        <v>5155</v>
      </c>
      <c r="D1823" s="190">
        <v>1.8</v>
      </c>
      <c r="E1823" s="99" t="s">
        <v>5156</v>
      </c>
      <c r="F1823" s="100">
        <v>40544</v>
      </c>
      <c r="G1823" s="101">
        <v>1.8</v>
      </c>
      <c r="I1823" s="101">
        <v>0</v>
      </c>
    </row>
    <row r="1824" spans="1:9" ht="14.5" x14ac:dyDescent="0.35">
      <c r="A1824" s="99" t="s">
        <v>5039</v>
      </c>
      <c r="B1824" s="99" t="s">
        <v>359</v>
      </c>
      <c r="C1824" s="189" t="s">
        <v>5157</v>
      </c>
      <c r="D1824" s="190">
        <v>1.85</v>
      </c>
      <c r="E1824" s="99" t="s">
        <v>5158</v>
      </c>
      <c r="F1824" s="100">
        <v>40544</v>
      </c>
      <c r="G1824" s="101">
        <v>1.85</v>
      </c>
      <c r="I1824" s="101">
        <v>0</v>
      </c>
    </row>
    <row r="1825" spans="1:9" ht="14.5" x14ac:dyDescent="0.35">
      <c r="A1825" s="99" t="s">
        <v>5039</v>
      </c>
      <c r="B1825" s="99" t="s">
        <v>5159</v>
      </c>
      <c r="C1825" s="189" t="s">
        <v>5160</v>
      </c>
      <c r="D1825" s="190">
        <v>1.8</v>
      </c>
      <c r="E1825" s="99" t="s">
        <v>5161</v>
      </c>
      <c r="F1825" s="100">
        <v>40544</v>
      </c>
      <c r="G1825" s="101">
        <v>1.8</v>
      </c>
      <c r="I1825" s="101">
        <v>0</v>
      </c>
    </row>
    <row r="1826" spans="1:9" ht="14.5" x14ac:dyDescent="0.35">
      <c r="A1826" s="99" t="s">
        <v>5039</v>
      </c>
      <c r="B1826" s="99" t="s">
        <v>5162</v>
      </c>
      <c r="C1826" s="189" t="s">
        <v>5163</v>
      </c>
      <c r="D1826" s="190">
        <v>1.8</v>
      </c>
      <c r="E1826" s="99" t="s">
        <v>5164</v>
      </c>
      <c r="F1826" s="100">
        <v>40544</v>
      </c>
      <c r="G1826" s="101">
        <v>1.8</v>
      </c>
      <c r="I1826" s="101">
        <v>0</v>
      </c>
    </row>
    <row r="1827" spans="1:9" ht="14.5" x14ac:dyDescent="0.35">
      <c r="A1827" s="99" t="s">
        <v>5039</v>
      </c>
      <c r="B1827" s="99" t="s">
        <v>5165</v>
      </c>
      <c r="C1827" s="189" t="s">
        <v>5166</v>
      </c>
      <c r="D1827" s="190">
        <v>1.75</v>
      </c>
      <c r="E1827" s="99" t="s">
        <v>5167</v>
      </c>
      <c r="F1827" s="100">
        <v>40544</v>
      </c>
      <c r="G1827" s="101">
        <v>1.75</v>
      </c>
      <c r="I1827" s="101">
        <v>0</v>
      </c>
    </row>
    <row r="1828" spans="1:9" ht="14.5" x14ac:dyDescent="0.35">
      <c r="A1828" s="99" t="s">
        <v>5039</v>
      </c>
      <c r="B1828" s="99" t="s">
        <v>5168</v>
      </c>
      <c r="C1828" s="189" t="s">
        <v>5169</v>
      </c>
      <c r="D1828" s="190">
        <v>1.8</v>
      </c>
      <c r="E1828" s="99" t="s">
        <v>5170</v>
      </c>
      <c r="F1828" s="100">
        <v>40544</v>
      </c>
      <c r="G1828" s="101">
        <v>1.8</v>
      </c>
      <c r="I1828" s="101">
        <v>0</v>
      </c>
    </row>
    <row r="1829" spans="1:9" ht="14.5" x14ac:dyDescent="0.35">
      <c r="A1829" s="99" t="s">
        <v>5039</v>
      </c>
      <c r="B1829" s="99" t="s">
        <v>2292</v>
      </c>
      <c r="C1829" s="189" t="s">
        <v>5171</v>
      </c>
      <c r="D1829" s="190">
        <v>1.75</v>
      </c>
      <c r="E1829" s="99" t="s">
        <v>5172</v>
      </c>
      <c r="F1829" s="100">
        <v>40544</v>
      </c>
      <c r="G1829" s="101">
        <v>1.75</v>
      </c>
      <c r="I1829" s="101">
        <v>0</v>
      </c>
    </row>
    <row r="1830" spans="1:9" ht="14.5" x14ac:dyDescent="0.35">
      <c r="A1830" s="99" t="s">
        <v>5039</v>
      </c>
      <c r="B1830" s="99" t="s">
        <v>5173</v>
      </c>
      <c r="C1830" s="189" t="s">
        <v>5174</v>
      </c>
      <c r="D1830" s="190">
        <v>1.85</v>
      </c>
      <c r="E1830" s="99" t="s">
        <v>5175</v>
      </c>
      <c r="F1830" s="100">
        <v>40544</v>
      </c>
      <c r="G1830" s="101">
        <v>1.85</v>
      </c>
      <c r="I1830" s="101">
        <v>0</v>
      </c>
    </row>
    <row r="1831" spans="1:9" ht="14.5" x14ac:dyDescent="0.35">
      <c r="A1831" s="99" t="s">
        <v>5039</v>
      </c>
      <c r="B1831" s="99" t="s">
        <v>371</v>
      </c>
      <c r="C1831" s="189" t="s">
        <v>5176</v>
      </c>
      <c r="D1831" s="190">
        <v>1.8</v>
      </c>
      <c r="E1831" s="99" t="s">
        <v>5177</v>
      </c>
      <c r="F1831" s="100">
        <v>40544</v>
      </c>
      <c r="G1831" s="101">
        <v>1.8</v>
      </c>
      <c r="I1831" s="101">
        <v>0</v>
      </c>
    </row>
    <row r="1832" spans="1:9" ht="14.5" x14ac:dyDescent="0.35">
      <c r="A1832" s="99" t="s">
        <v>5039</v>
      </c>
      <c r="B1832" s="99" t="s">
        <v>377</v>
      </c>
      <c r="C1832" s="189" t="s">
        <v>5178</v>
      </c>
      <c r="D1832" s="190">
        <v>1.8</v>
      </c>
      <c r="E1832" s="99" t="s">
        <v>5179</v>
      </c>
      <c r="F1832" s="100">
        <v>40544</v>
      </c>
      <c r="G1832" s="101">
        <v>1.8</v>
      </c>
      <c r="I1832" s="101">
        <v>0</v>
      </c>
    </row>
    <row r="1833" spans="1:9" ht="14.5" x14ac:dyDescent="0.35">
      <c r="A1833" s="99" t="s">
        <v>5039</v>
      </c>
      <c r="B1833" s="99" t="s">
        <v>5180</v>
      </c>
      <c r="C1833" s="189" t="s">
        <v>5181</v>
      </c>
      <c r="D1833" s="190">
        <v>1.75</v>
      </c>
      <c r="E1833" s="99" t="s">
        <v>5182</v>
      </c>
      <c r="F1833" s="100">
        <v>40544</v>
      </c>
      <c r="G1833" s="101">
        <v>1.75</v>
      </c>
      <c r="I1833" s="101">
        <v>0</v>
      </c>
    </row>
    <row r="1834" spans="1:9" ht="14.5" x14ac:dyDescent="0.35">
      <c r="A1834" s="99" t="s">
        <v>5039</v>
      </c>
      <c r="B1834" s="99" t="s">
        <v>383</v>
      </c>
      <c r="C1834" s="189" t="s">
        <v>5183</v>
      </c>
      <c r="D1834" s="190">
        <v>1.8</v>
      </c>
      <c r="E1834" s="99" t="s">
        <v>5184</v>
      </c>
      <c r="F1834" s="100">
        <v>40544</v>
      </c>
      <c r="G1834" s="101">
        <v>1.8</v>
      </c>
      <c r="I1834" s="101">
        <v>0</v>
      </c>
    </row>
    <row r="1835" spans="1:9" ht="14.5" x14ac:dyDescent="0.35">
      <c r="A1835" s="99" t="s">
        <v>5039</v>
      </c>
      <c r="B1835" s="99" t="s">
        <v>2802</v>
      </c>
      <c r="C1835" s="189" t="s">
        <v>5185</v>
      </c>
      <c r="D1835" s="190">
        <v>1.8</v>
      </c>
      <c r="E1835" s="99" t="s">
        <v>5186</v>
      </c>
      <c r="F1835" s="100">
        <v>40544</v>
      </c>
      <c r="G1835" s="101">
        <v>1.8</v>
      </c>
      <c r="I1835" s="101">
        <v>0</v>
      </c>
    </row>
    <row r="1836" spans="1:9" ht="14.5" x14ac:dyDescent="0.35">
      <c r="A1836" s="99" t="s">
        <v>5039</v>
      </c>
      <c r="B1836" s="99" t="s">
        <v>5187</v>
      </c>
      <c r="C1836" s="189" t="s">
        <v>5188</v>
      </c>
      <c r="D1836" s="190">
        <v>1.8</v>
      </c>
      <c r="E1836" s="99" t="s">
        <v>5189</v>
      </c>
      <c r="F1836" s="100">
        <v>40544</v>
      </c>
      <c r="G1836" s="101">
        <v>1.8</v>
      </c>
      <c r="I1836" s="101">
        <v>0</v>
      </c>
    </row>
    <row r="1837" spans="1:9" ht="14.5" x14ac:dyDescent="0.35">
      <c r="A1837" s="99" t="s">
        <v>5039</v>
      </c>
      <c r="B1837" s="99" t="s">
        <v>5190</v>
      </c>
      <c r="C1837" s="189" t="s">
        <v>5191</v>
      </c>
      <c r="D1837" s="190">
        <v>1.8</v>
      </c>
      <c r="E1837" s="99" t="s">
        <v>5192</v>
      </c>
      <c r="F1837" s="100">
        <v>40544</v>
      </c>
      <c r="G1837" s="101">
        <v>1.8</v>
      </c>
      <c r="I1837" s="101">
        <v>0</v>
      </c>
    </row>
    <row r="1838" spans="1:9" ht="14.5" x14ac:dyDescent="0.35">
      <c r="A1838" s="99" t="s">
        <v>5039</v>
      </c>
      <c r="B1838" s="99" t="s">
        <v>5193</v>
      </c>
      <c r="C1838" s="189" t="s">
        <v>5194</v>
      </c>
      <c r="D1838" s="190">
        <v>1.8</v>
      </c>
      <c r="E1838" s="99" t="s">
        <v>5195</v>
      </c>
      <c r="F1838" s="100">
        <v>40544</v>
      </c>
      <c r="G1838" s="101">
        <v>1.8</v>
      </c>
      <c r="I1838" s="101">
        <v>0</v>
      </c>
    </row>
    <row r="1839" spans="1:9" ht="14.5" x14ac:dyDescent="0.35">
      <c r="A1839" s="99" t="s">
        <v>5039</v>
      </c>
      <c r="B1839" s="99" t="s">
        <v>2820</v>
      </c>
      <c r="C1839" s="189" t="s">
        <v>5196</v>
      </c>
      <c r="D1839" s="190">
        <v>1.85</v>
      </c>
      <c r="E1839" s="99" t="s">
        <v>5197</v>
      </c>
      <c r="F1839" s="100">
        <v>40544</v>
      </c>
      <c r="G1839" s="101">
        <v>1.85</v>
      </c>
      <c r="I1839" s="101">
        <v>0</v>
      </c>
    </row>
    <row r="1840" spans="1:9" ht="14.5" x14ac:dyDescent="0.35">
      <c r="A1840" s="99" t="s">
        <v>5039</v>
      </c>
      <c r="B1840" s="99" t="s">
        <v>5198</v>
      </c>
      <c r="C1840" s="189" t="s">
        <v>5199</v>
      </c>
      <c r="D1840" s="190">
        <v>1.8</v>
      </c>
      <c r="E1840" s="99" t="s">
        <v>5200</v>
      </c>
      <c r="F1840" s="100">
        <v>40544</v>
      </c>
      <c r="G1840" s="101">
        <v>1.8</v>
      </c>
      <c r="I1840" s="101">
        <v>0</v>
      </c>
    </row>
    <row r="1841" spans="1:9" ht="14.5" x14ac:dyDescent="0.35">
      <c r="A1841" s="99" t="s">
        <v>5039</v>
      </c>
      <c r="B1841" s="99" t="s">
        <v>5201</v>
      </c>
      <c r="C1841" s="189" t="s">
        <v>5202</v>
      </c>
      <c r="D1841" s="190">
        <v>1.85</v>
      </c>
      <c r="E1841" s="99" t="s">
        <v>5203</v>
      </c>
      <c r="F1841" s="100">
        <v>40544</v>
      </c>
      <c r="G1841" s="101">
        <v>1.85</v>
      </c>
      <c r="I1841" s="101">
        <v>0</v>
      </c>
    </row>
    <row r="1842" spans="1:9" ht="14.5" x14ac:dyDescent="0.35">
      <c r="A1842" s="99" t="s">
        <v>5039</v>
      </c>
      <c r="B1842" s="99" t="s">
        <v>2841</v>
      </c>
      <c r="C1842" s="189" t="s">
        <v>5204</v>
      </c>
      <c r="D1842" s="190">
        <v>1.85</v>
      </c>
      <c r="E1842" s="99" t="s">
        <v>5205</v>
      </c>
      <c r="F1842" s="100">
        <v>40544</v>
      </c>
      <c r="G1842" s="101">
        <v>1.85</v>
      </c>
      <c r="I1842" s="101">
        <v>0</v>
      </c>
    </row>
    <row r="1843" spans="1:9" ht="14.5" x14ac:dyDescent="0.35">
      <c r="A1843" s="99" t="s">
        <v>5039</v>
      </c>
      <c r="B1843" s="99" t="s">
        <v>5206</v>
      </c>
      <c r="C1843" s="189" t="s">
        <v>5207</v>
      </c>
      <c r="D1843" s="190">
        <v>1.8</v>
      </c>
      <c r="E1843" s="99" t="s">
        <v>5208</v>
      </c>
      <c r="F1843" s="100">
        <v>40544</v>
      </c>
      <c r="G1843" s="101">
        <v>1.8</v>
      </c>
      <c r="I1843" s="101">
        <v>0</v>
      </c>
    </row>
    <row r="1844" spans="1:9" ht="14.5" x14ac:dyDescent="0.35">
      <c r="A1844" s="99" t="s">
        <v>5039</v>
      </c>
      <c r="B1844" s="99" t="s">
        <v>4200</v>
      </c>
      <c r="C1844" s="189" t="s">
        <v>5209</v>
      </c>
      <c r="D1844" s="190">
        <v>1.8</v>
      </c>
      <c r="E1844" s="99" t="s">
        <v>5210</v>
      </c>
      <c r="F1844" s="100">
        <v>40544</v>
      </c>
      <c r="G1844" s="101">
        <v>1.8</v>
      </c>
      <c r="I1844" s="101">
        <v>0</v>
      </c>
    </row>
    <row r="1845" spans="1:9" ht="14.5" x14ac:dyDescent="0.35">
      <c r="A1845" s="99" t="s">
        <v>5039</v>
      </c>
      <c r="B1845" s="99" t="s">
        <v>1677</v>
      </c>
      <c r="C1845" s="189" t="s">
        <v>5211</v>
      </c>
      <c r="D1845" s="190">
        <v>1.75</v>
      </c>
      <c r="E1845" s="99" t="s">
        <v>5212</v>
      </c>
      <c r="F1845" s="100">
        <v>40544</v>
      </c>
      <c r="G1845" s="101">
        <v>1.75</v>
      </c>
      <c r="I1845" s="101">
        <v>0</v>
      </c>
    </row>
    <row r="1846" spans="1:9" ht="14.5" x14ac:dyDescent="0.35">
      <c r="A1846" s="99" t="s">
        <v>5039</v>
      </c>
      <c r="B1846" s="99" t="s">
        <v>4205</v>
      </c>
      <c r="C1846" s="189" t="s">
        <v>5213</v>
      </c>
      <c r="D1846" s="190">
        <v>1.8</v>
      </c>
      <c r="E1846" s="99" t="s">
        <v>5214</v>
      </c>
      <c r="F1846" s="100">
        <v>40544</v>
      </c>
      <c r="G1846" s="101">
        <v>1.8</v>
      </c>
      <c r="I1846" s="101">
        <v>0</v>
      </c>
    </row>
    <row r="1847" spans="1:9" ht="14.5" x14ac:dyDescent="0.35">
      <c r="A1847" s="99" t="s">
        <v>5039</v>
      </c>
      <c r="B1847" s="99" t="s">
        <v>422</v>
      </c>
      <c r="C1847" s="189" t="s">
        <v>5215</v>
      </c>
      <c r="D1847" s="190">
        <v>1.8</v>
      </c>
      <c r="E1847" s="99" t="s">
        <v>5216</v>
      </c>
      <c r="F1847" s="100">
        <v>40544</v>
      </c>
      <c r="G1847" s="101">
        <v>1.8</v>
      </c>
      <c r="I1847" s="101">
        <v>0</v>
      </c>
    </row>
    <row r="1848" spans="1:9" ht="14.5" x14ac:dyDescent="0.35">
      <c r="A1848" s="99" t="s">
        <v>5039</v>
      </c>
      <c r="B1848" s="99" t="s">
        <v>5217</v>
      </c>
      <c r="C1848" s="189" t="s">
        <v>5218</v>
      </c>
      <c r="D1848" s="190">
        <v>1.8</v>
      </c>
      <c r="E1848" s="99" t="s">
        <v>5219</v>
      </c>
      <c r="F1848" s="100">
        <v>40544</v>
      </c>
      <c r="G1848" s="101">
        <v>1.8</v>
      </c>
      <c r="I1848" s="101">
        <v>0</v>
      </c>
    </row>
    <row r="1849" spans="1:9" ht="14.5" x14ac:dyDescent="0.35">
      <c r="A1849" s="99" t="s">
        <v>5039</v>
      </c>
      <c r="B1849" s="99" t="s">
        <v>5220</v>
      </c>
      <c r="C1849" s="189" t="s">
        <v>5221</v>
      </c>
      <c r="D1849" s="190">
        <v>1.85</v>
      </c>
      <c r="E1849" s="99" t="s">
        <v>5222</v>
      </c>
      <c r="F1849" s="100">
        <v>40544</v>
      </c>
      <c r="G1849" s="101">
        <v>1.85</v>
      </c>
      <c r="I1849" s="101">
        <v>0</v>
      </c>
    </row>
    <row r="1850" spans="1:9" ht="14.5" x14ac:dyDescent="0.35">
      <c r="A1850" s="99" t="s">
        <v>5039</v>
      </c>
      <c r="B1850" s="99" t="s">
        <v>3956</v>
      </c>
      <c r="C1850" s="189" t="s">
        <v>5223</v>
      </c>
      <c r="D1850" s="190">
        <v>1.75</v>
      </c>
      <c r="E1850" s="99" t="s">
        <v>5224</v>
      </c>
      <c r="F1850" s="100">
        <v>40544</v>
      </c>
      <c r="G1850" s="101">
        <v>1.75</v>
      </c>
      <c r="I1850" s="101">
        <v>0</v>
      </c>
    </row>
    <row r="1851" spans="1:9" ht="14.5" x14ac:dyDescent="0.35">
      <c r="A1851" s="99" t="s">
        <v>5039</v>
      </c>
      <c r="B1851" s="99" t="s">
        <v>437</v>
      </c>
      <c r="C1851" s="189" t="s">
        <v>5225</v>
      </c>
      <c r="D1851" s="190">
        <v>1.8</v>
      </c>
      <c r="E1851" s="99" t="s">
        <v>5226</v>
      </c>
      <c r="F1851" s="100">
        <v>40544</v>
      </c>
      <c r="G1851" s="101">
        <v>1.8</v>
      </c>
      <c r="I1851" s="101">
        <v>0</v>
      </c>
    </row>
    <row r="1852" spans="1:9" ht="14.5" x14ac:dyDescent="0.35">
      <c r="A1852" s="99" t="s">
        <v>5039</v>
      </c>
      <c r="B1852" s="99" t="s">
        <v>5227</v>
      </c>
      <c r="C1852" s="189" t="s">
        <v>5228</v>
      </c>
      <c r="D1852" s="190">
        <v>1.85</v>
      </c>
      <c r="E1852" s="99" t="s">
        <v>5229</v>
      </c>
      <c r="F1852" s="100">
        <v>40544</v>
      </c>
      <c r="G1852" s="101">
        <v>1.85</v>
      </c>
      <c r="I1852" s="101">
        <v>0</v>
      </c>
    </row>
    <row r="1853" spans="1:9" ht="14.5" x14ac:dyDescent="0.35">
      <c r="A1853" s="99" t="s">
        <v>5039</v>
      </c>
      <c r="B1853" s="99" t="s">
        <v>5230</v>
      </c>
      <c r="C1853" s="189" t="s">
        <v>5231</v>
      </c>
      <c r="D1853" s="190">
        <v>1.85</v>
      </c>
      <c r="E1853" s="99" t="s">
        <v>5232</v>
      </c>
      <c r="F1853" s="100">
        <v>40544</v>
      </c>
      <c r="G1853" s="101">
        <v>1.85</v>
      </c>
      <c r="I1853" s="101">
        <v>0</v>
      </c>
    </row>
    <row r="1854" spans="1:9" ht="14.5" x14ac:dyDescent="0.35">
      <c r="A1854" s="99" t="s">
        <v>5039</v>
      </c>
      <c r="B1854" s="99" t="s">
        <v>5233</v>
      </c>
      <c r="C1854" s="189" t="s">
        <v>5234</v>
      </c>
      <c r="D1854" s="190">
        <v>1.8</v>
      </c>
      <c r="E1854" s="99" t="s">
        <v>5235</v>
      </c>
      <c r="F1854" s="100">
        <v>40544</v>
      </c>
      <c r="G1854" s="101">
        <v>1.8</v>
      </c>
      <c r="I1854" s="101">
        <v>0</v>
      </c>
    </row>
    <row r="1855" spans="1:9" ht="14.5" x14ac:dyDescent="0.35">
      <c r="A1855" s="99" t="s">
        <v>5039</v>
      </c>
      <c r="B1855" s="99" t="s">
        <v>2880</v>
      </c>
      <c r="C1855" s="189" t="s">
        <v>5236</v>
      </c>
      <c r="D1855" s="190">
        <v>1.8</v>
      </c>
      <c r="E1855" s="99" t="s">
        <v>5237</v>
      </c>
      <c r="F1855" s="100">
        <v>40544</v>
      </c>
      <c r="G1855" s="101">
        <v>1.8</v>
      </c>
      <c r="I1855" s="101">
        <v>0</v>
      </c>
    </row>
    <row r="1856" spans="1:9" ht="14.5" x14ac:dyDescent="0.35">
      <c r="A1856" s="99" t="s">
        <v>5039</v>
      </c>
      <c r="B1856" s="99" t="s">
        <v>2886</v>
      </c>
      <c r="C1856" s="189" t="s">
        <v>5238</v>
      </c>
      <c r="D1856" s="190">
        <v>1.8</v>
      </c>
      <c r="E1856" s="99" t="s">
        <v>5239</v>
      </c>
      <c r="F1856" s="100">
        <v>40544</v>
      </c>
      <c r="G1856" s="101">
        <v>1.8</v>
      </c>
      <c r="I1856" s="101">
        <v>0</v>
      </c>
    </row>
    <row r="1857" spans="1:9" ht="14.5" x14ac:dyDescent="0.35">
      <c r="A1857" s="99" t="s">
        <v>5039</v>
      </c>
      <c r="B1857" s="99" t="s">
        <v>2889</v>
      </c>
      <c r="C1857" s="189" t="s">
        <v>5240</v>
      </c>
      <c r="D1857" s="190">
        <v>1.8</v>
      </c>
      <c r="E1857" s="99" t="s">
        <v>5241</v>
      </c>
      <c r="F1857" s="100">
        <v>40544</v>
      </c>
      <c r="G1857" s="101">
        <v>1.8</v>
      </c>
      <c r="I1857" s="101">
        <v>0</v>
      </c>
    </row>
    <row r="1858" spans="1:9" ht="14.5" x14ac:dyDescent="0.35">
      <c r="A1858" s="99" t="s">
        <v>5039</v>
      </c>
      <c r="B1858" s="99" t="s">
        <v>2014</v>
      </c>
      <c r="C1858" s="189" t="s">
        <v>5242</v>
      </c>
      <c r="D1858" s="190">
        <v>1.8</v>
      </c>
      <c r="E1858" s="99" t="s">
        <v>5243</v>
      </c>
      <c r="F1858" s="100">
        <v>40544</v>
      </c>
      <c r="G1858" s="101">
        <v>1.8</v>
      </c>
      <c r="I1858" s="101">
        <v>0</v>
      </c>
    </row>
    <row r="1859" spans="1:9" ht="14.5" x14ac:dyDescent="0.35">
      <c r="A1859" s="99" t="s">
        <v>5039</v>
      </c>
      <c r="B1859" s="99" t="s">
        <v>2898</v>
      </c>
      <c r="C1859" s="189" t="s">
        <v>5244</v>
      </c>
      <c r="D1859" s="190">
        <v>1.8</v>
      </c>
      <c r="E1859" s="99" t="s">
        <v>5245</v>
      </c>
      <c r="F1859" s="100">
        <v>40544</v>
      </c>
      <c r="G1859" s="101">
        <v>1.8</v>
      </c>
      <c r="I1859" s="101">
        <v>0</v>
      </c>
    </row>
    <row r="1860" spans="1:9" ht="14.5" x14ac:dyDescent="0.35">
      <c r="A1860" s="99" t="s">
        <v>5039</v>
      </c>
      <c r="B1860" s="99" t="s">
        <v>5246</v>
      </c>
      <c r="C1860" s="189" t="s">
        <v>5247</v>
      </c>
      <c r="D1860" s="190">
        <v>1.8</v>
      </c>
      <c r="E1860" s="99" t="s">
        <v>5248</v>
      </c>
      <c r="F1860" s="100">
        <v>40544</v>
      </c>
      <c r="G1860" s="101">
        <v>1.8</v>
      </c>
      <c r="I1860" s="101">
        <v>0</v>
      </c>
    </row>
    <row r="1861" spans="1:9" ht="14.5" x14ac:dyDescent="0.35">
      <c r="A1861" s="99" t="s">
        <v>5039</v>
      </c>
      <c r="B1861" s="99" t="s">
        <v>1738</v>
      </c>
      <c r="C1861" s="189" t="s">
        <v>5249</v>
      </c>
      <c r="D1861" s="190">
        <v>1.75</v>
      </c>
      <c r="E1861" s="99" t="s">
        <v>5250</v>
      </c>
      <c r="F1861" s="100">
        <v>40544</v>
      </c>
      <c r="G1861" s="101">
        <v>1.75</v>
      </c>
      <c r="I1861" s="101">
        <v>0</v>
      </c>
    </row>
    <row r="1862" spans="1:9" ht="14.5" x14ac:dyDescent="0.35">
      <c r="A1862" s="99" t="s">
        <v>5039</v>
      </c>
      <c r="B1862" s="99" t="s">
        <v>5251</v>
      </c>
      <c r="C1862" s="189" t="s">
        <v>5252</v>
      </c>
      <c r="D1862" s="190">
        <v>1.75</v>
      </c>
      <c r="E1862" s="99" t="s">
        <v>5253</v>
      </c>
      <c r="F1862" s="100">
        <v>40544</v>
      </c>
      <c r="G1862" s="101">
        <v>1.75</v>
      </c>
      <c r="I1862" s="101">
        <v>0</v>
      </c>
    </row>
    <row r="1863" spans="1:9" ht="14.5" x14ac:dyDescent="0.35">
      <c r="A1863" s="99" t="s">
        <v>5039</v>
      </c>
      <c r="B1863" s="99" t="s">
        <v>2171</v>
      </c>
      <c r="C1863" s="189" t="s">
        <v>5254</v>
      </c>
      <c r="D1863" s="190">
        <v>1.8</v>
      </c>
      <c r="E1863" s="99" t="s">
        <v>5255</v>
      </c>
      <c r="F1863" s="100">
        <v>40544</v>
      </c>
      <c r="G1863" s="101">
        <v>1.8</v>
      </c>
      <c r="I1863" s="101">
        <v>0</v>
      </c>
    </row>
    <row r="1864" spans="1:9" ht="14.5" x14ac:dyDescent="0.35">
      <c r="A1864" s="99" t="s">
        <v>5039</v>
      </c>
      <c r="B1864" s="99" t="s">
        <v>467</v>
      </c>
      <c r="C1864" s="189" t="s">
        <v>5256</v>
      </c>
      <c r="D1864" s="190">
        <v>1.85</v>
      </c>
      <c r="E1864" s="99" t="s">
        <v>5257</v>
      </c>
      <c r="F1864" s="100">
        <v>40544</v>
      </c>
      <c r="G1864" s="101">
        <v>1.85</v>
      </c>
      <c r="I1864" s="101">
        <v>0</v>
      </c>
    </row>
    <row r="1865" spans="1:9" ht="14.5" x14ac:dyDescent="0.35">
      <c r="A1865" s="99" t="s">
        <v>5039</v>
      </c>
      <c r="B1865" s="99" t="s">
        <v>1779</v>
      </c>
      <c r="C1865" s="189" t="s">
        <v>5258</v>
      </c>
      <c r="D1865" s="190">
        <v>1.75</v>
      </c>
      <c r="E1865" s="99" t="s">
        <v>5259</v>
      </c>
      <c r="F1865" s="100">
        <v>40544</v>
      </c>
      <c r="G1865" s="101">
        <v>1.75</v>
      </c>
      <c r="I1865" s="101">
        <v>0</v>
      </c>
    </row>
    <row r="1866" spans="1:9" ht="14.5" x14ac:dyDescent="0.35">
      <c r="A1866" s="99" t="s">
        <v>5039</v>
      </c>
      <c r="B1866" s="99" t="s">
        <v>1782</v>
      </c>
      <c r="C1866" s="189" t="s">
        <v>5260</v>
      </c>
      <c r="D1866" s="190">
        <v>1.8</v>
      </c>
      <c r="E1866" s="99" t="s">
        <v>5261</v>
      </c>
      <c r="F1866" s="100">
        <v>40544</v>
      </c>
      <c r="G1866" s="101">
        <v>1.8</v>
      </c>
      <c r="I1866" s="101">
        <v>0</v>
      </c>
    </row>
    <row r="1867" spans="1:9" ht="14.5" x14ac:dyDescent="0.35">
      <c r="A1867" s="99" t="s">
        <v>5039</v>
      </c>
      <c r="B1867" s="99" t="s">
        <v>1785</v>
      </c>
      <c r="C1867" s="189" t="s">
        <v>5262</v>
      </c>
      <c r="D1867" s="190">
        <v>1.75</v>
      </c>
      <c r="E1867" s="99" t="s">
        <v>5263</v>
      </c>
      <c r="F1867" s="100">
        <v>40544</v>
      </c>
      <c r="G1867" s="101">
        <v>1.75</v>
      </c>
      <c r="I1867" s="101">
        <v>0</v>
      </c>
    </row>
    <row r="1868" spans="1:9" ht="14.5" x14ac:dyDescent="0.35">
      <c r="A1868" s="99" t="s">
        <v>5039</v>
      </c>
      <c r="B1868" s="99" t="s">
        <v>3548</v>
      </c>
      <c r="C1868" s="189" t="s">
        <v>5264</v>
      </c>
      <c r="D1868" s="190">
        <v>1.8</v>
      </c>
      <c r="E1868" s="99" t="s">
        <v>5265</v>
      </c>
      <c r="F1868" s="100">
        <v>40544</v>
      </c>
      <c r="G1868" s="101">
        <v>1.8</v>
      </c>
      <c r="I1868" s="101">
        <v>0</v>
      </c>
    </row>
    <row r="1869" spans="1:9" ht="14.5" x14ac:dyDescent="0.35">
      <c r="A1869" s="99" t="s">
        <v>5266</v>
      </c>
      <c r="B1869" s="99" t="s">
        <v>5267</v>
      </c>
      <c r="C1869" s="189" t="s">
        <v>5268</v>
      </c>
      <c r="D1869" s="190">
        <v>2.8</v>
      </c>
      <c r="E1869" s="99" t="s">
        <v>5269</v>
      </c>
      <c r="F1869" s="100">
        <v>40544</v>
      </c>
      <c r="G1869" s="101">
        <v>2.8</v>
      </c>
      <c r="I1869" s="101">
        <v>0</v>
      </c>
    </row>
    <row r="1870" spans="1:9" ht="14.5" x14ac:dyDescent="0.35">
      <c r="A1870" s="99" t="s">
        <v>5266</v>
      </c>
      <c r="B1870" s="99" t="s">
        <v>1349</v>
      </c>
      <c r="C1870" s="189" t="s">
        <v>5270</v>
      </c>
      <c r="D1870" s="190">
        <v>2.8</v>
      </c>
      <c r="E1870" s="99" t="s">
        <v>5271</v>
      </c>
      <c r="F1870" s="100">
        <v>40544</v>
      </c>
      <c r="G1870" s="101">
        <v>2.8</v>
      </c>
      <c r="I1870" s="101">
        <v>0</v>
      </c>
    </row>
    <row r="1871" spans="1:9" ht="14.5" x14ac:dyDescent="0.35">
      <c r="A1871" s="99" t="s">
        <v>5266</v>
      </c>
      <c r="B1871" s="99" t="s">
        <v>5272</v>
      </c>
      <c r="C1871" s="189" t="s">
        <v>5273</v>
      </c>
      <c r="D1871" s="190">
        <v>2.8</v>
      </c>
      <c r="E1871" s="99" t="s">
        <v>5274</v>
      </c>
      <c r="F1871" s="100">
        <v>40544</v>
      </c>
      <c r="G1871" s="101">
        <v>2.8</v>
      </c>
      <c r="I1871" s="101">
        <v>0</v>
      </c>
    </row>
    <row r="1872" spans="1:9" ht="14.5" x14ac:dyDescent="0.35">
      <c r="A1872" s="99" t="s">
        <v>5266</v>
      </c>
      <c r="B1872" s="99" t="s">
        <v>5275</v>
      </c>
      <c r="C1872" s="189" t="s">
        <v>5276</v>
      </c>
      <c r="D1872" s="190">
        <v>2.6</v>
      </c>
      <c r="E1872" s="99" t="s">
        <v>5277</v>
      </c>
      <c r="F1872" s="100">
        <v>40544</v>
      </c>
      <c r="G1872" s="101">
        <v>2.6</v>
      </c>
      <c r="I1872" s="101">
        <v>0</v>
      </c>
    </row>
    <row r="1873" spans="1:9" ht="14.5" x14ac:dyDescent="0.35">
      <c r="A1873" s="99" t="s">
        <v>5266</v>
      </c>
      <c r="B1873" s="99" t="s">
        <v>5278</v>
      </c>
      <c r="C1873" s="189" t="s">
        <v>5279</v>
      </c>
      <c r="D1873" s="190">
        <v>2.6</v>
      </c>
      <c r="E1873" s="99" t="s">
        <v>5280</v>
      </c>
      <c r="F1873" s="100">
        <v>40544</v>
      </c>
      <c r="G1873" s="101">
        <v>2.6</v>
      </c>
      <c r="I1873" s="101">
        <v>0</v>
      </c>
    </row>
    <row r="1874" spans="1:9" ht="14.5" x14ac:dyDescent="0.35">
      <c r="A1874" s="99" t="s">
        <v>5266</v>
      </c>
      <c r="B1874" s="99" t="s">
        <v>1003</v>
      </c>
      <c r="C1874" s="189" t="s">
        <v>5281</v>
      </c>
      <c r="D1874" s="190">
        <v>3</v>
      </c>
      <c r="E1874" s="99" t="s">
        <v>5282</v>
      </c>
      <c r="F1874" s="100">
        <v>40544</v>
      </c>
      <c r="G1874" s="101">
        <v>3</v>
      </c>
      <c r="I1874" s="101">
        <v>0</v>
      </c>
    </row>
    <row r="1875" spans="1:9" ht="14.5" x14ac:dyDescent="0.35">
      <c r="A1875" s="99" t="s">
        <v>5266</v>
      </c>
      <c r="B1875" s="99" t="s">
        <v>5283</v>
      </c>
      <c r="C1875" s="189" t="s">
        <v>5284</v>
      </c>
      <c r="D1875" s="190">
        <v>3</v>
      </c>
      <c r="E1875" s="99" t="s">
        <v>5285</v>
      </c>
      <c r="F1875" s="100">
        <v>40544</v>
      </c>
      <c r="G1875" s="101">
        <v>3</v>
      </c>
      <c r="I1875" s="101">
        <v>0</v>
      </c>
    </row>
    <row r="1876" spans="1:9" ht="14.5" x14ac:dyDescent="0.35">
      <c r="A1876" s="99" t="s">
        <v>5266</v>
      </c>
      <c r="B1876" s="99" t="s">
        <v>4842</v>
      </c>
      <c r="C1876" s="189" t="s">
        <v>5286</v>
      </c>
      <c r="D1876" s="190">
        <v>3</v>
      </c>
      <c r="E1876" s="99" t="s">
        <v>5287</v>
      </c>
      <c r="F1876" s="100">
        <v>40544</v>
      </c>
      <c r="G1876" s="101">
        <v>3</v>
      </c>
      <c r="I1876" s="101">
        <v>0</v>
      </c>
    </row>
    <row r="1877" spans="1:9" ht="14.5" x14ac:dyDescent="0.35">
      <c r="A1877" s="99" t="s">
        <v>5266</v>
      </c>
      <c r="B1877" s="99" t="s">
        <v>5288</v>
      </c>
      <c r="C1877" s="189" t="s">
        <v>5289</v>
      </c>
      <c r="D1877" s="190">
        <v>3</v>
      </c>
      <c r="E1877" s="99" t="s">
        <v>5290</v>
      </c>
      <c r="F1877" s="100">
        <v>40544</v>
      </c>
      <c r="G1877" s="101">
        <v>3</v>
      </c>
      <c r="I1877" s="101">
        <v>0</v>
      </c>
    </row>
    <row r="1878" spans="1:9" ht="14.5" x14ac:dyDescent="0.35">
      <c r="A1878" s="99" t="s">
        <v>5266</v>
      </c>
      <c r="B1878" s="99" t="s">
        <v>2612</v>
      </c>
      <c r="C1878" s="189" t="s">
        <v>5291</v>
      </c>
      <c r="D1878" s="190">
        <v>2.8</v>
      </c>
      <c r="E1878" s="99" t="s">
        <v>5292</v>
      </c>
      <c r="F1878" s="100">
        <v>40544</v>
      </c>
      <c r="G1878" s="101">
        <v>2.8</v>
      </c>
      <c r="I1878" s="101">
        <v>0</v>
      </c>
    </row>
    <row r="1879" spans="1:9" ht="14.5" x14ac:dyDescent="0.35">
      <c r="A1879" s="99" t="s">
        <v>5293</v>
      </c>
      <c r="B1879" s="99" t="s">
        <v>5294</v>
      </c>
      <c r="C1879" s="189" t="s">
        <v>5295</v>
      </c>
      <c r="D1879" s="190">
        <v>3.05</v>
      </c>
      <c r="E1879" s="99" t="s">
        <v>5296</v>
      </c>
      <c r="F1879" s="100">
        <v>40544</v>
      </c>
      <c r="G1879" s="101">
        <v>3.05</v>
      </c>
      <c r="I1879" s="101">
        <v>0</v>
      </c>
    </row>
    <row r="1880" spans="1:9" ht="14.5" x14ac:dyDescent="0.35">
      <c r="A1880" s="99" t="s">
        <v>5293</v>
      </c>
      <c r="B1880" s="99" t="s">
        <v>5297</v>
      </c>
      <c r="C1880" s="189" t="s">
        <v>5298</v>
      </c>
      <c r="D1880" s="190">
        <v>3.15</v>
      </c>
      <c r="E1880" s="99" t="s">
        <v>5299</v>
      </c>
      <c r="F1880" s="100">
        <v>40544</v>
      </c>
      <c r="G1880" s="101">
        <v>3.15</v>
      </c>
      <c r="I1880" s="101">
        <v>0</v>
      </c>
    </row>
    <row r="1881" spans="1:9" ht="14.5" x14ac:dyDescent="0.35">
      <c r="A1881" s="99" t="s">
        <v>5293</v>
      </c>
      <c r="B1881" s="99" t="s">
        <v>5300</v>
      </c>
      <c r="C1881" s="189" t="s">
        <v>5301</v>
      </c>
      <c r="D1881" s="190">
        <v>3.05</v>
      </c>
      <c r="E1881" s="99" t="s">
        <v>5302</v>
      </c>
      <c r="F1881" s="100">
        <v>40544</v>
      </c>
      <c r="G1881" s="101">
        <v>3.05</v>
      </c>
      <c r="I1881" s="101">
        <v>0</v>
      </c>
    </row>
    <row r="1882" spans="1:9" ht="14.5" x14ac:dyDescent="0.35">
      <c r="A1882" s="99" t="s">
        <v>5293</v>
      </c>
      <c r="B1882" s="99" t="s">
        <v>1432</v>
      </c>
      <c r="C1882" s="189" t="s">
        <v>5303</v>
      </c>
      <c r="D1882" s="190">
        <v>3.05</v>
      </c>
      <c r="E1882" s="99" t="s">
        <v>5304</v>
      </c>
      <c r="F1882" s="100">
        <v>40544</v>
      </c>
      <c r="G1882" s="101">
        <v>3.05</v>
      </c>
      <c r="I1882" s="101">
        <v>0</v>
      </c>
    </row>
    <row r="1883" spans="1:9" ht="14.5" x14ac:dyDescent="0.35">
      <c r="A1883" s="99" t="s">
        <v>5293</v>
      </c>
      <c r="B1883" s="99" t="s">
        <v>5305</v>
      </c>
      <c r="C1883" s="189" t="s">
        <v>5306</v>
      </c>
      <c r="D1883" s="190">
        <v>3.05</v>
      </c>
      <c r="E1883" s="99" t="s">
        <v>5307</v>
      </c>
      <c r="F1883" s="100">
        <v>40544</v>
      </c>
      <c r="G1883" s="101">
        <v>3.05</v>
      </c>
      <c r="I1883" s="101">
        <v>0</v>
      </c>
    </row>
    <row r="1884" spans="1:9" ht="14.5" x14ac:dyDescent="0.35">
      <c r="A1884" s="99" t="s">
        <v>5293</v>
      </c>
      <c r="B1884" s="99" t="s">
        <v>2218</v>
      </c>
      <c r="C1884" s="189" t="s">
        <v>5308</v>
      </c>
      <c r="D1884" s="190">
        <v>3.05</v>
      </c>
      <c r="E1884" s="99" t="s">
        <v>5309</v>
      </c>
      <c r="F1884" s="100">
        <v>40544</v>
      </c>
      <c r="G1884" s="101">
        <v>3.05</v>
      </c>
      <c r="I1884" s="101">
        <v>0</v>
      </c>
    </row>
    <row r="1885" spans="1:9" ht="14.5" x14ac:dyDescent="0.35">
      <c r="A1885" s="99" t="s">
        <v>5293</v>
      </c>
      <c r="B1885" s="99" t="s">
        <v>3416</v>
      </c>
      <c r="C1885" s="189" t="s">
        <v>5310</v>
      </c>
      <c r="D1885" s="190">
        <v>3.15</v>
      </c>
      <c r="E1885" s="99" t="s">
        <v>5311</v>
      </c>
      <c r="F1885" s="100">
        <v>40544</v>
      </c>
      <c r="G1885" s="101">
        <v>3.15</v>
      </c>
      <c r="I1885" s="101">
        <v>0</v>
      </c>
    </row>
    <row r="1886" spans="1:9" ht="14.5" x14ac:dyDescent="0.35">
      <c r="A1886" s="99" t="s">
        <v>5293</v>
      </c>
      <c r="B1886" s="99" t="s">
        <v>5312</v>
      </c>
      <c r="C1886" s="189" t="s">
        <v>5313</v>
      </c>
      <c r="D1886" s="190">
        <v>3.05</v>
      </c>
      <c r="E1886" s="99" t="s">
        <v>5314</v>
      </c>
      <c r="F1886" s="100">
        <v>40544</v>
      </c>
      <c r="G1886" s="101">
        <v>3.05</v>
      </c>
      <c r="I1886" s="101">
        <v>0</v>
      </c>
    </row>
    <row r="1887" spans="1:9" ht="14.5" x14ac:dyDescent="0.35">
      <c r="A1887" s="99" t="s">
        <v>5293</v>
      </c>
      <c r="B1887" s="99" t="s">
        <v>5315</v>
      </c>
      <c r="C1887" s="189" t="s">
        <v>5316</v>
      </c>
      <c r="D1887" s="190">
        <v>3.15</v>
      </c>
      <c r="E1887" s="99" t="s">
        <v>5317</v>
      </c>
      <c r="F1887" s="100">
        <v>40544</v>
      </c>
      <c r="G1887" s="101">
        <v>3.15</v>
      </c>
      <c r="I1887" s="101">
        <v>0</v>
      </c>
    </row>
    <row r="1888" spans="1:9" ht="14.5" x14ac:dyDescent="0.35">
      <c r="A1888" s="99" t="s">
        <v>5293</v>
      </c>
      <c r="B1888" s="99" t="s">
        <v>5318</v>
      </c>
      <c r="C1888" s="189" t="s">
        <v>5319</v>
      </c>
      <c r="D1888" s="190">
        <v>3.1</v>
      </c>
      <c r="E1888" s="99" t="s">
        <v>5320</v>
      </c>
      <c r="F1888" s="100">
        <v>40544</v>
      </c>
      <c r="G1888" s="101">
        <v>3.1</v>
      </c>
      <c r="I1888" s="101">
        <v>0</v>
      </c>
    </row>
    <row r="1889" spans="1:9" ht="14.5" x14ac:dyDescent="0.35">
      <c r="A1889" s="99" t="s">
        <v>5293</v>
      </c>
      <c r="B1889" s="99" t="s">
        <v>2338</v>
      </c>
      <c r="C1889" s="189" t="s">
        <v>5321</v>
      </c>
      <c r="D1889" s="190">
        <v>3.1</v>
      </c>
      <c r="E1889" s="99" t="s">
        <v>5322</v>
      </c>
      <c r="F1889" s="100">
        <v>40544</v>
      </c>
      <c r="G1889" s="101">
        <v>3.1</v>
      </c>
      <c r="I1889" s="101">
        <v>0</v>
      </c>
    </row>
    <row r="1890" spans="1:9" ht="14.5" x14ac:dyDescent="0.35">
      <c r="A1890" s="99" t="s">
        <v>5293</v>
      </c>
      <c r="B1890" s="99" t="s">
        <v>889</v>
      </c>
      <c r="C1890" s="189" t="s">
        <v>5323</v>
      </c>
      <c r="D1890" s="190">
        <v>3.1</v>
      </c>
      <c r="E1890" s="99" t="s">
        <v>5324</v>
      </c>
      <c r="F1890" s="100">
        <v>40544</v>
      </c>
      <c r="G1890" s="101">
        <v>3.1</v>
      </c>
      <c r="I1890" s="101">
        <v>0</v>
      </c>
    </row>
    <row r="1891" spans="1:9" ht="14.5" x14ac:dyDescent="0.35">
      <c r="A1891" s="99" t="s">
        <v>5293</v>
      </c>
      <c r="B1891" s="99" t="s">
        <v>5325</v>
      </c>
      <c r="C1891" s="189" t="s">
        <v>5326</v>
      </c>
      <c r="D1891" s="190">
        <v>3.1</v>
      </c>
      <c r="E1891" s="99" t="s">
        <v>5327</v>
      </c>
      <c r="F1891" s="100">
        <v>40544</v>
      </c>
      <c r="G1891" s="101">
        <v>3.1</v>
      </c>
      <c r="I1891" s="101">
        <v>0</v>
      </c>
    </row>
    <row r="1892" spans="1:9" ht="14.5" x14ac:dyDescent="0.35">
      <c r="A1892" s="99" t="s">
        <v>5293</v>
      </c>
      <c r="B1892" s="99" t="s">
        <v>2814</v>
      </c>
      <c r="C1892" s="189" t="s">
        <v>5328</v>
      </c>
      <c r="D1892" s="190">
        <v>3.1</v>
      </c>
      <c r="E1892" s="99" t="s">
        <v>5329</v>
      </c>
      <c r="F1892" s="100">
        <v>40544</v>
      </c>
      <c r="G1892" s="101">
        <v>3.1</v>
      </c>
      <c r="I1892" s="101">
        <v>0</v>
      </c>
    </row>
    <row r="1893" spans="1:9" ht="14.5" x14ac:dyDescent="0.35">
      <c r="A1893" s="99" t="s">
        <v>5293</v>
      </c>
      <c r="B1893" s="99" t="s">
        <v>5330</v>
      </c>
      <c r="C1893" s="189" t="s">
        <v>5331</v>
      </c>
      <c r="D1893" s="190">
        <v>3.1</v>
      </c>
      <c r="E1893" s="99" t="s">
        <v>5332</v>
      </c>
      <c r="F1893" s="100">
        <v>40544</v>
      </c>
      <c r="G1893" s="101">
        <v>3.1</v>
      </c>
      <c r="I1893" s="101">
        <v>0</v>
      </c>
    </row>
    <row r="1894" spans="1:9" ht="14.5" x14ac:dyDescent="0.35">
      <c r="A1894" s="99" t="s">
        <v>5293</v>
      </c>
      <c r="B1894" s="99" t="s">
        <v>5333</v>
      </c>
      <c r="C1894" s="189" t="s">
        <v>5334</v>
      </c>
      <c r="D1894" s="190">
        <v>3.15</v>
      </c>
      <c r="E1894" s="99" t="s">
        <v>5335</v>
      </c>
      <c r="F1894" s="100">
        <v>40544</v>
      </c>
      <c r="G1894" s="101">
        <v>3.15</v>
      </c>
      <c r="I1894" s="101">
        <v>0</v>
      </c>
    </row>
    <row r="1895" spans="1:9" ht="14.5" x14ac:dyDescent="0.35">
      <c r="A1895" s="99" t="s">
        <v>5293</v>
      </c>
      <c r="B1895" s="99" t="s">
        <v>5336</v>
      </c>
      <c r="C1895" s="189" t="s">
        <v>5337</v>
      </c>
      <c r="D1895" s="190">
        <v>3.05</v>
      </c>
      <c r="E1895" s="99" t="s">
        <v>5338</v>
      </c>
      <c r="F1895" s="100">
        <v>40544</v>
      </c>
      <c r="G1895" s="101">
        <v>3.05</v>
      </c>
      <c r="I1895" s="101">
        <v>0</v>
      </c>
    </row>
    <row r="1896" spans="1:9" ht="14.5" x14ac:dyDescent="0.35">
      <c r="A1896" s="99" t="s">
        <v>5293</v>
      </c>
      <c r="B1896" s="99" t="s">
        <v>3494</v>
      </c>
      <c r="C1896" s="189" t="s">
        <v>5339</v>
      </c>
      <c r="D1896" s="190">
        <v>3.1</v>
      </c>
      <c r="E1896" s="99" t="s">
        <v>5340</v>
      </c>
      <c r="F1896" s="100">
        <v>40544</v>
      </c>
      <c r="G1896" s="101">
        <v>3.1</v>
      </c>
      <c r="I1896" s="101">
        <v>0</v>
      </c>
    </row>
    <row r="1897" spans="1:9" ht="14.5" x14ac:dyDescent="0.35">
      <c r="A1897" s="99" t="s">
        <v>5293</v>
      </c>
      <c r="B1897" s="99" t="s">
        <v>915</v>
      </c>
      <c r="C1897" s="189" t="s">
        <v>5341</v>
      </c>
      <c r="D1897" s="190">
        <v>3.1</v>
      </c>
      <c r="E1897" s="99" t="s">
        <v>5342</v>
      </c>
      <c r="F1897" s="100">
        <v>40544</v>
      </c>
      <c r="G1897" s="101">
        <v>3.1</v>
      </c>
      <c r="I1897" s="101">
        <v>0</v>
      </c>
    </row>
    <row r="1898" spans="1:9" ht="14.5" x14ac:dyDescent="0.35">
      <c r="A1898" s="99" t="s">
        <v>5293</v>
      </c>
      <c r="B1898" s="99" t="s">
        <v>461</v>
      </c>
      <c r="C1898" s="189" t="s">
        <v>5343</v>
      </c>
      <c r="D1898" s="190">
        <v>3.15</v>
      </c>
      <c r="E1898" s="99" t="s">
        <v>5344</v>
      </c>
      <c r="F1898" s="100">
        <v>40544</v>
      </c>
      <c r="G1898" s="101">
        <v>3.15</v>
      </c>
      <c r="I1898" s="101">
        <v>0</v>
      </c>
    </row>
    <row r="1899" spans="1:9" ht="14.5" x14ac:dyDescent="0.35">
      <c r="A1899" s="99" t="s">
        <v>5293</v>
      </c>
      <c r="B1899" s="99" t="s">
        <v>1774</v>
      </c>
      <c r="C1899" s="189" t="s">
        <v>5345</v>
      </c>
      <c r="D1899" s="190">
        <v>3.1</v>
      </c>
      <c r="E1899" s="99" t="s">
        <v>5346</v>
      </c>
      <c r="F1899" s="100">
        <v>40544</v>
      </c>
      <c r="G1899" s="101">
        <v>3.1</v>
      </c>
      <c r="I1899" s="101">
        <v>0</v>
      </c>
    </row>
    <row r="1900" spans="1:9" ht="14.5" x14ac:dyDescent="0.35">
      <c r="A1900" s="99" t="s">
        <v>5347</v>
      </c>
      <c r="B1900" s="99" t="s">
        <v>5348</v>
      </c>
      <c r="C1900" s="189" t="s">
        <v>5349</v>
      </c>
      <c r="D1900" s="190">
        <v>2.35</v>
      </c>
      <c r="E1900" s="99" t="s">
        <v>5350</v>
      </c>
      <c r="F1900" s="100">
        <v>40544</v>
      </c>
      <c r="G1900" s="101">
        <v>2.35</v>
      </c>
      <c r="I1900" s="101">
        <v>0</v>
      </c>
    </row>
    <row r="1901" spans="1:9" ht="14.5" x14ac:dyDescent="0.35">
      <c r="A1901" s="99" t="s">
        <v>5347</v>
      </c>
      <c r="B1901" s="99" t="s">
        <v>5351</v>
      </c>
      <c r="C1901" s="189" t="s">
        <v>5352</v>
      </c>
      <c r="D1901" s="190">
        <v>2.1</v>
      </c>
      <c r="E1901" s="99" t="s">
        <v>5353</v>
      </c>
      <c r="F1901" s="100">
        <v>40544</v>
      </c>
      <c r="G1901" s="101">
        <v>2.1</v>
      </c>
      <c r="I1901" s="101">
        <v>0</v>
      </c>
    </row>
    <row r="1902" spans="1:9" ht="14.5" x14ac:dyDescent="0.35">
      <c r="A1902" s="99" t="s">
        <v>5347</v>
      </c>
      <c r="B1902" s="99" t="s">
        <v>5354</v>
      </c>
      <c r="C1902" s="189" t="s">
        <v>5355</v>
      </c>
      <c r="D1902" s="190">
        <v>2.1</v>
      </c>
      <c r="E1902" s="99" t="s">
        <v>5356</v>
      </c>
      <c r="F1902" s="100">
        <v>40544</v>
      </c>
      <c r="G1902" s="101">
        <v>2.1</v>
      </c>
      <c r="I1902" s="101">
        <v>0</v>
      </c>
    </row>
    <row r="1903" spans="1:9" ht="14.5" x14ac:dyDescent="0.35">
      <c r="A1903" s="99" t="s">
        <v>5347</v>
      </c>
      <c r="B1903" s="99" t="s">
        <v>5357</v>
      </c>
      <c r="C1903" s="189" t="s">
        <v>5358</v>
      </c>
      <c r="D1903" s="190">
        <v>1.9</v>
      </c>
      <c r="E1903" s="99" t="s">
        <v>5359</v>
      </c>
      <c r="F1903" s="100">
        <v>40544</v>
      </c>
      <c r="G1903" s="101">
        <v>1.9</v>
      </c>
      <c r="I1903" s="101">
        <v>0</v>
      </c>
    </row>
    <row r="1904" spans="1:9" ht="14.5" x14ac:dyDescent="0.35">
      <c r="A1904" s="99" t="s">
        <v>5347</v>
      </c>
      <c r="B1904" s="99" t="s">
        <v>5083</v>
      </c>
      <c r="C1904" s="189" t="s">
        <v>5360</v>
      </c>
      <c r="D1904" s="190">
        <v>2.35</v>
      </c>
      <c r="E1904" s="99" t="s">
        <v>5361</v>
      </c>
      <c r="F1904" s="100">
        <v>40544</v>
      </c>
      <c r="G1904" s="101">
        <v>2.35</v>
      </c>
      <c r="I1904" s="101">
        <v>0</v>
      </c>
    </row>
    <row r="1905" spans="1:9" ht="14.5" x14ac:dyDescent="0.35">
      <c r="A1905" s="99" t="s">
        <v>5347</v>
      </c>
      <c r="B1905" s="99" t="s">
        <v>5362</v>
      </c>
      <c r="C1905" s="189" t="s">
        <v>5363</v>
      </c>
      <c r="D1905" s="190">
        <v>2.1</v>
      </c>
      <c r="E1905" s="99" t="s">
        <v>5364</v>
      </c>
      <c r="F1905" s="100">
        <v>40544</v>
      </c>
      <c r="G1905" s="101">
        <v>2.1</v>
      </c>
      <c r="I1905" s="101">
        <v>0</v>
      </c>
    </row>
    <row r="1906" spans="1:9" ht="14.5" x14ac:dyDescent="0.35">
      <c r="A1906" s="99" t="s">
        <v>5347</v>
      </c>
      <c r="B1906" s="99" t="s">
        <v>5365</v>
      </c>
      <c r="C1906" s="189" t="s">
        <v>5366</v>
      </c>
      <c r="D1906" s="190">
        <v>2.1</v>
      </c>
      <c r="E1906" s="99" t="s">
        <v>5367</v>
      </c>
      <c r="F1906" s="100">
        <v>40544</v>
      </c>
      <c r="G1906" s="101">
        <v>2.1</v>
      </c>
      <c r="I1906" s="101">
        <v>0</v>
      </c>
    </row>
    <row r="1907" spans="1:9" ht="14.5" x14ac:dyDescent="0.35">
      <c r="A1907" s="99" t="s">
        <v>5347</v>
      </c>
      <c r="B1907" s="99" t="s">
        <v>5368</v>
      </c>
      <c r="C1907" s="189" t="s">
        <v>5369</v>
      </c>
      <c r="D1907" s="190">
        <v>2.1</v>
      </c>
      <c r="E1907" s="99" t="s">
        <v>5370</v>
      </c>
      <c r="F1907" s="100">
        <v>40544</v>
      </c>
      <c r="G1907" s="101">
        <v>2.1</v>
      </c>
      <c r="I1907" s="101">
        <v>0</v>
      </c>
    </row>
    <row r="1908" spans="1:9" ht="14.5" x14ac:dyDescent="0.35">
      <c r="A1908" s="99" t="s">
        <v>5347</v>
      </c>
      <c r="B1908" s="99" t="s">
        <v>4937</v>
      </c>
      <c r="C1908" s="189" t="s">
        <v>5371</v>
      </c>
      <c r="D1908" s="190">
        <v>2.1</v>
      </c>
      <c r="E1908" s="99" t="s">
        <v>5372</v>
      </c>
      <c r="F1908" s="100">
        <v>40544</v>
      </c>
      <c r="G1908" s="101">
        <v>2.1</v>
      </c>
      <c r="I1908" s="101">
        <v>0</v>
      </c>
    </row>
    <row r="1909" spans="1:9" ht="14.5" x14ac:dyDescent="0.35">
      <c r="A1909" s="99" t="s">
        <v>5347</v>
      </c>
      <c r="B1909" s="99" t="s">
        <v>1401</v>
      </c>
      <c r="C1909" s="189" t="s">
        <v>5373</v>
      </c>
      <c r="D1909" s="190">
        <v>2.1</v>
      </c>
      <c r="E1909" s="99" t="s">
        <v>5374</v>
      </c>
      <c r="F1909" s="100">
        <v>40544</v>
      </c>
      <c r="G1909" s="101">
        <v>2.1</v>
      </c>
      <c r="I1909" s="101">
        <v>0</v>
      </c>
    </row>
    <row r="1910" spans="1:9" ht="14.5" x14ac:dyDescent="0.35">
      <c r="A1910" s="99" t="s">
        <v>5347</v>
      </c>
      <c r="B1910" s="99" t="s">
        <v>5375</v>
      </c>
      <c r="C1910" s="189" t="s">
        <v>5376</v>
      </c>
      <c r="D1910" s="190">
        <v>2.35</v>
      </c>
      <c r="E1910" s="99" t="s">
        <v>5377</v>
      </c>
      <c r="F1910" s="100">
        <v>40544</v>
      </c>
      <c r="G1910" s="101">
        <v>2.35</v>
      </c>
      <c r="I1910" s="101">
        <v>0</v>
      </c>
    </row>
    <row r="1911" spans="1:9" ht="14.5" x14ac:dyDescent="0.35">
      <c r="A1911" s="99" t="s">
        <v>5347</v>
      </c>
      <c r="B1911" s="99" t="s">
        <v>5378</v>
      </c>
      <c r="C1911" s="189" t="s">
        <v>5379</v>
      </c>
      <c r="D1911" s="190">
        <v>2.35</v>
      </c>
      <c r="E1911" s="99" t="s">
        <v>5380</v>
      </c>
      <c r="F1911" s="100">
        <v>40544</v>
      </c>
      <c r="G1911" s="101">
        <v>2.35</v>
      </c>
      <c r="I1911" s="101">
        <v>0</v>
      </c>
    </row>
    <row r="1912" spans="1:9" ht="14.5" x14ac:dyDescent="0.35">
      <c r="A1912" s="99" t="s">
        <v>5347</v>
      </c>
      <c r="B1912" s="99" t="s">
        <v>5381</v>
      </c>
      <c r="C1912" s="189" t="s">
        <v>5382</v>
      </c>
      <c r="D1912" s="190">
        <v>2.1</v>
      </c>
      <c r="E1912" s="99" t="s">
        <v>5383</v>
      </c>
      <c r="F1912" s="100">
        <v>40544</v>
      </c>
      <c r="G1912" s="101">
        <v>2.1</v>
      </c>
      <c r="I1912" s="101">
        <v>0</v>
      </c>
    </row>
    <row r="1913" spans="1:9" ht="14.5" x14ac:dyDescent="0.35">
      <c r="A1913" s="99" t="s">
        <v>5347</v>
      </c>
      <c r="B1913" s="99" t="s">
        <v>5384</v>
      </c>
      <c r="C1913" s="189" t="s">
        <v>5385</v>
      </c>
      <c r="D1913" s="190">
        <v>2.1</v>
      </c>
      <c r="E1913" s="99" t="s">
        <v>5386</v>
      </c>
      <c r="F1913" s="100">
        <v>40544</v>
      </c>
      <c r="G1913" s="101">
        <v>2.1</v>
      </c>
      <c r="I1913" s="101">
        <v>0</v>
      </c>
    </row>
    <row r="1914" spans="1:9" ht="14.5" x14ac:dyDescent="0.35">
      <c r="A1914" s="99" t="s">
        <v>5347</v>
      </c>
      <c r="B1914" s="99" t="s">
        <v>371</v>
      </c>
      <c r="C1914" s="189" t="s">
        <v>5387</v>
      </c>
      <c r="D1914" s="190">
        <v>2.1</v>
      </c>
      <c r="E1914" s="99" t="s">
        <v>5388</v>
      </c>
      <c r="F1914" s="100">
        <v>40544</v>
      </c>
      <c r="G1914" s="101">
        <v>2.1</v>
      </c>
      <c r="I1914" s="101">
        <v>0</v>
      </c>
    </row>
    <row r="1915" spans="1:9" ht="14.5" x14ac:dyDescent="0.35">
      <c r="A1915" s="99" t="s">
        <v>5347</v>
      </c>
      <c r="B1915" s="99" t="s">
        <v>5389</v>
      </c>
      <c r="C1915" s="189" t="s">
        <v>5390</v>
      </c>
      <c r="D1915" s="190">
        <v>2.35</v>
      </c>
      <c r="E1915" s="99" t="s">
        <v>5391</v>
      </c>
      <c r="F1915" s="100">
        <v>40544</v>
      </c>
      <c r="G1915" s="101">
        <v>2.35</v>
      </c>
      <c r="I1915" s="101">
        <v>0</v>
      </c>
    </row>
    <row r="1916" spans="1:9" ht="14.5" x14ac:dyDescent="0.35">
      <c r="A1916" s="99" t="s">
        <v>5347</v>
      </c>
      <c r="B1916" s="99" t="s">
        <v>5392</v>
      </c>
      <c r="C1916" s="189" t="s">
        <v>5393</v>
      </c>
      <c r="D1916" s="190">
        <v>2.1</v>
      </c>
      <c r="E1916" s="99" t="s">
        <v>5394</v>
      </c>
      <c r="F1916" s="100">
        <v>40544</v>
      </c>
      <c r="G1916" s="101">
        <v>2.1</v>
      </c>
      <c r="I1916" s="101">
        <v>0</v>
      </c>
    </row>
    <row r="1917" spans="1:9" ht="14.5" x14ac:dyDescent="0.35">
      <c r="A1917" s="99" t="s">
        <v>5347</v>
      </c>
      <c r="B1917" s="99" t="s">
        <v>5395</v>
      </c>
      <c r="C1917" s="189" t="s">
        <v>5396</v>
      </c>
      <c r="D1917" s="190">
        <v>1.9</v>
      </c>
      <c r="E1917" s="99" t="s">
        <v>5397</v>
      </c>
      <c r="F1917" s="100">
        <v>40544</v>
      </c>
      <c r="G1917" s="101">
        <v>1.9</v>
      </c>
      <c r="I1917" s="101">
        <v>0</v>
      </c>
    </row>
    <row r="1918" spans="1:9" ht="14.5" x14ac:dyDescent="0.35">
      <c r="A1918" s="99" t="s">
        <v>5347</v>
      </c>
      <c r="B1918" s="99" t="s">
        <v>5398</v>
      </c>
      <c r="C1918" s="189" t="s">
        <v>5399</v>
      </c>
      <c r="D1918" s="190">
        <v>2.35</v>
      </c>
      <c r="E1918" s="99" t="s">
        <v>5400</v>
      </c>
      <c r="F1918" s="100">
        <v>40544</v>
      </c>
      <c r="G1918" s="101">
        <v>2.35</v>
      </c>
      <c r="I1918" s="101">
        <v>0</v>
      </c>
    </row>
    <row r="1919" spans="1:9" ht="14.5" x14ac:dyDescent="0.35">
      <c r="A1919" s="99" t="s">
        <v>5347</v>
      </c>
      <c r="B1919" s="99" t="s">
        <v>825</v>
      </c>
      <c r="C1919" s="189" t="s">
        <v>5401</v>
      </c>
      <c r="D1919" s="190">
        <v>2.1</v>
      </c>
      <c r="E1919" s="99" t="s">
        <v>5402</v>
      </c>
      <c r="F1919" s="100">
        <v>40544</v>
      </c>
      <c r="G1919" s="101">
        <v>2.1</v>
      </c>
      <c r="I1919" s="101">
        <v>0</v>
      </c>
    </row>
    <row r="1920" spans="1:9" ht="14.5" x14ac:dyDescent="0.35">
      <c r="A1920" s="99" t="s">
        <v>5347</v>
      </c>
      <c r="B1920" s="99" t="s">
        <v>5403</v>
      </c>
      <c r="C1920" s="189" t="s">
        <v>5404</v>
      </c>
      <c r="D1920" s="190">
        <v>2.35</v>
      </c>
      <c r="E1920" s="99" t="s">
        <v>5405</v>
      </c>
      <c r="F1920" s="100">
        <v>40544</v>
      </c>
      <c r="G1920" s="101">
        <v>2.35</v>
      </c>
      <c r="I1920" s="101">
        <v>0</v>
      </c>
    </row>
    <row r="1921" spans="1:9" ht="14.5" x14ac:dyDescent="0.35">
      <c r="A1921" s="99" t="s">
        <v>5347</v>
      </c>
      <c r="B1921" s="99" t="s">
        <v>5406</v>
      </c>
      <c r="C1921" s="189" t="s">
        <v>5407</v>
      </c>
      <c r="D1921" s="190">
        <v>1.9</v>
      </c>
      <c r="E1921" s="99" t="s">
        <v>5408</v>
      </c>
      <c r="F1921" s="100">
        <v>40544</v>
      </c>
      <c r="G1921" s="101">
        <v>1.9</v>
      </c>
      <c r="I1921" s="101">
        <v>0</v>
      </c>
    </row>
    <row r="1922" spans="1:9" ht="14.5" x14ac:dyDescent="0.35">
      <c r="A1922" s="99" t="s">
        <v>5347</v>
      </c>
      <c r="B1922" s="99" t="s">
        <v>4592</v>
      </c>
      <c r="C1922" s="189" t="s">
        <v>5409</v>
      </c>
      <c r="D1922" s="190">
        <v>2.1</v>
      </c>
      <c r="E1922" s="99" t="s">
        <v>5410</v>
      </c>
      <c r="F1922" s="100">
        <v>40544</v>
      </c>
      <c r="G1922" s="101">
        <v>2.1</v>
      </c>
      <c r="I1922" s="101">
        <v>0</v>
      </c>
    </row>
    <row r="1923" spans="1:9" ht="14.5" x14ac:dyDescent="0.35">
      <c r="A1923" s="99" t="s">
        <v>5347</v>
      </c>
      <c r="B1923" s="99" t="s">
        <v>857</v>
      </c>
      <c r="C1923" s="189" t="s">
        <v>5411</v>
      </c>
      <c r="D1923" s="190">
        <v>1.9</v>
      </c>
      <c r="E1923" s="99" t="s">
        <v>5412</v>
      </c>
      <c r="F1923" s="100">
        <v>40544</v>
      </c>
      <c r="G1923" s="101">
        <v>1.9</v>
      </c>
      <c r="I1923" s="101">
        <v>0</v>
      </c>
    </row>
    <row r="1924" spans="1:9" ht="14.5" x14ac:dyDescent="0.35">
      <c r="A1924" s="99" t="s">
        <v>5347</v>
      </c>
      <c r="B1924" s="99" t="s">
        <v>860</v>
      </c>
      <c r="C1924" s="189" t="s">
        <v>5413</v>
      </c>
      <c r="D1924" s="190">
        <v>2.35</v>
      </c>
      <c r="E1924" s="99" t="s">
        <v>5414</v>
      </c>
      <c r="F1924" s="100">
        <v>40544</v>
      </c>
      <c r="G1924" s="101">
        <v>2.35</v>
      </c>
      <c r="I1924" s="101">
        <v>0</v>
      </c>
    </row>
    <row r="1925" spans="1:9" ht="14.5" x14ac:dyDescent="0.35">
      <c r="A1925" s="99" t="s">
        <v>5347</v>
      </c>
      <c r="B1925" s="99" t="s">
        <v>5415</v>
      </c>
      <c r="C1925" s="189" t="s">
        <v>5416</v>
      </c>
      <c r="D1925" s="190">
        <v>2.35</v>
      </c>
      <c r="E1925" s="99" t="s">
        <v>5417</v>
      </c>
      <c r="F1925" s="100">
        <v>40544</v>
      </c>
      <c r="G1925" s="101">
        <v>2.35</v>
      </c>
      <c r="I1925" s="101">
        <v>0</v>
      </c>
    </row>
    <row r="1926" spans="1:9" ht="14.5" x14ac:dyDescent="0.35">
      <c r="A1926" s="99" t="s">
        <v>5347</v>
      </c>
      <c r="B1926" s="99" t="s">
        <v>5418</v>
      </c>
      <c r="C1926" s="189" t="s">
        <v>5419</v>
      </c>
      <c r="D1926" s="190">
        <v>2.35</v>
      </c>
      <c r="E1926" s="99" t="s">
        <v>5420</v>
      </c>
      <c r="F1926" s="100">
        <v>40544</v>
      </c>
      <c r="G1926" s="101">
        <v>2.35</v>
      </c>
      <c r="I1926" s="101">
        <v>0</v>
      </c>
    </row>
    <row r="1927" spans="1:9" ht="14.5" x14ac:dyDescent="0.35">
      <c r="A1927" s="99" t="s">
        <v>5347</v>
      </c>
      <c r="B1927" s="99" t="s">
        <v>658</v>
      </c>
      <c r="C1927" s="189" t="s">
        <v>5421</v>
      </c>
      <c r="D1927" s="190">
        <v>2.1</v>
      </c>
      <c r="E1927" s="99" t="s">
        <v>5422</v>
      </c>
      <c r="F1927" s="100">
        <v>40544</v>
      </c>
      <c r="G1927" s="101">
        <v>2.1</v>
      </c>
      <c r="I1927" s="101">
        <v>0</v>
      </c>
    </row>
    <row r="1928" spans="1:9" ht="14.5" x14ac:dyDescent="0.35">
      <c r="A1928" s="99" t="s">
        <v>5347</v>
      </c>
      <c r="B1928" s="99" t="s">
        <v>5423</v>
      </c>
      <c r="C1928" s="189" t="s">
        <v>5424</v>
      </c>
      <c r="D1928" s="190">
        <v>2.1</v>
      </c>
      <c r="E1928" s="99" t="s">
        <v>5425</v>
      </c>
      <c r="F1928" s="100">
        <v>40544</v>
      </c>
      <c r="G1928" s="101">
        <v>2.1</v>
      </c>
      <c r="I1928" s="101">
        <v>0</v>
      </c>
    </row>
    <row r="1929" spans="1:9" ht="14.5" x14ac:dyDescent="0.35">
      <c r="A1929" s="99" t="s">
        <v>5347</v>
      </c>
      <c r="B1929" s="99" t="s">
        <v>5426</v>
      </c>
      <c r="C1929" s="189" t="s">
        <v>5427</v>
      </c>
      <c r="D1929" s="190">
        <v>1.9</v>
      </c>
      <c r="E1929" s="99" t="s">
        <v>5428</v>
      </c>
      <c r="F1929" s="100">
        <v>40544</v>
      </c>
      <c r="G1929" s="101">
        <v>1.9</v>
      </c>
      <c r="I1929" s="101">
        <v>0</v>
      </c>
    </row>
    <row r="1930" spans="1:9" ht="14.5" x14ac:dyDescent="0.35">
      <c r="A1930" s="99" t="s">
        <v>5347</v>
      </c>
      <c r="B1930" s="99" t="s">
        <v>5429</v>
      </c>
      <c r="C1930" s="189" t="s">
        <v>5430</v>
      </c>
      <c r="D1930" s="190">
        <v>2.35</v>
      </c>
      <c r="E1930" s="99" t="s">
        <v>5431</v>
      </c>
      <c r="F1930" s="100">
        <v>40544</v>
      </c>
      <c r="G1930" s="101">
        <v>2.35</v>
      </c>
      <c r="I1930" s="101">
        <v>0</v>
      </c>
    </row>
    <row r="1931" spans="1:9" ht="14.5" x14ac:dyDescent="0.35">
      <c r="A1931" s="99" t="s">
        <v>5347</v>
      </c>
      <c r="B1931" s="99" t="s">
        <v>461</v>
      </c>
      <c r="C1931" s="189" t="s">
        <v>5432</v>
      </c>
      <c r="D1931" s="190">
        <v>2.35</v>
      </c>
      <c r="E1931" s="99" t="s">
        <v>5433</v>
      </c>
      <c r="F1931" s="100">
        <v>40544</v>
      </c>
      <c r="G1931" s="101">
        <v>2.35</v>
      </c>
      <c r="I1931" s="101">
        <v>0</v>
      </c>
    </row>
    <row r="1932" spans="1:9" ht="14.5" x14ac:dyDescent="0.35">
      <c r="A1932" s="99" t="s">
        <v>5347</v>
      </c>
      <c r="B1932" s="99" t="s">
        <v>5434</v>
      </c>
      <c r="C1932" s="189" t="s">
        <v>5435</v>
      </c>
      <c r="D1932" s="190">
        <v>2.35</v>
      </c>
      <c r="E1932" s="99" t="s">
        <v>5436</v>
      </c>
      <c r="F1932" s="100">
        <v>40544</v>
      </c>
      <c r="G1932" s="101">
        <v>2.35</v>
      </c>
      <c r="I1932" s="101">
        <v>0</v>
      </c>
    </row>
    <row r="1933" spans="1:9" ht="14.5" x14ac:dyDescent="0.35">
      <c r="A1933" s="99" t="s">
        <v>5437</v>
      </c>
      <c r="B1933" s="99" t="s">
        <v>5438</v>
      </c>
      <c r="C1933" s="189" t="s">
        <v>5439</v>
      </c>
      <c r="D1933" s="190">
        <v>1.7</v>
      </c>
      <c r="E1933" s="99" t="s">
        <v>5440</v>
      </c>
      <c r="F1933" s="100">
        <v>40544</v>
      </c>
      <c r="G1933" s="101">
        <v>1.7</v>
      </c>
      <c r="I1933" s="101">
        <v>0</v>
      </c>
    </row>
    <row r="1934" spans="1:9" ht="14.5" x14ac:dyDescent="0.35">
      <c r="A1934" s="99" t="s">
        <v>5437</v>
      </c>
      <c r="B1934" s="99" t="s">
        <v>5441</v>
      </c>
      <c r="C1934" s="189" t="s">
        <v>5442</v>
      </c>
      <c r="D1934" s="190">
        <v>1.7</v>
      </c>
      <c r="E1934" s="99" t="s">
        <v>5443</v>
      </c>
      <c r="F1934" s="100">
        <v>40544</v>
      </c>
      <c r="G1934" s="101">
        <v>1.7</v>
      </c>
      <c r="I1934" s="101">
        <v>0</v>
      </c>
    </row>
    <row r="1935" spans="1:9" ht="14.5" x14ac:dyDescent="0.35">
      <c r="A1935" s="99" t="s">
        <v>5437</v>
      </c>
      <c r="B1935" s="99" t="s">
        <v>1355</v>
      </c>
      <c r="C1935" s="189" t="s">
        <v>5444</v>
      </c>
      <c r="D1935" s="190">
        <v>2</v>
      </c>
      <c r="E1935" s="99" t="s">
        <v>5445</v>
      </c>
      <c r="F1935" s="100">
        <v>40544</v>
      </c>
      <c r="G1935" s="101">
        <v>2</v>
      </c>
      <c r="I1935" s="101">
        <v>0</v>
      </c>
    </row>
    <row r="1936" spans="1:9" ht="14.5" x14ac:dyDescent="0.35">
      <c r="A1936" s="99" t="s">
        <v>5437</v>
      </c>
      <c r="B1936" s="99" t="s">
        <v>749</v>
      </c>
      <c r="C1936" s="189" t="s">
        <v>5446</v>
      </c>
      <c r="D1936" s="190">
        <v>1.7</v>
      </c>
      <c r="E1936" s="99" t="s">
        <v>5447</v>
      </c>
      <c r="F1936" s="100">
        <v>40544</v>
      </c>
      <c r="G1936" s="101">
        <v>1.7</v>
      </c>
      <c r="I1936" s="101">
        <v>0</v>
      </c>
    </row>
    <row r="1937" spans="1:9" ht="14.5" x14ac:dyDescent="0.35">
      <c r="A1937" s="99" t="s">
        <v>5437</v>
      </c>
      <c r="B1937" s="99" t="s">
        <v>5448</v>
      </c>
      <c r="C1937" s="189" t="s">
        <v>5449</v>
      </c>
      <c r="D1937" s="190">
        <v>1.9</v>
      </c>
      <c r="E1937" s="99" t="s">
        <v>5450</v>
      </c>
      <c r="F1937" s="100">
        <v>40544</v>
      </c>
      <c r="G1937" s="101">
        <v>1.9</v>
      </c>
      <c r="I1937" s="101">
        <v>0</v>
      </c>
    </row>
    <row r="1938" spans="1:9" ht="14.5" x14ac:dyDescent="0.35">
      <c r="A1938" s="99" t="s">
        <v>5437</v>
      </c>
      <c r="B1938" s="99" t="s">
        <v>5451</v>
      </c>
      <c r="C1938" s="189" t="s">
        <v>5452</v>
      </c>
      <c r="D1938" s="190">
        <v>1.6</v>
      </c>
      <c r="E1938" s="99" t="s">
        <v>5453</v>
      </c>
      <c r="F1938" s="100">
        <v>40544</v>
      </c>
      <c r="G1938" s="101">
        <v>1.6</v>
      </c>
      <c r="I1938" s="101">
        <v>0</v>
      </c>
    </row>
    <row r="1939" spans="1:9" ht="14.5" x14ac:dyDescent="0.35">
      <c r="A1939" s="99" t="s">
        <v>5437</v>
      </c>
      <c r="B1939" s="99" t="s">
        <v>5454</v>
      </c>
      <c r="C1939" s="189" t="s">
        <v>5455</v>
      </c>
      <c r="D1939" s="190">
        <v>1.7</v>
      </c>
      <c r="E1939" s="99" t="s">
        <v>5456</v>
      </c>
      <c r="F1939" s="100">
        <v>40544</v>
      </c>
      <c r="G1939" s="101">
        <v>1.7</v>
      </c>
      <c r="I1939" s="101">
        <v>0</v>
      </c>
    </row>
    <row r="1940" spans="1:9" ht="14.5" x14ac:dyDescent="0.35">
      <c r="A1940" s="99" t="s">
        <v>5437</v>
      </c>
      <c r="B1940" s="99" t="s">
        <v>558</v>
      </c>
      <c r="C1940" s="189" t="s">
        <v>5457</v>
      </c>
      <c r="D1940" s="190">
        <v>1.7</v>
      </c>
      <c r="E1940" s="99" t="s">
        <v>5458</v>
      </c>
      <c r="F1940" s="100">
        <v>40544</v>
      </c>
      <c r="G1940" s="101">
        <v>1.7</v>
      </c>
      <c r="I1940" s="101">
        <v>0</v>
      </c>
    </row>
    <row r="1941" spans="1:9" ht="14.5" x14ac:dyDescent="0.35">
      <c r="A1941" s="99" t="s">
        <v>5437</v>
      </c>
      <c r="B1941" s="99" t="s">
        <v>5459</v>
      </c>
      <c r="C1941" s="189" t="s">
        <v>5460</v>
      </c>
      <c r="D1941" s="190">
        <v>1.7</v>
      </c>
      <c r="E1941" s="99" t="s">
        <v>5461</v>
      </c>
      <c r="F1941" s="100">
        <v>40544</v>
      </c>
      <c r="G1941" s="101">
        <v>1.7</v>
      </c>
      <c r="I1941" s="101">
        <v>0</v>
      </c>
    </row>
    <row r="1942" spans="1:9" ht="14.5" x14ac:dyDescent="0.35">
      <c r="A1942" s="99" t="s">
        <v>5437</v>
      </c>
      <c r="B1942" s="99" t="s">
        <v>371</v>
      </c>
      <c r="C1942" s="189" t="s">
        <v>5462</v>
      </c>
      <c r="D1942" s="190">
        <v>1.6</v>
      </c>
      <c r="E1942" s="99" t="s">
        <v>5463</v>
      </c>
      <c r="F1942" s="100">
        <v>40544</v>
      </c>
      <c r="G1942" s="101">
        <v>1.6</v>
      </c>
      <c r="I1942" s="101">
        <v>0</v>
      </c>
    </row>
    <row r="1943" spans="1:9" ht="14.5" x14ac:dyDescent="0.35">
      <c r="A1943" s="99" t="s">
        <v>5437</v>
      </c>
      <c r="B1943" s="99" t="s">
        <v>1952</v>
      </c>
      <c r="C1943" s="189" t="s">
        <v>5464</v>
      </c>
      <c r="D1943" s="190">
        <v>1.7</v>
      </c>
      <c r="E1943" s="99" t="s">
        <v>5465</v>
      </c>
      <c r="F1943" s="100">
        <v>40544</v>
      </c>
      <c r="G1943" s="101">
        <v>1.7</v>
      </c>
      <c r="I1943" s="101">
        <v>0</v>
      </c>
    </row>
    <row r="1944" spans="1:9" ht="14.5" x14ac:dyDescent="0.35">
      <c r="A1944" s="99" t="s">
        <v>5437</v>
      </c>
      <c r="B1944" s="99" t="s">
        <v>810</v>
      </c>
      <c r="C1944" s="189" t="s">
        <v>5466</v>
      </c>
      <c r="D1944" s="190">
        <v>1.6</v>
      </c>
      <c r="E1944" s="99" t="s">
        <v>5467</v>
      </c>
      <c r="F1944" s="100">
        <v>40544</v>
      </c>
      <c r="G1944" s="101">
        <v>1.6</v>
      </c>
      <c r="I1944" s="101">
        <v>0</v>
      </c>
    </row>
    <row r="1945" spans="1:9" ht="14.5" x14ac:dyDescent="0.35">
      <c r="A1945" s="99" t="s">
        <v>5437</v>
      </c>
      <c r="B1945" s="99" t="s">
        <v>5468</v>
      </c>
      <c r="C1945" s="189" t="s">
        <v>5469</v>
      </c>
      <c r="D1945" s="190">
        <v>1.6</v>
      </c>
      <c r="E1945" s="99" t="s">
        <v>5470</v>
      </c>
      <c r="F1945" s="100">
        <v>40544</v>
      </c>
      <c r="G1945" s="101">
        <v>1.6</v>
      </c>
      <c r="I1945" s="101">
        <v>0</v>
      </c>
    </row>
    <row r="1946" spans="1:9" ht="14.5" x14ac:dyDescent="0.35">
      <c r="A1946" s="99" t="s">
        <v>5437</v>
      </c>
      <c r="B1946" s="99" t="s">
        <v>5471</v>
      </c>
      <c r="C1946" s="189" t="s">
        <v>5472</v>
      </c>
      <c r="D1946" s="190">
        <v>1.7</v>
      </c>
      <c r="E1946" s="99" t="s">
        <v>5473</v>
      </c>
      <c r="F1946" s="100">
        <v>40544</v>
      </c>
      <c r="G1946" s="101">
        <v>1.7</v>
      </c>
      <c r="I1946" s="101">
        <v>0</v>
      </c>
    </row>
    <row r="1947" spans="1:9" ht="14.5" x14ac:dyDescent="0.35">
      <c r="A1947" s="99" t="s">
        <v>5437</v>
      </c>
      <c r="B1947" s="99" t="s">
        <v>5474</v>
      </c>
      <c r="C1947" s="189" t="s">
        <v>5475</v>
      </c>
      <c r="D1947" s="190">
        <v>1.7</v>
      </c>
      <c r="E1947" s="99" t="s">
        <v>5476</v>
      </c>
      <c r="F1947" s="100">
        <v>40544</v>
      </c>
      <c r="G1947" s="101">
        <v>1.7</v>
      </c>
      <c r="I1947" s="101">
        <v>0</v>
      </c>
    </row>
    <row r="1948" spans="1:9" ht="14.5" x14ac:dyDescent="0.35">
      <c r="A1948" s="99" t="s">
        <v>5437</v>
      </c>
      <c r="B1948" s="99" t="s">
        <v>5477</v>
      </c>
      <c r="C1948" s="189" t="s">
        <v>5478</v>
      </c>
      <c r="D1948" s="190">
        <v>1.7</v>
      </c>
      <c r="E1948" s="99" t="s">
        <v>5479</v>
      </c>
      <c r="F1948" s="100">
        <v>40544</v>
      </c>
      <c r="G1948" s="101">
        <v>1.7</v>
      </c>
      <c r="I1948" s="101">
        <v>0</v>
      </c>
    </row>
    <row r="1949" spans="1:9" ht="14.5" x14ac:dyDescent="0.35">
      <c r="A1949" s="99" t="s">
        <v>5437</v>
      </c>
      <c r="B1949" s="99" t="s">
        <v>5480</v>
      </c>
      <c r="C1949" s="189" t="s">
        <v>5481</v>
      </c>
      <c r="D1949" s="190">
        <v>1.9</v>
      </c>
      <c r="E1949" s="99" t="s">
        <v>5482</v>
      </c>
      <c r="F1949" s="100">
        <v>40544</v>
      </c>
      <c r="G1949" s="101">
        <v>1.9</v>
      </c>
      <c r="I1949" s="101">
        <v>0</v>
      </c>
    </row>
    <row r="1950" spans="1:9" ht="14.5" x14ac:dyDescent="0.35">
      <c r="A1950" s="99" t="s">
        <v>5483</v>
      </c>
      <c r="B1950" s="99" t="s">
        <v>5484</v>
      </c>
      <c r="C1950" s="189" t="s">
        <v>5485</v>
      </c>
      <c r="D1950" s="190">
        <v>2.7</v>
      </c>
      <c r="E1950" s="99" t="s">
        <v>5486</v>
      </c>
      <c r="F1950" s="100">
        <v>40544</v>
      </c>
      <c r="G1950" s="101">
        <v>2.7</v>
      </c>
      <c r="I1950" s="101">
        <v>0</v>
      </c>
    </row>
    <row r="1951" spans="1:9" ht="14.5" x14ac:dyDescent="0.35">
      <c r="A1951" s="99" t="s">
        <v>5483</v>
      </c>
      <c r="B1951" s="99" t="s">
        <v>3444</v>
      </c>
      <c r="C1951" s="189" t="s">
        <v>5487</v>
      </c>
      <c r="D1951" s="190">
        <v>2.2999999999999998</v>
      </c>
      <c r="E1951" s="99" t="s">
        <v>5488</v>
      </c>
      <c r="F1951" s="100">
        <v>40544</v>
      </c>
      <c r="G1951" s="101">
        <v>2.2999999999999998</v>
      </c>
      <c r="I1951" s="101">
        <v>0</v>
      </c>
    </row>
    <row r="1952" spans="1:9" ht="14.5" x14ac:dyDescent="0.35">
      <c r="A1952" s="99" t="s">
        <v>5483</v>
      </c>
      <c r="B1952" s="99" t="s">
        <v>5489</v>
      </c>
      <c r="C1952" s="189" t="s">
        <v>5490</v>
      </c>
      <c r="D1952" s="190">
        <v>3.15</v>
      </c>
      <c r="E1952" s="99" t="s">
        <v>5491</v>
      </c>
      <c r="F1952" s="100">
        <v>40544</v>
      </c>
      <c r="G1952" s="101">
        <v>3.15</v>
      </c>
      <c r="I1952" s="101">
        <v>0</v>
      </c>
    </row>
    <row r="1953" spans="1:9" ht="14.5" x14ac:dyDescent="0.35">
      <c r="A1953" s="99" t="s">
        <v>5483</v>
      </c>
      <c r="B1953" s="99" t="s">
        <v>5492</v>
      </c>
      <c r="C1953" s="189" t="s">
        <v>5493</v>
      </c>
      <c r="D1953" s="190">
        <v>2.7</v>
      </c>
      <c r="E1953" s="99" t="s">
        <v>5494</v>
      </c>
      <c r="F1953" s="100">
        <v>40544</v>
      </c>
      <c r="G1953" s="101">
        <v>2.7</v>
      </c>
      <c r="I1953" s="101">
        <v>0</v>
      </c>
    </row>
    <row r="1954" spans="1:9" ht="14.5" x14ac:dyDescent="0.35">
      <c r="A1954" s="99" t="s">
        <v>5483</v>
      </c>
      <c r="B1954" s="99" t="s">
        <v>5495</v>
      </c>
      <c r="C1954" s="189" t="s">
        <v>5496</v>
      </c>
      <c r="D1954" s="190">
        <v>2.1</v>
      </c>
      <c r="E1954" s="99" t="s">
        <v>5497</v>
      </c>
      <c r="F1954" s="100">
        <v>40544</v>
      </c>
      <c r="G1954" s="101">
        <v>2.1</v>
      </c>
      <c r="I1954" s="101">
        <v>0</v>
      </c>
    </row>
    <row r="1955" spans="1:9" ht="14.5" x14ac:dyDescent="0.35">
      <c r="A1955" s="99" t="s">
        <v>5483</v>
      </c>
      <c r="B1955" s="99" t="s">
        <v>5498</v>
      </c>
      <c r="C1955" s="189" t="s">
        <v>5499</v>
      </c>
      <c r="D1955" s="190">
        <v>2.2999999999999998</v>
      </c>
      <c r="E1955" s="99" t="s">
        <v>5500</v>
      </c>
      <c r="F1955" s="100">
        <v>40544</v>
      </c>
      <c r="G1955" s="101">
        <v>2.2999999999999998</v>
      </c>
      <c r="I1955" s="101">
        <v>0</v>
      </c>
    </row>
    <row r="1956" spans="1:9" ht="14.5" x14ac:dyDescent="0.35">
      <c r="A1956" s="99" t="s">
        <v>5483</v>
      </c>
      <c r="B1956" s="99" t="s">
        <v>2679</v>
      </c>
      <c r="C1956" s="189" t="s">
        <v>5501</v>
      </c>
      <c r="D1956" s="190">
        <v>2.1</v>
      </c>
      <c r="E1956" s="99" t="s">
        <v>5502</v>
      </c>
      <c r="F1956" s="100">
        <v>40544</v>
      </c>
      <c r="G1956" s="101">
        <v>2.1</v>
      </c>
      <c r="I1956" s="101">
        <v>0</v>
      </c>
    </row>
    <row r="1957" spans="1:9" ht="14.5" x14ac:dyDescent="0.35">
      <c r="A1957" s="99" t="s">
        <v>5483</v>
      </c>
      <c r="B1957" s="99" t="s">
        <v>5503</v>
      </c>
      <c r="C1957" s="189" t="s">
        <v>5504</v>
      </c>
      <c r="D1957" s="190">
        <v>2.5</v>
      </c>
      <c r="E1957" s="99" t="s">
        <v>5505</v>
      </c>
      <c r="F1957" s="100">
        <v>40544</v>
      </c>
      <c r="G1957" s="101">
        <v>2.5</v>
      </c>
      <c r="I1957" s="101">
        <v>0</v>
      </c>
    </row>
    <row r="1958" spans="1:9" ht="14.5" x14ac:dyDescent="0.35">
      <c r="A1958" s="99" t="s">
        <v>5483</v>
      </c>
      <c r="B1958" s="99" t="s">
        <v>5506</v>
      </c>
      <c r="C1958" s="189" t="s">
        <v>5507</v>
      </c>
      <c r="D1958" s="190">
        <v>2.5</v>
      </c>
      <c r="E1958" s="99" t="s">
        <v>5508</v>
      </c>
      <c r="F1958" s="100">
        <v>40544</v>
      </c>
      <c r="G1958" s="101">
        <v>2.5</v>
      </c>
      <c r="I1958" s="101">
        <v>0</v>
      </c>
    </row>
    <row r="1959" spans="1:9" ht="14.5" x14ac:dyDescent="0.35">
      <c r="A1959" s="99" t="s">
        <v>5483</v>
      </c>
      <c r="B1959" s="99" t="s">
        <v>1860</v>
      </c>
      <c r="C1959" s="189" t="s">
        <v>5509</v>
      </c>
      <c r="D1959" s="190">
        <v>2.2999999999999998</v>
      </c>
      <c r="E1959" s="99" t="s">
        <v>5510</v>
      </c>
      <c r="F1959" s="100">
        <v>40544</v>
      </c>
      <c r="G1959" s="101">
        <v>2.2999999999999998</v>
      </c>
      <c r="I1959" s="101">
        <v>0</v>
      </c>
    </row>
    <row r="1960" spans="1:9" ht="14.5" x14ac:dyDescent="0.35">
      <c r="A1960" s="99" t="s">
        <v>5483</v>
      </c>
      <c r="B1960" s="99" t="s">
        <v>952</v>
      </c>
      <c r="C1960" s="189" t="s">
        <v>5511</v>
      </c>
      <c r="D1960" s="190">
        <v>2.7</v>
      </c>
      <c r="E1960" s="99" t="s">
        <v>5512</v>
      </c>
      <c r="F1960" s="100">
        <v>40544</v>
      </c>
      <c r="G1960" s="101">
        <v>2.7</v>
      </c>
      <c r="I1960" s="101">
        <v>0</v>
      </c>
    </row>
    <row r="1961" spans="1:9" ht="14.5" x14ac:dyDescent="0.35">
      <c r="A1961" s="99" t="s">
        <v>5483</v>
      </c>
      <c r="B1961" s="99" t="s">
        <v>5513</v>
      </c>
      <c r="C1961" s="189" t="s">
        <v>5514</v>
      </c>
      <c r="D1961" s="190">
        <v>2.5</v>
      </c>
      <c r="E1961" s="99" t="s">
        <v>5515</v>
      </c>
      <c r="F1961" s="100">
        <v>40544</v>
      </c>
      <c r="G1961" s="101">
        <v>2.5</v>
      </c>
      <c r="I1961" s="101">
        <v>0</v>
      </c>
    </row>
    <row r="1962" spans="1:9" ht="14.5" x14ac:dyDescent="0.35">
      <c r="A1962" s="99" t="s">
        <v>5483</v>
      </c>
      <c r="B1962" s="99" t="s">
        <v>1872</v>
      </c>
      <c r="C1962" s="189" t="s">
        <v>5516</v>
      </c>
      <c r="D1962" s="190">
        <v>2.7</v>
      </c>
      <c r="E1962" s="99" t="s">
        <v>5517</v>
      </c>
      <c r="F1962" s="100">
        <v>40544</v>
      </c>
      <c r="G1962" s="101">
        <v>2.7</v>
      </c>
      <c r="I1962" s="101">
        <v>0</v>
      </c>
    </row>
    <row r="1963" spans="1:9" ht="14.5" x14ac:dyDescent="0.35">
      <c r="A1963" s="99" t="s">
        <v>5483</v>
      </c>
      <c r="B1963" s="99" t="s">
        <v>5518</v>
      </c>
      <c r="C1963" s="189" t="s">
        <v>5519</v>
      </c>
      <c r="D1963" s="190">
        <v>2.8</v>
      </c>
      <c r="E1963" s="99" t="s">
        <v>5520</v>
      </c>
      <c r="F1963" s="100">
        <v>40544</v>
      </c>
      <c r="G1963" s="101">
        <v>2.8</v>
      </c>
      <c r="I1963" s="101">
        <v>0</v>
      </c>
    </row>
    <row r="1964" spans="1:9" ht="14.5" x14ac:dyDescent="0.35">
      <c r="A1964" s="99" t="s">
        <v>5483</v>
      </c>
      <c r="B1964" s="99" t="s">
        <v>5521</v>
      </c>
      <c r="C1964" s="189" t="s">
        <v>5522</v>
      </c>
      <c r="D1964" s="190">
        <v>2.2000000000000002</v>
      </c>
      <c r="E1964" s="99" t="s">
        <v>5523</v>
      </c>
      <c r="F1964" s="100">
        <v>40544</v>
      </c>
      <c r="G1964" s="101">
        <v>2.2000000000000002</v>
      </c>
      <c r="I1964" s="101">
        <v>0</v>
      </c>
    </row>
    <row r="1965" spans="1:9" ht="14.5" x14ac:dyDescent="0.35">
      <c r="A1965" s="99" t="s">
        <v>5483</v>
      </c>
      <c r="B1965" s="99" t="s">
        <v>3416</v>
      </c>
      <c r="C1965" s="189" t="s">
        <v>5524</v>
      </c>
      <c r="D1965" s="190">
        <v>2.2999999999999998</v>
      </c>
      <c r="E1965" s="99" t="s">
        <v>5525</v>
      </c>
      <c r="F1965" s="100">
        <v>40544</v>
      </c>
      <c r="G1965" s="101">
        <v>2.2999999999999998</v>
      </c>
      <c r="I1965" s="101">
        <v>0</v>
      </c>
    </row>
    <row r="1966" spans="1:9" ht="14.5" x14ac:dyDescent="0.35">
      <c r="A1966" s="99" t="s">
        <v>5483</v>
      </c>
      <c r="B1966" s="99" t="s">
        <v>973</v>
      </c>
      <c r="C1966" s="189" t="s">
        <v>5526</v>
      </c>
      <c r="D1966" s="190">
        <v>2.2999999999999998</v>
      </c>
      <c r="E1966" s="99" t="s">
        <v>5527</v>
      </c>
      <c r="F1966" s="100">
        <v>40544</v>
      </c>
      <c r="G1966" s="101">
        <v>2.2999999999999998</v>
      </c>
      <c r="I1966" s="101">
        <v>0</v>
      </c>
    </row>
    <row r="1967" spans="1:9" ht="14.5" x14ac:dyDescent="0.35">
      <c r="A1967" s="99" t="s">
        <v>5483</v>
      </c>
      <c r="B1967" s="99" t="s">
        <v>1395</v>
      </c>
      <c r="C1967" s="189" t="s">
        <v>5528</v>
      </c>
      <c r="D1967" s="190">
        <v>2.5</v>
      </c>
      <c r="E1967" s="99" t="s">
        <v>5529</v>
      </c>
      <c r="F1967" s="100">
        <v>40544</v>
      </c>
      <c r="G1967" s="101">
        <v>2.5</v>
      </c>
      <c r="I1967" s="101">
        <v>0</v>
      </c>
    </row>
    <row r="1968" spans="1:9" ht="14.5" x14ac:dyDescent="0.35">
      <c r="A1968" s="99" t="s">
        <v>5483</v>
      </c>
      <c r="B1968" s="99" t="s">
        <v>3614</v>
      </c>
      <c r="C1968" s="189" t="s">
        <v>5530</v>
      </c>
      <c r="D1968" s="190">
        <v>2.2000000000000002</v>
      </c>
      <c r="E1968" s="99" t="s">
        <v>5531</v>
      </c>
      <c r="F1968" s="100">
        <v>40544</v>
      </c>
      <c r="G1968" s="101">
        <v>2.2000000000000002</v>
      </c>
      <c r="I1968" s="101">
        <v>0</v>
      </c>
    </row>
    <row r="1969" spans="1:9" ht="14.5" x14ac:dyDescent="0.35">
      <c r="A1969" s="99" t="s">
        <v>5483</v>
      </c>
      <c r="B1969" s="99" t="s">
        <v>1235</v>
      </c>
      <c r="C1969" s="189" t="s">
        <v>5532</v>
      </c>
      <c r="D1969" s="190">
        <v>2.7</v>
      </c>
      <c r="E1969" s="99" t="s">
        <v>5533</v>
      </c>
      <c r="F1969" s="100">
        <v>40544</v>
      </c>
      <c r="G1969" s="101">
        <v>2.7</v>
      </c>
      <c r="I1969" s="101">
        <v>0</v>
      </c>
    </row>
    <row r="1970" spans="1:9" ht="14.5" x14ac:dyDescent="0.35">
      <c r="A1970" s="99" t="s">
        <v>5483</v>
      </c>
      <c r="B1970" s="99" t="s">
        <v>988</v>
      </c>
      <c r="C1970" s="189" t="s">
        <v>5534</v>
      </c>
      <c r="D1970" s="190">
        <v>2.5</v>
      </c>
      <c r="E1970" s="99" t="s">
        <v>5535</v>
      </c>
      <c r="F1970" s="100">
        <v>40544</v>
      </c>
      <c r="G1970" s="101">
        <v>2.5</v>
      </c>
      <c r="I1970" s="101">
        <v>0</v>
      </c>
    </row>
    <row r="1971" spans="1:9" ht="14.5" x14ac:dyDescent="0.35">
      <c r="A1971" s="99" t="s">
        <v>5483</v>
      </c>
      <c r="B1971" s="99" t="s">
        <v>5536</v>
      </c>
      <c r="C1971" s="189" t="s">
        <v>5537</v>
      </c>
      <c r="D1971" s="190">
        <v>2.5</v>
      </c>
      <c r="E1971" s="99" t="s">
        <v>5538</v>
      </c>
      <c r="F1971" s="100">
        <v>40544</v>
      </c>
      <c r="G1971" s="101">
        <v>2.5</v>
      </c>
      <c r="I1971" s="101">
        <v>0</v>
      </c>
    </row>
    <row r="1972" spans="1:9" ht="14.5" x14ac:dyDescent="0.35">
      <c r="A1972" s="99" t="s">
        <v>5483</v>
      </c>
      <c r="B1972" s="99" t="s">
        <v>356</v>
      </c>
      <c r="C1972" s="189" t="s">
        <v>5539</v>
      </c>
      <c r="D1972" s="190">
        <v>2.2999999999999998</v>
      </c>
      <c r="E1972" s="99" t="s">
        <v>5540</v>
      </c>
      <c r="F1972" s="100">
        <v>40544</v>
      </c>
      <c r="G1972" s="101">
        <v>2.2999999999999998</v>
      </c>
      <c r="I1972" s="101">
        <v>0</v>
      </c>
    </row>
    <row r="1973" spans="1:9" ht="14.5" x14ac:dyDescent="0.35">
      <c r="A1973" s="99" t="s">
        <v>5483</v>
      </c>
      <c r="B1973" s="99" t="s">
        <v>570</v>
      </c>
      <c r="C1973" s="189" t="s">
        <v>5541</v>
      </c>
      <c r="D1973" s="190">
        <v>3.15</v>
      </c>
      <c r="E1973" s="99" t="s">
        <v>5542</v>
      </c>
      <c r="F1973" s="100">
        <v>40544</v>
      </c>
      <c r="G1973" s="101">
        <v>3.15</v>
      </c>
      <c r="I1973" s="101">
        <v>0</v>
      </c>
    </row>
    <row r="1974" spans="1:9" ht="14.5" x14ac:dyDescent="0.35">
      <c r="A1974" s="99" t="s">
        <v>5483</v>
      </c>
      <c r="B1974" s="99" t="s">
        <v>2137</v>
      </c>
      <c r="C1974" s="189" t="s">
        <v>5543</v>
      </c>
      <c r="D1974" s="190">
        <v>2.2999999999999998</v>
      </c>
      <c r="E1974" s="99" t="s">
        <v>5544</v>
      </c>
      <c r="F1974" s="100">
        <v>40544</v>
      </c>
      <c r="G1974" s="101">
        <v>2.2999999999999998</v>
      </c>
      <c r="I1974" s="101">
        <v>0</v>
      </c>
    </row>
    <row r="1975" spans="1:9" ht="14.5" x14ac:dyDescent="0.35">
      <c r="A1975" s="99" t="s">
        <v>5483</v>
      </c>
      <c r="B1975" s="99" t="s">
        <v>2304</v>
      </c>
      <c r="C1975" s="189" t="s">
        <v>5545</v>
      </c>
      <c r="D1975" s="190">
        <v>2.2999999999999998</v>
      </c>
      <c r="E1975" s="99" t="s">
        <v>5546</v>
      </c>
      <c r="F1975" s="100">
        <v>40544</v>
      </c>
      <c r="G1975" s="101">
        <v>2.2999999999999998</v>
      </c>
      <c r="I1975" s="101">
        <v>0</v>
      </c>
    </row>
    <row r="1976" spans="1:9" ht="14.5" x14ac:dyDescent="0.35">
      <c r="A1976" s="99" t="s">
        <v>5483</v>
      </c>
      <c r="B1976" s="99" t="s">
        <v>383</v>
      </c>
      <c r="C1976" s="189" t="s">
        <v>5547</v>
      </c>
      <c r="D1976" s="190">
        <v>2.5</v>
      </c>
      <c r="E1976" s="99" t="s">
        <v>5548</v>
      </c>
      <c r="F1976" s="100">
        <v>40544</v>
      </c>
      <c r="G1976" s="101">
        <v>2.5</v>
      </c>
      <c r="I1976" s="101">
        <v>0</v>
      </c>
    </row>
    <row r="1977" spans="1:9" ht="14.5" x14ac:dyDescent="0.35">
      <c r="A1977" s="99" t="s">
        <v>5483</v>
      </c>
      <c r="B1977" s="99" t="s">
        <v>395</v>
      </c>
      <c r="C1977" s="189" t="s">
        <v>5549</v>
      </c>
      <c r="D1977" s="190">
        <v>2.2999999999999998</v>
      </c>
      <c r="E1977" s="99" t="s">
        <v>5550</v>
      </c>
      <c r="F1977" s="100">
        <v>40544</v>
      </c>
      <c r="G1977" s="101">
        <v>2.2999999999999998</v>
      </c>
      <c r="I1977" s="101">
        <v>0</v>
      </c>
    </row>
    <row r="1978" spans="1:9" ht="14.5" x14ac:dyDescent="0.35">
      <c r="A1978" s="99" t="s">
        <v>5483</v>
      </c>
      <c r="B1978" s="99" t="s">
        <v>398</v>
      </c>
      <c r="C1978" s="189" t="s">
        <v>5551</v>
      </c>
      <c r="D1978" s="190">
        <v>2.7</v>
      </c>
      <c r="E1978" s="99" t="s">
        <v>5552</v>
      </c>
      <c r="F1978" s="100">
        <v>40544</v>
      </c>
      <c r="G1978" s="101">
        <v>2.7</v>
      </c>
      <c r="I1978" s="101">
        <v>0</v>
      </c>
    </row>
    <row r="1979" spans="1:9" ht="14.5" x14ac:dyDescent="0.35">
      <c r="A1979" s="99" t="s">
        <v>5483</v>
      </c>
      <c r="B1979" s="99" t="s">
        <v>1046</v>
      </c>
      <c r="C1979" s="189" t="s">
        <v>5553</v>
      </c>
      <c r="D1979" s="190">
        <v>3.15</v>
      </c>
      <c r="E1979" s="99" t="s">
        <v>5554</v>
      </c>
      <c r="F1979" s="100">
        <v>40544</v>
      </c>
      <c r="G1979" s="101">
        <v>3.15</v>
      </c>
      <c r="I1979" s="101">
        <v>0</v>
      </c>
    </row>
    <row r="1980" spans="1:9" ht="14.5" x14ac:dyDescent="0.35">
      <c r="A1980" s="99" t="s">
        <v>5483</v>
      </c>
      <c r="B1980" s="99" t="s">
        <v>5555</v>
      </c>
      <c r="C1980" s="189" t="s">
        <v>5556</v>
      </c>
      <c r="D1980" s="190">
        <v>3.15</v>
      </c>
      <c r="E1980" s="99" t="s">
        <v>5557</v>
      </c>
      <c r="F1980" s="100">
        <v>40544</v>
      </c>
      <c r="G1980" s="101">
        <v>3.15</v>
      </c>
      <c r="I1980" s="101">
        <v>0</v>
      </c>
    </row>
    <row r="1981" spans="1:9" ht="14.5" x14ac:dyDescent="0.35">
      <c r="A1981" s="99" t="s">
        <v>5483</v>
      </c>
      <c r="B1981" s="99" t="s">
        <v>5558</v>
      </c>
      <c r="C1981" s="189" t="s">
        <v>5559</v>
      </c>
      <c r="D1981" s="190">
        <v>2.2000000000000002</v>
      </c>
      <c r="E1981" s="99" t="s">
        <v>5560</v>
      </c>
      <c r="F1981" s="100">
        <v>40544</v>
      </c>
      <c r="G1981" s="101">
        <v>2.2000000000000002</v>
      </c>
      <c r="I1981" s="101">
        <v>0</v>
      </c>
    </row>
    <row r="1982" spans="1:9" ht="14.5" x14ac:dyDescent="0.35">
      <c r="A1982" s="99" t="s">
        <v>5483</v>
      </c>
      <c r="B1982" s="99" t="s">
        <v>2150</v>
      </c>
      <c r="C1982" s="189" t="s">
        <v>5561</v>
      </c>
      <c r="D1982" s="190">
        <v>2.5</v>
      </c>
      <c r="E1982" s="99" t="s">
        <v>5562</v>
      </c>
      <c r="F1982" s="100">
        <v>40544</v>
      </c>
      <c r="G1982" s="101">
        <v>2.5</v>
      </c>
      <c r="I1982" s="101">
        <v>0</v>
      </c>
    </row>
    <row r="1983" spans="1:9" ht="14.5" x14ac:dyDescent="0.35">
      <c r="A1983" s="99" t="s">
        <v>5483</v>
      </c>
      <c r="B1983" s="99" t="s">
        <v>5563</v>
      </c>
      <c r="C1983" s="189" t="s">
        <v>5564</v>
      </c>
      <c r="D1983" s="190">
        <v>2.5</v>
      </c>
      <c r="E1983" s="99" t="s">
        <v>5565</v>
      </c>
      <c r="F1983" s="100">
        <v>40544</v>
      </c>
      <c r="G1983" s="101">
        <v>2.5</v>
      </c>
      <c r="I1983" s="101">
        <v>0</v>
      </c>
    </row>
    <row r="1984" spans="1:9" ht="14.5" x14ac:dyDescent="0.35">
      <c r="A1984" s="99" t="s">
        <v>5483</v>
      </c>
      <c r="B1984" s="99" t="s">
        <v>5566</v>
      </c>
      <c r="C1984" s="189" t="s">
        <v>5567</v>
      </c>
      <c r="D1984" s="190">
        <v>2.2999999999999998</v>
      </c>
      <c r="E1984" s="99" t="s">
        <v>5568</v>
      </c>
      <c r="F1984" s="100">
        <v>40544</v>
      </c>
      <c r="G1984" s="101">
        <v>2.2999999999999998</v>
      </c>
      <c r="I1984" s="101">
        <v>0</v>
      </c>
    </row>
    <row r="1985" spans="1:9" ht="14.5" x14ac:dyDescent="0.35">
      <c r="A1985" s="99" t="s">
        <v>5483</v>
      </c>
      <c r="B1985" s="99" t="s">
        <v>611</v>
      </c>
      <c r="C1985" s="189" t="s">
        <v>5569</v>
      </c>
      <c r="D1985" s="190">
        <v>3</v>
      </c>
      <c r="E1985" s="99" t="s">
        <v>5570</v>
      </c>
      <c r="F1985" s="100">
        <v>40544</v>
      </c>
      <c r="G1985" s="101">
        <v>3</v>
      </c>
      <c r="I1985" s="101">
        <v>0</v>
      </c>
    </row>
    <row r="1986" spans="1:9" ht="14.5" x14ac:dyDescent="0.35">
      <c r="A1986" s="99" t="s">
        <v>5483</v>
      </c>
      <c r="B1986" s="99" t="s">
        <v>3322</v>
      </c>
      <c r="C1986" s="189" t="s">
        <v>5571</v>
      </c>
      <c r="D1986" s="190">
        <v>2.2000000000000002</v>
      </c>
      <c r="E1986" s="99" t="s">
        <v>5572</v>
      </c>
      <c r="F1986" s="100">
        <v>40544</v>
      </c>
      <c r="G1986" s="101">
        <v>2.2000000000000002</v>
      </c>
      <c r="I1986" s="101">
        <v>0</v>
      </c>
    </row>
    <row r="1987" spans="1:9" ht="14.5" x14ac:dyDescent="0.35">
      <c r="A1987" s="99" t="s">
        <v>5483</v>
      </c>
      <c r="B1987" s="99" t="s">
        <v>5573</v>
      </c>
      <c r="C1987" s="189" t="s">
        <v>5574</v>
      </c>
      <c r="D1987" s="190">
        <v>2.2999999999999998</v>
      </c>
      <c r="E1987" s="99" t="s">
        <v>5575</v>
      </c>
      <c r="F1987" s="100">
        <v>40544</v>
      </c>
      <c r="G1987" s="101">
        <v>2.2999999999999998</v>
      </c>
      <c r="I1987" s="101">
        <v>0</v>
      </c>
    </row>
    <row r="1988" spans="1:9" ht="14.5" x14ac:dyDescent="0.35">
      <c r="A1988" s="99" t="s">
        <v>5483</v>
      </c>
      <c r="B1988" s="99" t="s">
        <v>3738</v>
      </c>
      <c r="C1988" s="189" t="s">
        <v>5576</v>
      </c>
      <c r="D1988" s="190">
        <v>2.5</v>
      </c>
      <c r="E1988" s="99" t="s">
        <v>5577</v>
      </c>
      <c r="F1988" s="100">
        <v>40544</v>
      </c>
      <c r="G1988" s="101">
        <v>2.5</v>
      </c>
      <c r="I1988" s="101">
        <v>0</v>
      </c>
    </row>
    <row r="1989" spans="1:9" ht="14.5" x14ac:dyDescent="0.35">
      <c r="A1989" s="99" t="s">
        <v>5483</v>
      </c>
      <c r="B1989" s="99" t="s">
        <v>1071</v>
      </c>
      <c r="C1989" s="189" t="s">
        <v>5578</v>
      </c>
      <c r="D1989" s="190">
        <v>3</v>
      </c>
      <c r="E1989" s="99" t="s">
        <v>5579</v>
      </c>
      <c r="F1989" s="100">
        <v>40544</v>
      </c>
      <c r="G1989" s="101">
        <v>3</v>
      </c>
      <c r="I1989" s="101">
        <v>0</v>
      </c>
    </row>
    <row r="1990" spans="1:9" ht="14.5" x14ac:dyDescent="0.35">
      <c r="A1990" s="99" t="s">
        <v>5483</v>
      </c>
      <c r="B1990" s="99" t="s">
        <v>5580</v>
      </c>
      <c r="C1990" s="189" t="s">
        <v>5581</v>
      </c>
      <c r="D1990" s="190">
        <v>3.15</v>
      </c>
      <c r="E1990" s="99" t="s">
        <v>5582</v>
      </c>
      <c r="F1990" s="100">
        <v>40544</v>
      </c>
      <c r="G1990" s="101">
        <v>3.15</v>
      </c>
      <c r="I1990" s="101">
        <v>0</v>
      </c>
    </row>
    <row r="1991" spans="1:9" ht="14.5" x14ac:dyDescent="0.35">
      <c r="A1991" s="99" t="s">
        <v>5483</v>
      </c>
      <c r="B1991" s="99" t="s">
        <v>5583</v>
      </c>
      <c r="C1991" s="189" t="s">
        <v>5584</v>
      </c>
      <c r="D1991" s="190">
        <v>2.7</v>
      </c>
      <c r="E1991" s="99" t="s">
        <v>5585</v>
      </c>
      <c r="F1991" s="100">
        <v>40544</v>
      </c>
      <c r="G1991" s="101">
        <v>2.7</v>
      </c>
      <c r="I1991" s="101">
        <v>0</v>
      </c>
    </row>
    <row r="1992" spans="1:9" ht="14.5" x14ac:dyDescent="0.35">
      <c r="A1992" s="99" t="s">
        <v>5483</v>
      </c>
      <c r="B1992" s="99" t="s">
        <v>1696</v>
      </c>
      <c r="C1992" s="189" t="s">
        <v>5586</v>
      </c>
      <c r="D1992" s="190">
        <v>3.15</v>
      </c>
      <c r="E1992" s="99" t="s">
        <v>5587</v>
      </c>
      <c r="F1992" s="100">
        <v>40544</v>
      </c>
      <c r="G1992" s="101">
        <v>3.15</v>
      </c>
      <c r="I1992" s="101">
        <v>0</v>
      </c>
    </row>
    <row r="1993" spans="1:9" ht="14.5" x14ac:dyDescent="0.35">
      <c r="A1993" s="99" t="s">
        <v>5483</v>
      </c>
      <c r="B1993" s="99" t="s">
        <v>5588</v>
      </c>
      <c r="C1993" s="189" t="s">
        <v>5589</v>
      </c>
      <c r="D1993" s="190">
        <v>3.15</v>
      </c>
      <c r="E1993" s="99" t="s">
        <v>5590</v>
      </c>
      <c r="F1993" s="100">
        <v>40544</v>
      </c>
      <c r="G1993" s="101">
        <v>3.15</v>
      </c>
      <c r="I1993" s="101">
        <v>0</v>
      </c>
    </row>
    <row r="1994" spans="1:9" ht="14.5" x14ac:dyDescent="0.35">
      <c r="A1994" s="99" t="s">
        <v>5483</v>
      </c>
      <c r="B1994" s="99" t="s">
        <v>5591</v>
      </c>
      <c r="C1994" s="189" t="s">
        <v>5592</v>
      </c>
      <c r="D1994" s="190">
        <v>2.7</v>
      </c>
      <c r="E1994" s="99" t="s">
        <v>5593</v>
      </c>
      <c r="F1994" s="100">
        <v>40544</v>
      </c>
      <c r="G1994" s="101">
        <v>2.7</v>
      </c>
      <c r="I1994" s="101">
        <v>0</v>
      </c>
    </row>
    <row r="1995" spans="1:9" ht="14.5" x14ac:dyDescent="0.35">
      <c r="A1995" s="99" t="s">
        <v>5483</v>
      </c>
      <c r="B1995" s="99" t="s">
        <v>5594</v>
      </c>
      <c r="C1995" s="189" t="s">
        <v>5595</v>
      </c>
      <c r="D1995" s="190">
        <v>2.7</v>
      </c>
      <c r="E1995" s="99" t="s">
        <v>5596</v>
      </c>
      <c r="F1995" s="100">
        <v>40544</v>
      </c>
      <c r="G1995" s="101">
        <v>2.7</v>
      </c>
      <c r="I1995" s="101">
        <v>0</v>
      </c>
    </row>
    <row r="1996" spans="1:9" ht="14.5" x14ac:dyDescent="0.35">
      <c r="A1996" s="99" t="s">
        <v>5483</v>
      </c>
      <c r="B1996" s="99" t="s">
        <v>5597</v>
      </c>
      <c r="C1996" s="189" t="s">
        <v>5598</v>
      </c>
      <c r="D1996" s="190">
        <v>2.7</v>
      </c>
      <c r="E1996" s="99" t="s">
        <v>5599</v>
      </c>
      <c r="F1996" s="100">
        <v>40544</v>
      </c>
      <c r="G1996" s="101">
        <v>2.7</v>
      </c>
      <c r="I1996" s="101">
        <v>0</v>
      </c>
    </row>
    <row r="1997" spans="1:9" ht="14.5" x14ac:dyDescent="0.35">
      <c r="A1997" s="99" t="s">
        <v>5483</v>
      </c>
      <c r="B1997" s="99" t="s">
        <v>2382</v>
      </c>
      <c r="C1997" s="189" t="s">
        <v>5600</v>
      </c>
      <c r="D1997" s="190">
        <v>2.2999999999999998</v>
      </c>
      <c r="E1997" s="99" t="s">
        <v>5601</v>
      </c>
      <c r="F1997" s="100">
        <v>40544</v>
      </c>
      <c r="G1997" s="101">
        <v>2.2999999999999998</v>
      </c>
      <c r="I1997" s="101">
        <v>0</v>
      </c>
    </row>
    <row r="1998" spans="1:9" ht="14.5" x14ac:dyDescent="0.35">
      <c r="A1998" s="99" t="s">
        <v>5483</v>
      </c>
      <c r="B1998" s="99" t="s">
        <v>5602</v>
      </c>
      <c r="C1998" s="189" t="s">
        <v>5603</v>
      </c>
      <c r="D1998" s="190">
        <v>2.2999999999999998</v>
      </c>
      <c r="E1998" s="99" t="s">
        <v>5604</v>
      </c>
      <c r="F1998" s="100">
        <v>40544</v>
      </c>
      <c r="G1998" s="101">
        <v>2.2999999999999998</v>
      </c>
      <c r="I1998" s="101">
        <v>0</v>
      </c>
    </row>
    <row r="1999" spans="1:9" ht="14.5" x14ac:dyDescent="0.35">
      <c r="A1999" s="99" t="s">
        <v>5483</v>
      </c>
      <c r="B1999" s="99" t="s">
        <v>5605</v>
      </c>
      <c r="C1999" s="189" t="s">
        <v>5606</v>
      </c>
      <c r="D1999" s="190">
        <v>2.2999999999999998</v>
      </c>
      <c r="E1999" s="99" t="s">
        <v>5607</v>
      </c>
      <c r="F1999" s="100">
        <v>40544</v>
      </c>
      <c r="G1999" s="101">
        <v>2.2999999999999998</v>
      </c>
      <c r="I1999" s="101">
        <v>0</v>
      </c>
    </row>
    <row r="2000" spans="1:9" ht="14.5" x14ac:dyDescent="0.35">
      <c r="A2000" s="99" t="s">
        <v>5483</v>
      </c>
      <c r="B2000" s="99" t="s">
        <v>2609</v>
      </c>
      <c r="C2000" s="189" t="s">
        <v>5608</v>
      </c>
      <c r="D2000" s="190">
        <v>2.2999999999999998</v>
      </c>
      <c r="E2000" s="99" t="s">
        <v>5609</v>
      </c>
      <c r="F2000" s="100">
        <v>40544</v>
      </c>
      <c r="G2000" s="101">
        <v>2.2999999999999998</v>
      </c>
      <c r="I2000" s="101">
        <v>0</v>
      </c>
    </row>
    <row r="2001" spans="1:9" ht="14.5" x14ac:dyDescent="0.35">
      <c r="A2001" s="99" t="s">
        <v>5483</v>
      </c>
      <c r="B2001" s="99" t="s">
        <v>3437</v>
      </c>
      <c r="C2001" s="189" t="s">
        <v>5610</v>
      </c>
      <c r="D2001" s="190">
        <v>3.15</v>
      </c>
      <c r="E2001" s="99" t="s">
        <v>5611</v>
      </c>
      <c r="F2001" s="100">
        <v>40544</v>
      </c>
      <c r="G2001" s="101">
        <v>3.15</v>
      </c>
      <c r="I2001" s="101">
        <v>0</v>
      </c>
    </row>
    <row r="2002" spans="1:9" ht="14.5" x14ac:dyDescent="0.35">
      <c r="A2002" s="99" t="s">
        <v>5483</v>
      </c>
      <c r="B2002" s="99" t="s">
        <v>2612</v>
      </c>
      <c r="C2002" s="189" t="s">
        <v>5612</v>
      </c>
      <c r="D2002" s="190">
        <v>2.8</v>
      </c>
      <c r="E2002" s="99" t="s">
        <v>5613</v>
      </c>
      <c r="F2002" s="100">
        <v>40544</v>
      </c>
      <c r="G2002" s="101">
        <v>2.8</v>
      </c>
      <c r="I2002" s="101">
        <v>0</v>
      </c>
    </row>
    <row r="2003" spans="1:9" ht="14.5" x14ac:dyDescent="0.35">
      <c r="A2003" s="99" t="s">
        <v>5483</v>
      </c>
      <c r="B2003" s="99" t="s">
        <v>5614</v>
      </c>
      <c r="C2003" s="189" t="s">
        <v>5615</v>
      </c>
      <c r="D2003" s="190">
        <v>2.5</v>
      </c>
      <c r="E2003" s="99" t="s">
        <v>5616</v>
      </c>
      <c r="F2003" s="100">
        <v>40544</v>
      </c>
      <c r="G2003" s="101">
        <v>2.5</v>
      </c>
      <c r="I2003" s="101">
        <v>0</v>
      </c>
    </row>
    <row r="2004" spans="1:9" ht="14.5" x14ac:dyDescent="0.35">
      <c r="A2004" s="99" t="s">
        <v>5483</v>
      </c>
      <c r="B2004" s="99" t="s">
        <v>5617</v>
      </c>
      <c r="C2004" s="189" t="s">
        <v>5618</v>
      </c>
      <c r="D2004" s="190">
        <v>2.5</v>
      </c>
      <c r="E2004" s="99" t="s">
        <v>5619</v>
      </c>
      <c r="F2004" s="100">
        <v>40544</v>
      </c>
      <c r="G2004" s="101">
        <v>2.5</v>
      </c>
      <c r="I2004" s="101">
        <v>0</v>
      </c>
    </row>
    <row r="2005" spans="1:9" ht="14.5" x14ac:dyDescent="0.35">
      <c r="A2005" s="99" t="s">
        <v>5483</v>
      </c>
      <c r="B2005" s="99" t="s">
        <v>5620</v>
      </c>
      <c r="C2005" s="189" t="s">
        <v>5621</v>
      </c>
      <c r="D2005" s="190">
        <v>2.8</v>
      </c>
      <c r="E2005" s="99" t="s">
        <v>5622</v>
      </c>
      <c r="F2005" s="100">
        <v>40544</v>
      </c>
      <c r="G2005" s="101">
        <v>2.8</v>
      </c>
      <c r="I2005" s="101">
        <v>0</v>
      </c>
    </row>
    <row r="2006" spans="1:9" ht="14.5" x14ac:dyDescent="0.35">
      <c r="A2006" s="99" t="s">
        <v>5483</v>
      </c>
      <c r="B2006" s="99" t="s">
        <v>1774</v>
      </c>
      <c r="C2006" s="189" t="s">
        <v>5623</v>
      </c>
      <c r="D2006" s="190">
        <v>2.5</v>
      </c>
      <c r="E2006" s="99" t="s">
        <v>5624</v>
      </c>
      <c r="F2006" s="100">
        <v>40544</v>
      </c>
      <c r="G2006" s="101">
        <v>2.5</v>
      </c>
      <c r="I2006" s="101">
        <v>0</v>
      </c>
    </row>
    <row r="2007" spans="1:9" ht="14.5" x14ac:dyDescent="0.35">
      <c r="A2007" s="99" t="s">
        <v>5483</v>
      </c>
      <c r="B2007" s="99" t="s">
        <v>467</v>
      </c>
      <c r="C2007" s="189" t="s">
        <v>5625</v>
      </c>
      <c r="D2007" s="190">
        <v>2.6</v>
      </c>
      <c r="E2007" s="99" t="s">
        <v>5626</v>
      </c>
      <c r="F2007" s="100">
        <v>40544</v>
      </c>
      <c r="G2007" s="101">
        <v>2.6</v>
      </c>
      <c r="I2007" s="101">
        <v>0</v>
      </c>
    </row>
    <row r="2008" spans="1:9" ht="14.5" x14ac:dyDescent="0.35">
      <c r="A2008" s="99" t="s">
        <v>5483</v>
      </c>
      <c r="B2008" s="99" t="s">
        <v>1779</v>
      </c>
      <c r="C2008" s="189" t="s">
        <v>5627</v>
      </c>
      <c r="D2008" s="190">
        <v>2.2999999999999998</v>
      </c>
      <c r="E2008" s="99" t="s">
        <v>5628</v>
      </c>
      <c r="F2008" s="100">
        <v>40544</v>
      </c>
      <c r="G2008" s="101">
        <v>2.2999999999999998</v>
      </c>
      <c r="I2008" s="101">
        <v>0</v>
      </c>
    </row>
    <row r="2009" spans="1:9" ht="14.5" x14ac:dyDescent="0.35">
      <c r="A2009" s="99" t="s">
        <v>5483</v>
      </c>
      <c r="B2009" s="99" t="s">
        <v>5629</v>
      </c>
      <c r="C2009" s="189" t="s">
        <v>5630</v>
      </c>
      <c r="D2009" s="190">
        <v>3.15</v>
      </c>
      <c r="E2009" s="99" t="s">
        <v>5631</v>
      </c>
      <c r="F2009" s="100">
        <v>40544</v>
      </c>
      <c r="G2009" s="101">
        <v>3.15</v>
      </c>
      <c r="I2009" s="101">
        <v>0</v>
      </c>
    </row>
    <row r="2010" spans="1:9" ht="14.5" x14ac:dyDescent="0.35">
      <c r="A2010" s="99" t="s">
        <v>5483</v>
      </c>
      <c r="B2010" s="99" t="s">
        <v>5632</v>
      </c>
      <c r="C2010" s="189" t="s">
        <v>5633</v>
      </c>
      <c r="D2010" s="190">
        <v>2.2000000000000002</v>
      </c>
      <c r="E2010" s="99" t="s">
        <v>5634</v>
      </c>
      <c r="F2010" s="100">
        <v>40544</v>
      </c>
      <c r="G2010" s="101">
        <v>2.2000000000000002</v>
      </c>
      <c r="I2010" s="101">
        <v>0</v>
      </c>
    </row>
    <row r="2011" spans="1:9" ht="14.5" x14ac:dyDescent="0.35">
      <c r="A2011" s="99" t="s">
        <v>5483</v>
      </c>
      <c r="B2011" s="99" t="s">
        <v>5635</v>
      </c>
      <c r="C2011" s="189" t="s">
        <v>5636</v>
      </c>
      <c r="D2011" s="190">
        <v>2.2999999999999998</v>
      </c>
      <c r="E2011" s="99" t="s">
        <v>5637</v>
      </c>
      <c r="F2011" s="100">
        <v>40544</v>
      </c>
      <c r="G2011" s="101">
        <v>2.2999999999999998</v>
      </c>
      <c r="I2011" s="101">
        <v>0</v>
      </c>
    </row>
    <row r="2012" spans="1:9" ht="14.5" x14ac:dyDescent="0.35">
      <c r="A2012" s="99" t="s">
        <v>5638</v>
      </c>
      <c r="B2012" s="99" t="s">
        <v>698</v>
      </c>
      <c r="C2012" s="189" t="s">
        <v>5639</v>
      </c>
      <c r="D2012" s="190">
        <v>2.2000000000000002</v>
      </c>
      <c r="E2012" s="99" t="s">
        <v>5640</v>
      </c>
      <c r="F2012" s="100">
        <v>40544</v>
      </c>
      <c r="G2012" s="101">
        <v>2.2000000000000002</v>
      </c>
      <c r="I2012" s="101">
        <v>0</v>
      </c>
    </row>
    <row r="2013" spans="1:9" ht="14.5" x14ac:dyDescent="0.35">
      <c r="A2013" s="99" t="s">
        <v>5638</v>
      </c>
      <c r="B2013" s="99" t="s">
        <v>2433</v>
      </c>
      <c r="C2013" s="189" t="s">
        <v>5641</v>
      </c>
      <c r="D2013" s="190">
        <v>2</v>
      </c>
      <c r="E2013" s="99" t="s">
        <v>5642</v>
      </c>
      <c r="F2013" s="100">
        <v>40544</v>
      </c>
      <c r="G2013" s="101">
        <v>2</v>
      </c>
      <c r="I2013" s="101">
        <v>0</v>
      </c>
    </row>
    <row r="2014" spans="1:9" ht="14.5" x14ac:dyDescent="0.35">
      <c r="A2014" s="99" t="s">
        <v>5638</v>
      </c>
      <c r="B2014" s="99" t="s">
        <v>5643</v>
      </c>
      <c r="C2014" s="189" t="s">
        <v>5644</v>
      </c>
      <c r="D2014" s="190">
        <v>2</v>
      </c>
      <c r="E2014" s="99" t="s">
        <v>5645</v>
      </c>
      <c r="F2014" s="100">
        <v>40544</v>
      </c>
      <c r="G2014" s="101">
        <v>2</v>
      </c>
      <c r="I2014" s="101">
        <v>0</v>
      </c>
    </row>
    <row r="2015" spans="1:9" ht="14.5" x14ac:dyDescent="0.35">
      <c r="A2015" s="99" t="s">
        <v>5638</v>
      </c>
      <c r="B2015" s="99" t="s">
        <v>5646</v>
      </c>
      <c r="C2015" s="189" t="s">
        <v>5647</v>
      </c>
      <c r="D2015" s="190">
        <v>2</v>
      </c>
      <c r="E2015" s="99" t="s">
        <v>5648</v>
      </c>
      <c r="F2015" s="100">
        <v>40544</v>
      </c>
      <c r="G2015" s="101">
        <v>2</v>
      </c>
      <c r="I2015" s="101">
        <v>0</v>
      </c>
    </row>
    <row r="2016" spans="1:9" ht="14.5" x14ac:dyDescent="0.35">
      <c r="A2016" s="99" t="s">
        <v>5638</v>
      </c>
      <c r="B2016" s="99" t="s">
        <v>5649</v>
      </c>
      <c r="C2016" s="189" t="s">
        <v>5650</v>
      </c>
      <c r="D2016" s="190">
        <v>2</v>
      </c>
      <c r="E2016" s="99" t="s">
        <v>5651</v>
      </c>
      <c r="F2016" s="100">
        <v>40544</v>
      </c>
      <c r="G2016" s="101">
        <v>2</v>
      </c>
      <c r="I2016" s="101">
        <v>0</v>
      </c>
    </row>
    <row r="2017" spans="1:9" ht="14.5" x14ac:dyDescent="0.35">
      <c r="A2017" s="99" t="s">
        <v>5638</v>
      </c>
      <c r="B2017" s="99" t="s">
        <v>5652</v>
      </c>
      <c r="C2017" s="189" t="s">
        <v>5653</v>
      </c>
      <c r="D2017" s="190">
        <v>2</v>
      </c>
      <c r="E2017" s="99" t="s">
        <v>5654</v>
      </c>
      <c r="F2017" s="100">
        <v>40544</v>
      </c>
      <c r="G2017" s="101">
        <v>2</v>
      </c>
      <c r="I2017" s="101">
        <v>0</v>
      </c>
    </row>
    <row r="2018" spans="1:9" ht="14.5" x14ac:dyDescent="0.35">
      <c r="A2018" s="99" t="s">
        <v>5638</v>
      </c>
      <c r="B2018" s="99" t="s">
        <v>5655</v>
      </c>
      <c r="C2018" s="189" t="s">
        <v>5656</v>
      </c>
      <c r="D2018" s="190">
        <v>2</v>
      </c>
      <c r="E2018" s="99" t="s">
        <v>5657</v>
      </c>
      <c r="F2018" s="100">
        <v>40544</v>
      </c>
      <c r="G2018" s="101">
        <v>2</v>
      </c>
      <c r="I2018" s="101">
        <v>0</v>
      </c>
    </row>
    <row r="2019" spans="1:9" ht="14.5" x14ac:dyDescent="0.35">
      <c r="A2019" s="99" t="s">
        <v>5638</v>
      </c>
      <c r="B2019" s="99" t="s">
        <v>2187</v>
      </c>
      <c r="C2019" s="189" t="s">
        <v>5658</v>
      </c>
      <c r="D2019" s="190">
        <v>2.2000000000000002</v>
      </c>
      <c r="E2019" s="99" t="s">
        <v>5659</v>
      </c>
      <c r="F2019" s="100">
        <v>40544</v>
      </c>
      <c r="G2019" s="101">
        <v>2.2000000000000002</v>
      </c>
      <c r="I2019" s="101">
        <v>0</v>
      </c>
    </row>
    <row r="2020" spans="1:9" ht="14.5" x14ac:dyDescent="0.35">
      <c r="A2020" s="99" t="s">
        <v>5638</v>
      </c>
      <c r="B2020" s="99" t="s">
        <v>1164</v>
      </c>
      <c r="C2020" s="189" t="s">
        <v>5660</v>
      </c>
      <c r="D2020" s="190">
        <v>2</v>
      </c>
      <c r="E2020" s="99" t="s">
        <v>5661</v>
      </c>
      <c r="F2020" s="100">
        <v>40544</v>
      </c>
      <c r="G2020" s="101">
        <v>2</v>
      </c>
      <c r="I2020" s="101">
        <v>0</v>
      </c>
    </row>
    <row r="2021" spans="1:9" ht="14.5" x14ac:dyDescent="0.35">
      <c r="A2021" s="99" t="s">
        <v>5638</v>
      </c>
      <c r="B2021" s="99" t="s">
        <v>1349</v>
      </c>
      <c r="C2021" s="189" t="s">
        <v>5662</v>
      </c>
      <c r="D2021" s="190">
        <v>2</v>
      </c>
      <c r="E2021" s="99" t="s">
        <v>5663</v>
      </c>
      <c r="F2021" s="100">
        <v>40544</v>
      </c>
      <c r="G2021" s="101">
        <v>2</v>
      </c>
      <c r="I2021" s="101">
        <v>0</v>
      </c>
    </row>
    <row r="2022" spans="1:9" ht="14.5" x14ac:dyDescent="0.35">
      <c r="A2022" s="99" t="s">
        <v>5638</v>
      </c>
      <c r="B2022" s="99" t="s">
        <v>2199</v>
      </c>
      <c r="C2022" s="189" t="s">
        <v>5664</v>
      </c>
      <c r="D2022" s="190">
        <v>2</v>
      </c>
      <c r="E2022" s="99" t="s">
        <v>5665</v>
      </c>
      <c r="F2022" s="100">
        <v>40544</v>
      </c>
      <c r="G2022" s="101">
        <v>2</v>
      </c>
      <c r="I2022" s="101">
        <v>0</v>
      </c>
    </row>
    <row r="2023" spans="1:9" ht="14.5" x14ac:dyDescent="0.35">
      <c r="A2023" s="99" t="s">
        <v>5638</v>
      </c>
      <c r="B2023" s="99" t="s">
        <v>1355</v>
      </c>
      <c r="C2023" s="189" t="s">
        <v>5666</v>
      </c>
      <c r="D2023" s="190">
        <v>2</v>
      </c>
      <c r="E2023" s="99" t="s">
        <v>5667</v>
      </c>
      <c r="F2023" s="100">
        <v>40544</v>
      </c>
      <c r="G2023" s="101">
        <v>2</v>
      </c>
      <c r="I2023" s="101">
        <v>0</v>
      </c>
    </row>
    <row r="2024" spans="1:9" ht="14.5" x14ac:dyDescent="0.35">
      <c r="A2024" s="99" t="s">
        <v>5638</v>
      </c>
      <c r="B2024" s="99" t="s">
        <v>5668</v>
      </c>
      <c r="C2024" s="189" t="s">
        <v>5669</v>
      </c>
      <c r="D2024" s="190">
        <v>2.2000000000000002</v>
      </c>
      <c r="E2024" s="99" t="s">
        <v>5670</v>
      </c>
      <c r="F2024" s="100">
        <v>40544</v>
      </c>
      <c r="G2024" s="101">
        <v>2.2000000000000002</v>
      </c>
      <c r="I2024" s="101">
        <v>0</v>
      </c>
    </row>
    <row r="2025" spans="1:9" ht="14.5" x14ac:dyDescent="0.35">
      <c r="A2025" s="99" t="s">
        <v>5638</v>
      </c>
      <c r="B2025" s="99" t="s">
        <v>1860</v>
      </c>
      <c r="C2025" s="189" t="s">
        <v>5671</v>
      </c>
      <c r="D2025" s="190">
        <v>2</v>
      </c>
      <c r="E2025" s="99" t="s">
        <v>5672</v>
      </c>
      <c r="F2025" s="100">
        <v>40544</v>
      </c>
      <c r="G2025" s="101">
        <v>2</v>
      </c>
      <c r="I2025" s="101">
        <v>0</v>
      </c>
    </row>
    <row r="2026" spans="1:9" ht="14.5" x14ac:dyDescent="0.35">
      <c r="A2026" s="99" t="s">
        <v>5638</v>
      </c>
      <c r="B2026" s="99" t="s">
        <v>5673</v>
      </c>
      <c r="C2026" s="189" t="s">
        <v>5674</v>
      </c>
      <c r="D2026" s="190">
        <v>2</v>
      </c>
      <c r="E2026" s="99" t="s">
        <v>5675</v>
      </c>
      <c r="F2026" s="100">
        <v>40544</v>
      </c>
      <c r="G2026" s="101">
        <v>2</v>
      </c>
      <c r="I2026" s="101">
        <v>0</v>
      </c>
    </row>
    <row r="2027" spans="1:9" ht="14.5" x14ac:dyDescent="0.35">
      <c r="A2027" s="99" t="s">
        <v>5638</v>
      </c>
      <c r="B2027" s="99" t="s">
        <v>5676</v>
      </c>
      <c r="C2027" s="189" t="s">
        <v>5677</v>
      </c>
      <c r="D2027" s="190">
        <v>2</v>
      </c>
      <c r="E2027" s="99" t="s">
        <v>5678</v>
      </c>
      <c r="F2027" s="100">
        <v>40544</v>
      </c>
      <c r="G2027" s="101">
        <v>2</v>
      </c>
      <c r="I2027" s="101">
        <v>0</v>
      </c>
    </row>
    <row r="2028" spans="1:9" ht="14.5" x14ac:dyDescent="0.35">
      <c r="A2028" s="99" t="s">
        <v>5638</v>
      </c>
      <c r="B2028" s="99" t="s">
        <v>1373</v>
      </c>
      <c r="C2028" s="189" t="s">
        <v>5679</v>
      </c>
      <c r="D2028" s="190">
        <v>2</v>
      </c>
      <c r="E2028" s="99" t="s">
        <v>5680</v>
      </c>
      <c r="F2028" s="100">
        <v>40544</v>
      </c>
      <c r="G2028" s="101">
        <v>2</v>
      </c>
      <c r="I2028" s="101">
        <v>0</v>
      </c>
    </row>
    <row r="2029" spans="1:9" ht="14.5" x14ac:dyDescent="0.35">
      <c r="A2029" s="99" t="s">
        <v>5638</v>
      </c>
      <c r="B2029" s="99" t="s">
        <v>5681</v>
      </c>
      <c r="C2029" s="189" t="s">
        <v>5682</v>
      </c>
      <c r="D2029" s="190">
        <v>2</v>
      </c>
      <c r="E2029" s="99" t="s">
        <v>5683</v>
      </c>
      <c r="F2029" s="100">
        <v>40544</v>
      </c>
      <c r="G2029" s="101">
        <v>2</v>
      </c>
      <c r="I2029" s="101">
        <v>0</v>
      </c>
    </row>
    <row r="2030" spans="1:9" ht="14.5" x14ac:dyDescent="0.35">
      <c r="A2030" s="99" t="s">
        <v>5638</v>
      </c>
      <c r="B2030" s="99" t="s">
        <v>5684</v>
      </c>
      <c r="C2030" s="189" t="s">
        <v>5685</v>
      </c>
      <c r="D2030" s="190">
        <v>2</v>
      </c>
      <c r="E2030" s="99" t="s">
        <v>5686</v>
      </c>
      <c r="F2030" s="100">
        <v>40544</v>
      </c>
      <c r="G2030" s="101">
        <v>2</v>
      </c>
      <c r="I2030" s="101">
        <v>0</v>
      </c>
    </row>
    <row r="2031" spans="1:9" ht="14.5" x14ac:dyDescent="0.35">
      <c r="A2031" s="99" t="s">
        <v>5638</v>
      </c>
      <c r="B2031" s="99" t="s">
        <v>5687</v>
      </c>
      <c r="C2031" s="189" t="s">
        <v>5688</v>
      </c>
      <c r="D2031" s="190">
        <v>1.8</v>
      </c>
      <c r="E2031" s="99" t="s">
        <v>5689</v>
      </c>
      <c r="F2031" s="100">
        <v>40544</v>
      </c>
      <c r="G2031" s="101">
        <v>1.8</v>
      </c>
      <c r="I2031" s="101">
        <v>0</v>
      </c>
    </row>
    <row r="2032" spans="1:9" ht="14.5" x14ac:dyDescent="0.35">
      <c r="A2032" s="99" t="s">
        <v>5638</v>
      </c>
      <c r="B2032" s="99" t="s">
        <v>1872</v>
      </c>
      <c r="C2032" s="189" t="s">
        <v>5690</v>
      </c>
      <c r="D2032" s="190">
        <v>2</v>
      </c>
      <c r="E2032" s="99" t="s">
        <v>5691</v>
      </c>
      <c r="F2032" s="100">
        <v>40544</v>
      </c>
      <c r="G2032" s="101">
        <v>2</v>
      </c>
      <c r="I2032" s="101">
        <v>0</v>
      </c>
    </row>
    <row r="2033" spans="1:9" ht="14.5" x14ac:dyDescent="0.35">
      <c r="A2033" s="99" t="s">
        <v>5638</v>
      </c>
      <c r="B2033" s="99" t="s">
        <v>5521</v>
      </c>
      <c r="C2033" s="189" t="s">
        <v>5692</v>
      </c>
      <c r="D2033" s="190">
        <v>2</v>
      </c>
      <c r="E2033" s="99" t="s">
        <v>5693</v>
      </c>
      <c r="F2033" s="100">
        <v>40544</v>
      </c>
      <c r="G2033" s="101">
        <v>2</v>
      </c>
      <c r="I2033" s="101">
        <v>0</v>
      </c>
    </row>
    <row r="2034" spans="1:9" ht="14.5" x14ac:dyDescent="0.35">
      <c r="A2034" s="99" t="s">
        <v>5638</v>
      </c>
      <c r="B2034" s="99" t="s">
        <v>880</v>
      </c>
      <c r="C2034" s="189" t="s">
        <v>5694</v>
      </c>
      <c r="D2034" s="190">
        <v>2</v>
      </c>
      <c r="E2034" s="99" t="s">
        <v>5695</v>
      </c>
      <c r="F2034" s="100">
        <v>40544</v>
      </c>
      <c r="G2034" s="101">
        <v>2</v>
      </c>
      <c r="I2034" s="101">
        <v>0</v>
      </c>
    </row>
    <row r="2035" spans="1:9" ht="14.5" x14ac:dyDescent="0.35">
      <c r="A2035" s="99" t="s">
        <v>5638</v>
      </c>
      <c r="B2035" s="99" t="s">
        <v>1227</v>
      </c>
      <c r="C2035" s="189" t="s">
        <v>5696</v>
      </c>
      <c r="D2035" s="190">
        <v>2</v>
      </c>
      <c r="E2035" s="99" t="s">
        <v>5697</v>
      </c>
      <c r="F2035" s="100">
        <v>40544</v>
      </c>
      <c r="G2035" s="101">
        <v>2</v>
      </c>
      <c r="I2035" s="101">
        <v>0</v>
      </c>
    </row>
    <row r="2036" spans="1:9" ht="14.5" x14ac:dyDescent="0.35">
      <c r="A2036" s="99" t="s">
        <v>5638</v>
      </c>
      <c r="B2036" s="99" t="s">
        <v>973</v>
      </c>
      <c r="C2036" s="189" t="s">
        <v>5698</v>
      </c>
      <c r="D2036" s="190">
        <v>2</v>
      </c>
      <c r="E2036" s="99" t="s">
        <v>5699</v>
      </c>
      <c r="F2036" s="100">
        <v>40544</v>
      </c>
      <c r="G2036" s="101">
        <v>2</v>
      </c>
      <c r="I2036" s="101">
        <v>0</v>
      </c>
    </row>
    <row r="2037" spans="1:9" ht="14.5" x14ac:dyDescent="0.35">
      <c r="A2037" s="99" t="s">
        <v>5638</v>
      </c>
      <c r="B2037" s="99" t="s">
        <v>1395</v>
      </c>
      <c r="C2037" s="189" t="s">
        <v>5700</v>
      </c>
      <c r="D2037" s="190">
        <v>1.8</v>
      </c>
      <c r="E2037" s="99" t="s">
        <v>5701</v>
      </c>
      <c r="F2037" s="100">
        <v>40544</v>
      </c>
      <c r="G2037" s="101">
        <v>1.8</v>
      </c>
      <c r="I2037" s="101">
        <v>0</v>
      </c>
    </row>
    <row r="2038" spans="1:9" ht="14.5" x14ac:dyDescent="0.35">
      <c r="A2038" s="99" t="s">
        <v>5638</v>
      </c>
      <c r="B2038" s="99" t="s">
        <v>5702</v>
      </c>
      <c r="C2038" s="189" t="s">
        <v>5703</v>
      </c>
      <c r="D2038" s="190">
        <v>2.2000000000000002</v>
      </c>
      <c r="E2038" s="99" t="s">
        <v>5704</v>
      </c>
      <c r="F2038" s="100">
        <v>40544</v>
      </c>
      <c r="G2038" s="101">
        <v>2.2000000000000002</v>
      </c>
      <c r="I2038" s="101">
        <v>0</v>
      </c>
    </row>
    <row r="2039" spans="1:9" ht="14.5" x14ac:dyDescent="0.35">
      <c r="A2039" s="99" t="s">
        <v>5638</v>
      </c>
      <c r="B2039" s="99" t="s">
        <v>5705</v>
      </c>
      <c r="C2039" s="189" t="s">
        <v>5706</v>
      </c>
      <c r="D2039" s="190">
        <v>2</v>
      </c>
      <c r="E2039" s="99" t="s">
        <v>5707</v>
      </c>
      <c r="F2039" s="100">
        <v>40544</v>
      </c>
      <c r="G2039" s="101">
        <v>2</v>
      </c>
      <c r="I2039" s="101">
        <v>0</v>
      </c>
    </row>
    <row r="2040" spans="1:9" ht="14.5" x14ac:dyDescent="0.35">
      <c r="A2040" s="99" t="s">
        <v>5638</v>
      </c>
      <c r="B2040" s="99" t="s">
        <v>1235</v>
      </c>
      <c r="C2040" s="189" t="s">
        <v>5708</v>
      </c>
      <c r="D2040" s="190">
        <v>2</v>
      </c>
      <c r="E2040" s="99" t="s">
        <v>5709</v>
      </c>
      <c r="F2040" s="100">
        <v>40544</v>
      </c>
      <c r="G2040" s="101">
        <v>2</v>
      </c>
      <c r="I2040" s="101">
        <v>0</v>
      </c>
    </row>
    <row r="2041" spans="1:9" ht="14.5" x14ac:dyDescent="0.35">
      <c r="A2041" s="99" t="s">
        <v>5638</v>
      </c>
      <c r="B2041" s="99" t="s">
        <v>5710</v>
      </c>
      <c r="C2041" s="189" t="s">
        <v>5711</v>
      </c>
      <c r="D2041" s="190">
        <v>2</v>
      </c>
      <c r="E2041" s="99" t="s">
        <v>5712</v>
      </c>
      <c r="F2041" s="100">
        <v>40544</v>
      </c>
      <c r="G2041" s="101">
        <v>2</v>
      </c>
      <c r="I2041" s="101">
        <v>0</v>
      </c>
    </row>
    <row r="2042" spans="1:9" ht="14.5" x14ac:dyDescent="0.35">
      <c r="A2042" s="99" t="s">
        <v>5638</v>
      </c>
      <c r="B2042" s="99" t="s">
        <v>988</v>
      </c>
      <c r="C2042" s="189" t="s">
        <v>5713</v>
      </c>
      <c r="D2042" s="190">
        <v>2.2000000000000002</v>
      </c>
      <c r="E2042" s="99" t="s">
        <v>5714</v>
      </c>
      <c r="F2042" s="100">
        <v>40544</v>
      </c>
      <c r="G2042" s="101">
        <v>2.2000000000000002</v>
      </c>
      <c r="I2042" s="101">
        <v>0</v>
      </c>
    </row>
    <row r="2043" spans="1:9" ht="14.5" x14ac:dyDescent="0.35">
      <c r="A2043" s="99" t="s">
        <v>5638</v>
      </c>
      <c r="B2043" s="99" t="s">
        <v>1567</v>
      </c>
      <c r="C2043" s="189" t="s">
        <v>5715</v>
      </c>
      <c r="D2043" s="190">
        <v>2</v>
      </c>
      <c r="E2043" s="99" t="s">
        <v>5716</v>
      </c>
      <c r="F2043" s="100">
        <v>40544</v>
      </c>
      <c r="G2043" s="101">
        <v>2</v>
      </c>
      <c r="I2043" s="101">
        <v>0</v>
      </c>
    </row>
    <row r="2044" spans="1:9" ht="14.5" x14ac:dyDescent="0.35">
      <c r="A2044" s="99" t="s">
        <v>5638</v>
      </c>
      <c r="B2044" s="99" t="s">
        <v>1907</v>
      </c>
      <c r="C2044" s="189" t="s">
        <v>5717</v>
      </c>
      <c r="D2044" s="190">
        <v>2</v>
      </c>
      <c r="E2044" s="99" t="s">
        <v>5718</v>
      </c>
      <c r="F2044" s="100">
        <v>40544</v>
      </c>
      <c r="G2044" s="101">
        <v>2</v>
      </c>
      <c r="I2044" s="101">
        <v>0</v>
      </c>
    </row>
    <row r="2045" spans="1:9" ht="14.5" x14ac:dyDescent="0.35">
      <c r="A2045" s="99" t="s">
        <v>5638</v>
      </c>
      <c r="B2045" s="99" t="s">
        <v>1910</v>
      </c>
      <c r="C2045" s="189" t="s">
        <v>5719</v>
      </c>
      <c r="D2045" s="190">
        <v>2</v>
      </c>
      <c r="E2045" s="99" t="s">
        <v>5720</v>
      </c>
      <c r="F2045" s="100">
        <v>40544</v>
      </c>
      <c r="G2045" s="101">
        <v>2</v>
      </c>
      <c r="I2045" s="101">
        <v>0</v>
      </c>
    </row>
    <row r="2046" spans="1:9" ht="14.5" x14ac:dyDescent="0.35">
      <c r="A2046" s="99" t="s">
        <v>5638</v>
      </c>
      <c r="B2046" s="99" t="s">
        <v>1241</v>
      </c>
      <c r="C2046" s="189" t="s">
        <v>5721</v>
      </c>
      <c r="D2046" s="190">
        <v>1.8</v>
      </c>
      <c r="E2046" s="99" t="s">
        <v>5722</v>
      </c>
      <c r="F2046" s="100">
        <v>40544</v>
      </c>
      <c r="G2046" s="101">
        <v>1.8</v>
      </c>
      <c r="I2046" s="101">
        <v>0</v>
      </c>
    </row>
    <row r="2047" spans="1:9" ht="14.5" x14ac:dyDescent="0.35">
      <c r="A2047" s="99" t="s">
        <v>5638</v>
      </c>
      <c r="B2047" s="99" t="s">
        <v>5723</v>
      </c>
      <c r="C2047" s="189" t="s">
        <v>5724</v>
      </c>
      <c r="D2047" s="190">
        <v>2.2000000000000002</v>
      </c>
      <c r="E2047" s="99" t="s">
        <v>5725</v>
      </c>
      <c r="F2047" s="100">
        <v>40544</v>
      </c>
      <c r="G2047" s="101">
        <v>2.2000000000000002</v>
      </c>
      <c r="I2047" s="101">
        <v>0</v>
      </c>
    </row>
    <row r="2048" spans="1:9" ht="14.5" x14ac:dyDescent="0.35">
      <c r="A2048" s="99" t="s">
        <v>5638</v>
      </c>
      <c r="B2048" s="99" t="s">
        <v>5726</v>
      </c>
      <c r="C2048" s="189" t="s">
        <v>5727</v>
      </c>
      <c r="D2048" s="190">
        <v>2</v>
      </c>
      <c r="E2048" s="99" t="s">
        <v>5728</v>
      </c>
      <c r="F2048" s="100">
        <v>40544</v>
      </c>
      <c r="G2048" s="101">
        <v>2</v>
      </c>
      <c r="I2048" s="101">
        <v>0</v>
      </c>
    </row>
    <row r="2049" spans="1:9" ht="14.5" x14ac:dyDescent="0.35">
      <c r="A2049" s="191" t="s">
        <v>5638</v>
      </c>
      <c r="B2049" s="191" t="s">
        <v>1006</v>
      </c>
      <c r="C2049" s="189" t="s">
        <v>5729</v>
      </c>
      <c r="D2049" s="190">
        <v>2</v>
      </c>
      <c r="E2049" s="191" t="s">
        <v>5730</v>
      </c>
      <c r="F2049" s="192">
        <v>40544</v>
      </c>
      <c r="G2049" s="193">
        <v>2</v>
      </c>
      <c r="I2049" s="193">
        <v>0</v>
      </c>
    </row>
    <row r="2050" spans="1:9" ht="14.5" x14ac:dyDescent="0.35">
      <c r="A2050" s="99" t="s">
        <v>5638</v>
      </c>
      <c r="B2050" s="99" t="s">
        <v>3635</v>
      </c>
      <c r="C2050" s="189" t="s">
        <v>5731</v>
      </c>
      <c r="D2050" s="190">
        <v>2</v>
      </c>
      <c r="E2050" s="99" t="s">
        <v>5732</v>
      </c>
      <c r="F2050" s="100">
        <v>40544</v>
      </c>
      <c r="G2050" s="101">
        <v>2</v>
      </c>
      <c r="I2050" s="101">
        <v>0</v>
      </c>
    </row>
    <row r="2051" spans="1:9" ht="14.5" x14ac:dyDescent="0.35">
      <c r="A2051" s="99" t="s">
        <v>5638</v>
      </c>
      <c r="B2051" s="99" t="s">
        <v>353</v>
      </c>
      <c r="C2051" s="189" t="s">
        <v>5733</v>
      </c>
      <c r="D2051" s="190">
        <v>2.2000000000000002</v>
      </c>
      <c r="E2051" s="99" t="s">
        <v>5734</v>
      </c>
      <c r="F2051" s="100">
        <v>40544</v>
      </c>
      <c r="G2051" s="101">
        <v>2.2000000000000002</v>
      </c>
      <c r="I2051" s="101">
        <v>0</v>
      </c>
    </row>
    <row r="2052" spans="1:9" ht="14.5" x14ac:dyDescent="0.35">
      <c r="A2052" s="99" t="s">
        <v>5638</v>
      </c>
      <c r="B2052" s="99" t="s">
        <v>356</v>
      </c>
      <c r="C2052" s="189" t="s">
        <v>5735</v>
      </c>
      <c r="D2052" s="190">
        <v>2</v>
      </c>
      <c r="E2052" s="99" t="s">
        <v>5736</v>
      </c>
      <c r="F2052" s="100">
        <v>40544</v>
      </c>
      <c r="G2052" s="101">
        <v>2</v>
      </c>
      <c r="I2052" s="101">
        <v>0</v>
      </c>
    </row>
    <row r="2053" spans="1:9" ht="14.5" x14ac:dyDescent="0.35">
      <c r="A2053" s="99" t="s">
        <v>5638</v>
      </c>
      <c r="B2053" s="99" t="s">
        <v>2292</v>
      </c>
      <c r="C2053" s="189" t="s">
        <v>5737</v>
      </c>
      <c r="D2053" s="190">
        <v>2</v>
      </c>
      <c r="E2053" s="99" t="s">
        <v>5738</v>
      </c>
      <c r="F2053" s="100">
        <v>40544</v>
      </c>
      <c r="G2053" s="101">
        <v>2</v>
      </c>
      <c r="I2053" s="101">
        <v>0</v>
      </c>
    </row>
    <row r="2054" spans="1:9" ht="14.5" x14ac:dyDescent="0.35">
      <c r="A2054" s="99" t="s">
        <v>5638</v>
      </c>
      <c r="B2054" s="99" t="s">
        <v>573</v>
      </c>
      <c r="C2054" s="189" t="s">
        <v>5739</v>
      </c>
      <c r="D2054" s="190">
        <v>2</v>
      </c>
      <c r="E2054" s="99" t="s">
        <v>5740</v>
      </c>
      <c r="F2054" s="100">
        <v>40544</v>
      </c>
      <c r="G2054" s="101">
        <v>2</v>
      </c>
      <c r="I2054" s="101">
        <v>0</v>
      </c>
    </row>
    <row r="2055" spans="1:9" ht="14.5" x14ac:dyDescent="0.35">
      <c r="A2055" s="99" t="s">
        <v>5638</v>
      </c>
      <c r="B2055" s="99" t="s">
        <v>365</v>
      </c>
      <c r="C2055" s="189" t="s">
        <v>5741</v>
      </c>
      <c r="D2055" s="190">
        <v>2.2000000000000002</v>
      </c>
      <c r="E2055" s="99" t="s">
        <v>5742</v>
      </c>
      <c r="F2055" s="100">
        <v>40544</v>
      </c>
      <c r="G2055" s="101">
        <v>2.2000000000000002</v>
      </c>
      <c r="I2055" s="101">
        <v>0</v>
      </c>
    </row>
    <row r="2056" spans="1:9" ht="14.5" x14ac:dyDescent="0.35">
      <c r="A2056" s="99" t="s">
        <v>5638</v>
      </c>
      <c r="B2056" s="99" t="s">
        <v>5743</v>
      </c>
      <c r="C2056" s="189" t="s">
        <v>5744</v>
      </c>
      <c r="D2056" s="190">
        <v>2</v>
      </c>
      <c r="E2056" s="99" t="s">
        <v>5745</v>
      </c>
      <c r="F2056" s="100">
        <v>40544</v>
      </c>
      <c r="G2056" s="101">
        <v>2</v>
      </c>
      <c r="I2056" s="101">
        <v>0</v>
      </c>
    </row>
    <row r="2057" spans="1:9" ht="14.5" x14ac:dyDescent="0.35">
      <c r="A2057" s="99" t="s">
        <v>5638</v>
      </c>
      <c r="B2057" s="99" t="s">
        <v>377</v>
      </c>
      <c r="C2057" s="189" t="s">
        <v>5746</v>
      </c>
      <c r="D2057" s="190">
        <v>2</v>
      </c>
      <c r="E2057" s="99" t="s">
        <v>5747</v>
      </c>
      <c r="F2057" s="100">
        <v>40544</v>
      </c>
      <c r="G2057" s="101">
        <v>2</v>
      </c>
      <c r="I2057" s="101">
        <v>0</v>
      </c>
    </row>
    <row r="2058" spans="1:9" ht="14.5" x14ac:dyDescent="0.35">
      <c r="A2058" s="99" t="s">
        <v>5638</v>
      </c>
      <c r="B2058" s="99" t="s">
        <v>5748</v>
      </c>
      <c r="C2058" s="189" t="s">
        <v>5749</v>
      </c>
      <c r="D2058" s="190">
        <v>2</v>
      </c>
      <c r="E2058" s="99" t="s">
        <v>5750</v>
      </c>
      <c r="F2058" s="100">
        <v>40544</v>
      </c>
      <c r="G2058" s="101">
        <v>2</v>
      </c>
      <c r="I2058" s="101">
        <v>0</v>
      </c>
    </row>
    <row r="2059" spans="1:9" ht="14.5" x14ac:dyDescent="0.35">
      <c r="A2059" s="99" t="s">
        <v>5638</v>
      </c>
      <c r="B2059" s="99" t="s">
        <v>1949</v>
      </c>
      <c r="C2059" s="189" t="s">
        <v>5751</v>
      </c>
      <c r="D2059" s="190">
        <v>1.8</v>
      </c>
      <c r="E2059" s="99" t="s">
        <v>5752</v>
      </c>
      <c r="F2059" s="100">
        <v>40544</v>
      </c>
      <c r="G2059" s="101">
        <v>1.8</v>
      </c>
      <c r="I2059" s="101">
        <v>0</v>
      </c>
    </row>
    <row r="2060" spans="1:9" ht="14.5" x14ac:dyDescent="0.35">
      <c r="A2060" s="99" t="s">
        <v>5638</v>
      </c>
      <c r="B2060" s="99" t="s">
        <v>383</v>
      </c>
      <c r="C2060" s="189" t="s">
        <v>5753</v>
      </c>
      <c r="D2060" s="190">
        <v>2</v>
      </c>
      <c r="E2060" s="99" t="s">
        <v>5754</v>
      </c>
      <c r="F2060" s="100">
        <v>40544</v>
      </c>
      <c r="G2060" s="101">
        <v>2</v>
      </c>
      <c r="I2060" s="101">
        <v>0</v>
      </c>
    </row>
    <row r="2061" spans="1:9" ht="14.5" x14ac:dyDescent="0.35">
      <c r="A2061" s="99" t="s">
        <v>5638</v>
      </c>
      <c r="B2061" s="99" t="s">
        <v>5755</v>
      </c>
      <c r="C2061" s="189" t="s">
        <v>5756</v>
      </c>
      <c r="D2061" s="190">
        <v>2</v>
      </c>
      <c r="E2061" s="99" t="s">
        <v>5757</v>
      </c>
      <c r="F2061" s="100">
        <v>40544</v>
      </c>
      <c r="G2061" s="101">
        <v>2</v>
      </c>
      <c r="I2061" s="101">
        <v>0</v>
      </c>
    </row>
    <row r="2062" spans="1:9" ht="14.5" x14ac:dyDescent="0.35">
      <c r="A2062" s="99" t="s">
        <v>5638</v>
      </c>
      <c r="B2062" s="99" t="s">
        <v>386</v>
      </c>
      <c r="C2062" s="189" t="s">
        <v>5758</v>
      </c>
      <c r="D2062" s="190">
        <v>2</v>
      </c>
      <c r="E2062" s="99" t="s">
        <v>5759</v>
      </c>
      <c r="F2062" s="100">
        <v>40544</v>
      </c>
      <c r="G2062" s="101">
        <v>2</v>
      </c>
      <c r="I2062" s="101">
        <v>0</v>
      </c>
    </row>
    <row r="2063" spans="1:9" ht="14.5" x14ac:dyDescent="0.35">
      <c r="A2063" s="99" t="s">
        <v>5638</v>
      </c>
      <c r="B2063" s="99" t="s">
        <v>5760</v>
      </c>
      <c r="C2063" s="189" t="s">
        <v>5761</v>
      </c>
      <c r="D2063" s="190">
        <v>2</v>
      </c>
      <c r="E2063" s="99" t="s">
        <v>5762</v>
      </c>
      <c r="F2063" s="100">
        <v>40544</v>
      </c>
      <c r="G2063" s="101">
        <v>2</v>
      </c>
      <c r="I2063" s="101">
        <v>0</v>
      </c>
    </row>
    <row r="2064" spans="1:9" ht="14.5" x14ac:dyDescent="0.35">
      <c r="A2064" s="99" t="s">
        <v>5638</v>
      </c>
      <c r="B2064" s="99" t="s">
        <v>5763</v>
      </c>
      <c r="C2064" s="189" t="s">
        <v>5764</v>
      </c>
      <c r="D2064" s="190">
        <v>2</v>
      </c>
      <c r="E2064" s="99" t="s">
        <v>5765</v>
      </c>
      <c r="F2064" s="100">
        <v>40544</v>
      </c>
      <c r="G2064" s="101">
        <v>2</v>
      </c>
      <c r="I2064" s="101">
        <v>0</v>
      </c>
    </row>
    <row r="2065" spans="1:9" ht="14.5" x14ac:dyDescent="0.35">
      <c r="A2065" s="99" t="s">
        <v>5638</v>
      </c>
      <c r="B2065" s="99" t="s">
        <v>2338</v>
      </c>
      <c r="C2065" s="189" t="s">
        <v>5766</v>
      </c>
      <c r="D2065" s="190">
        <v>2</v>
      </c>
      <c r="E2065" s="99" t="s">
        <v>5767</v>
      </c>
      <c r="F2065" s="100">
        <v>40544</v>
      </c>
      <c r="G2065" s="101">
        <v>2</v>
      </c>
      <c r="I2065" s="101">
        <v>0</v>
      </c>
    </row>
    <row r="2066" spans="1:9" ht="14.5" x14ac:dyDescent="0.35">
      <c r="A2066" s="99" t="s">
        <v>5638</v>
      </c>
      <c r="B2066" s="99" t="s">
        <v>2549</v>
      </c>
      <c r="C2066" s="189" t="s">
        <v>5768</v>
      </c>
      <c r="D2066" s="190">
        <v>2</v>
      </c>
      <c r="E2066" s="99" t="s">
        <v>5769</v>
      </c>
      <c r="F2066" s="100">
        <v>40544</v>
      </c>
      <c r="G2066" s="101">
        <v>2</v>
      </c>
      <c r="I2066" s="101">
        <v>0</v>
      </c>
    </row>
    <row r="2067" spans="1:9" ht="14.5" x14ac:dyDescent="0.35">
      <c r="A2067" s="99" t="s">
        <v>5638</v>
      </c>
      <c r="B2067" s="99" t="s">
        <v>395</v>
      </c>
      <c r="C2067" s="189" t="s">
        <v>5770</v>
      </c>
      <c r="D2067" s="190">
        <v>2</v>
      </c>
      <c r="E2067" s="99" t="s">
        <v>5771</v>
      </c>
      <c r="F2067" s="100">
        <v>40544</v>
      </c>
      <c r="G2067" s="101">
        <v>2</v>
      </c>
      <c r="I2067" s="101">
        <v>0</v>
      </c>
    </row>
    <row r="2068" spans="1:9" ht="14.5" x14ac:dyDescent="0.35">
      <c r="A2068" s="99" t="s">
        <v>5638</v>
      </c>
      <c r="B2068" s="99" t="s">
        <v>398</v>
      </c>
      <c r="C2068" s="189" t="s">
        <v>5772</v>
      </c>
      <c r="D2068" s="190">
        <v>2</v>
      </c>
      <c r="E2068" s="99" t="s">
        <v>5773</v>
      </c>
      <c r="F2068" s="100">
        <v>40544</v>
      </c>
      <c r="G2068" s="101">
        <v>2</v>
      </c>
      <c r="I2068" s="101">
        <v>0</v>
      </c>
    </row>
    <row r="2069" spans="1:9" ht="14.5" x14ac:dyDescent="0.35">
      <c r="A2069" s="99" t="s">
        <v>5638</v>
      </c>
      <c r="B2069" s="99" t="s">
        <v>822</v>
      </c>
      <c r="C2069" s="189" t="s">
        <v>5774</v>
      </c>
      <c r="D2069" s="190">
        <v>2</v>
      </c>
      <c r="E2069" s="99" t="s">
        <v>5775</v>
      </c>
      <c r="F2069" s="100">
        <v>40544</v>
      </c>
      <c r="G2069" s="101">
        <v>2</v>
      </c>
      <c r="I2069" s="101">
        <v>0</v>
      </c>
    </row>
    <row r="2070" spans="1:9" ht="14.5" x14ac:dyDescent="0.35">
      <c r="A2070" s="99" t="s">
        <v>5638</v>
      </c>
      <c r="B2070" s="99" t="s">
        <v>5776</v>
      </c>
      <c r="C2070" s="189" t="s">
        <v>5777</v>
      </c>
      <c r="D2070" s="190">
        <v>2</v>
      </c>
      <c r="E2070" s="99" t="s">
        <v>5778</v>
      </c>
      <c r="F2070" s="100">
        <v>40544</v>
      </c>
      <c r="G2070" s="101">
        <v>2</v>
      </c>
      <c r="I2070" s="101">
        <v>0</v>
      </c>
    </row>
    <row r="2071" spans="1:9" ht="14.5" x14ac:dyDescent="0.35">
      <c r="A2071" s="99" t="s">
        <v>5638</v>
      </c>
      <c r="B2071" s="99" t="s">
        <v>5779</v>
      </c>
      <c r="C2071" s="189" t="s">
        <v>5780</v>
      </c>
      <c r="D2071" s="190">
        <v>2</v>
      </c>
      <c r="E2071" s="99" t="s">
        <v>5781</v>
      </c>
      <c r="F2071" s="100">
        <v>40544</v>
      </c>
      <c r="G2071" s="101">
        <v>2</v>
      </c>
      <c r="I2071" s="101">
        <v>0</v>
      </c>
    </row>
    <row r="2072" spans="1:9" ht="14.5" x14ac:dyDescent="0.35">
      <c r="A2072" s="99" t="s">
        <v>5638</v>
      </c>
      <c r="B2072" s="99" t="s">
        <v>2560</v>
      </c>
      <c r="C2072" s="189" t="s">
        <v>5782</v>
      </c>
      <c r="D2072" s="190">
        <v>2</v>
      </c>
      <c r="E2072" s="99" t="s">
        <v>5783</v>
      </c>
      <c r="F2072" s="100">
        <v>40544</v>
      </c>
      <c r="G2072" s="101">
        <v>2</v>
      </c>
      <c r="I2072" s="101">
        <v>0</v>
      </c>
    </row>
    <row r="2073" spans="1:9" ht="14.5" x14ac:dyDescent="0.35">
      <c r="A2073" s="99" t="s">
        <v>5638</v>
      </c>
      <c r="B2073" s="99" t="s">
        <v>2838</v>
      </c>
      <c r="C2073" s="189" t="s">
        <v>5784</v>
      </c>
      <c r="D2073" s="190">
        <v>2</v>
      </c>
      <c r="E2073" s="99" t="s">
        <v>5785</v>
      </c>
      <c r="F2073" s="100">
        <v>40544</v>
      </c>
      <c r="G2073" s="101">
        <v>2</v>
      </c>
      <c r="I2073" s="101">
        <v>0</v>
      </c>
    </row>
    <row r="2074" spans="1:9" ht="14.5" x14ac:dyDescent="0.35">
      <c r="A2074" s="99" t="s">
        <v>5638</v>
      </c>
      <c r="B2074" s="99" t="s">
        <v>1669</v>
      </c>
      <c r="C2074" s="189" t="s">
        <v>5786</v>
      </c>
      <c r="D2074" s="190">
        <v>1.8</v>
      </c>
      <c r="E2074" s="99" t="s">
        <v>5787</v>
      </c>
      <c r="F2074" s="100">
        <v>40544</v>
      </c>
      <c r="G2074" s="101">
        <v>1.8</v>
      </c>
      <c r="I2074" s="101">
        <v>0</v>
      </c>
    </row>
    <row r="2075" spans="1:9" ht="14.5" x14ac:dyDescent="0.35">
      <c r="A2075" s="99" t="s">
        <v>5638</v>
      </c>
      <c r="B2075" s="99" t="s">
        <v>410</v>
      </c>
      <c r="C2075" s="189" t="s">
        <v>5788</v>
      </c>
      <c r="D2075" s="190">
        <v>2</v>
      </c>
      <c r="E2075" s="99" t="s">
        <v>5789</v>
      </c>
      <c r="F2075" s="100">
        <v>40544</v>
      </c>
      <c r="G2075" s="101">
        <v>2</v>
      </c>
      <c r="I2075" s="101">
        <v>0</v>
      </c>
    </row>
    <row r="2076" spans="1:9" ht="14.5" x14ac:dyDescent="0.35">
      <c r="A2076" s="99" t="s">
        <v>5638</v>
      </c>
      <c r="B2076" s="99" t="s">
        <v>5790</v>
      </c>
      <c r="C2076" s="189" t="s">
        <v>5791</v>
      </c>
      <c r="D2076" s="190">
        <v>2</v>
      </c>
      <c r="E2076" s="99" t="s">
        <v>5792</v>
      </c>
      <c r="F2076" s="100">
        <v>40544</v>
      </c>
      <c r="G2076" s="101">
        <v>2</v>
      </c>
      <c r="I2076" s="101">
        <v>0</v>
      </c>
    </row>
    <row r="2077" spans="1:9" ht="14.5" x14ac:dyDescent="0.35">
      <c r="A2077" s="99" t="s">
        <v>5638</v>
      </c>
      <c r="B2077" s="99" t="s">
        <v>416</v>
      </c>
      <c r="C2077" s="189" t="s">
        <v>5793</v>
      </c>
      <c r="D2077" s="190">
        <v>2.2000000000000002</v>
      </c>
      <c r="E2077" s="99" t="s">
        <v>5794</v>
      </c>
      <c r="F2077" s="100">
        <v>40544</v>
      </c>
      <c r="G2077" s="101">
        <v>2.2000000000000002</v>
      </c>
      <c r="I2077" s="101">
        <v>0</v>
      </c>
    </row>
    <row r="2078" spans="1:9" ht="14.5" x14ac:dyDescent="0.35">
      <c r="A2078" s="99" t="s">
        <v>5638</v>
      </c>
      <c r="B2078" s="99" t="s">
        <v>5795</v>
      </c>
      <c r="C2078" s="189" t="s">
        <v>5796</v>
      </c>
      <c r="D2078" s="190">
        <v>2</v>
      </c>
      <c r="E2078" s="99" t="s">
        <v>5797</v>
      </c>
      <c r="F2078" s="100">
        <v>40544</v>
      </c>
      <c r="G2078" s="101">
        <v>2</v>
      </c>
      <c r="I2078" s="101">
        <v>0</v>
      </c>
    </row>
    <row r="2079" spans="1:9" ht="14.5" x14ac:dyDescent="0.35">
      <c r="A2079" s="99" t="s">
        <v>5638</v>
      </c>
      <c r="B2079" s="99" t="s">
        <v>5798</v>
      </c>
      <c r="C2079" s="189" t="s">
        <v>5799</v>
      </c>
      <c r="D2079" s="190">
        <v>2</v>
      </c>
      <c r="E2079" s="99" t="s">
        <v>5800</v>
      </c>
      <c r="F2079" s="100">
        <v>40544</v>
      </c>
      <c r="G2079" s="101">
        <v>2</v>
      </c>
      <c r="I2079" s="101">
        <v>0</v>
      </c>
    </row>
    <row r="2080" spans="1:9" ht="14.5" x14ac:dyDescent="0.35">
      <c r="A2080" s="99" t="s">
        <v>5638</v>
      </c>
      <c r="B2080" s="99" t="s">
        <v>1071</v>
      </c>
      <c r="C2080" s="189" t="s">
        <v>5801</v>
      </c>
      <c r="D2080" s="190">
        <v>1.8</v>
      </c>
      <c r="E2080" s="99" t="s">
        <v>5802</v>
      </c>
      <c r="F2080" s="100">
        <v>40544</v>
      </c>
      <c r="G2080" s="101">
        <v>1.8</v>
      </c>
      <c r="I2080" s="101">
        <v>0</v>
      </c>
    </row>
    <row r="2081" spans="1:9" ht="14.5" x14ac:dyDescent="0.35">
      <c r="A2081" s="99" t="s">
        <v>5638</v>
      </c>
      <c r="B2081" s="99" t="s">
        <v>2371</v>
      </c>
      <c r="C2081" s="189" t="s">
        <v>5803</v>
      </c>
      <c r="D2081" s="190">
        <v>2</v>
      </c>
      <c r="E2081" s="99" t="s">
        <v>5804</v>
      </c>
      <c r="F2081" s="100">
        <v>40544</v>
      </c>
      <c r="G2081" s="101">
        <v>2</v>
      </c>
      <c r="I2081" s="101">
        <v>0</v>
      </c>
    </row>
    <row r="2082" spans="1:9" ht="14.5" x14ac:dyDescent="0.35">
      <c r="A2082" s="99" t="s">
        <v>5638</v>
      </c>
      <c r="B2082" s="99" t="s">
        <v>5805</v>
      </c>
      <c r="C2082" s="189" t="s">
        <v>5806</v>
      </c>
      <c r="D2082" s="190">
        <v>2</v>
      </c>
      <c r="E2082" s="99" t="s">
        <v>5807</v>
      </c>
      <c r="F2082" s="100">
        <v>40544</v>
      </c>
      <c r="G2082" s="101">
        <v>2</v>
      </c>
      <c r="I2082" s="101">
        <v>0</v>
      </c>
    </row>
    <row r="2083" spans="1:9" ht="14.5" x14ac:dyDescent="0.35">
      <c r="A2083" s="99" t="s">
        <v>5638</v>
      </c>
      <c r="B2083" s="99" t="s">
        <v>5808</v>
      </c>
      <c r="C2083" s="189" t="s">
        <v>5809</v>
      </c>
      <c r="D2083" s="190">
        <v>2</v>
      </c>
      <c r="E2083" s="99" t="s">
        <v>5810</v>
      </c>
      <c r="F2083" s="100">
        <v>40544</v>
      </c>
      <c r="G2083" s="101">
        <v>2</v>
      </c>
      <c r="I2083" s="101">
        <v>0</v>
      </c>
    </row>
    <row r="2084" spans="1:9" ht="14.5" x14ac:dyDescent="0.35">
      <c r="A2084" s="99" t="s">
        <v>5638</v>
      </c>
      <c r="B2084" s="99" t="s">
        <v>5811</v>
      </c>
      <c r="C2084" s="189" t="s">
        <v>5812</v>
      </c>
      <c r="D2084" s="190">
        <v>2.2000000000000002</v>
      </c>
      <c r="E2084" s="99" t="s">
        <v>5813</v>
      </c>
      <c r="F2084" s="100">
        <v>40544</v>
      </c>
      <c r="G2084" s="101">
        <v>2.2000000000000002</v>
      </c>
      <c r="I2084" s="101">
        <v>0</v>
      </c>
    </row>
    <row r="2085" spans="1:9" ht="14.5" x14ac:dyDescent="0.35">
      <c r="A2085" s="99" t="s">
        <v>5638</v>
      </c>
      <c r="B2085" s="99" t="s">
        <v>5602</v>
      </c>
      <c r="C2085" s="189" t="s">
        <v>5814</v>
      </c>
      <c r="D2085" s="190">
        <v>2</v>
      </c>
      <c r="E2085" s="99" t="s">
        <v>5815</v>
      </c>
      <c r="F2085" s="100">
        <v>40544</v>
      </c>
      <c r="G2085" s="101">
        <v>2</v>
      </c>
      <c r="I2085" s="101">
        <v>0</v>
      </c>
    </row>
    <row r="2086" spans="1:9" ht="14.5" x14ac:dyDescent="0.35">
      <c r="A2086" s="99" t="s">
        <v>5638</v>
      </c>
      <c r="B2086" s="99" t="s">
        <v>1301</v>
      </c>
      <c r="C2086" s="189" t="s">
        <v>5816</v>
      </c>
      <c r="D2086" s="190">
        <v>2</v>
      </c>
      <c r="E2086" s="99" t="s">
        <v>5817</v>
      </c>
      <c r="F2086" s="100">
        <v>40544</v>
      </c>
      <c r="G2086" s="101">
        <v>2</v>
      </c>
      <c r="I2086" s="101">
        <v>0</v>
      </c>
    </row>
    <row r="2087" spans="1:9" ht="14.5" x14ac:dyDescent="0.35">
      <c r="A2087" s="99" t="s">
        <v>5638</v>
      </c>
      <c r="B2087" s="99" t="s">
        <v>2391</v>
      </c>
      <c r="C2087" s="189" t="s">
        <v>5818</v>
      </c>
      <c r="D2087" s="190">
        <v>2</v>
      </c>
      <c r="E2087" s="99" t="s">
        <v>5819</v>
      </c>
      <c r="F2087" s="100">
        <v>40544</v>
      </c>
      <c r="G2087" s="101">
        <v>2</v>
      </c>
      <c r="I2087" s="101">
        <v>0</v>
      </c>
    </row>
    <row r="2088" spans="1:9" ht="14.5" x14ac:dyDescent="0.35">
      <c r="A2088" s="99" t="s">
        <v>5638</v>
      </c>
      <c r="B2088" s="99" t="s">
        <v>866</v>
      </c>
      <c r="C2088" s="189" t="s">
        <v>5820</v>
      </c>
      <c r="D2088" s="190">
        <v>2</v>
      </c>
      <c r="E2088" s="99" t="s">
        <v>5821</v>
      </c>
      <c r="F2088" s="100">
        <v>40544</v>
      </c>
      <c r="G2088" s="101">
        <v>2</v>
      </c>
      <c r="I2088" s="101">
        <v>0</v>
      </c>
    </row>
    <row r="2089" spans="1:9" ht="14.5" x14ac:dyDescent="0.35">
      <c r="A2089" s="99" t="s">
        <v>5638</v>
      </c>
      <c r="B2089" s="99" t="s">
        <v>5822</v>
      </c>
      <c r="C2089" s="189" t="s">
        <v>5823</v>
      </c>
      <c r="D2089" s="190">
        <v>2</v>
      </c>
      <c r="E2089" s="99" t="s">
        <v>5824</v>
      </c>
      <c r="F2089" s="100">
        <v>40544</v>
      </c>
      <c r="G2089" s="101">
        <v>2</v>
      </c>
      <c r="I2089" s="101">
        <v>0</v>
      </c>
    </row>
    <row r="2090" spans="1:9" ht="14.5" x14ac:dyDescent="0.35">
      <c r="A2090" s="99" t="s">
        <v>5638</v>
      </c>
      <c r="B2090" s="99" t="s">
        <v>5825</v>
      </c>
      <c r="C2090" s="189" t="s">
        <v>5826</v>
      </c>
      <c r="D2090" s="190">
        <v>2</v>
      </c>
      <c r="E2090" s="99" t="s">
        <v>5827</v>
      </c>
      <c r="F2090" s="100">
        <v>40544</v>
      </c>
      <c r="G2090" s="101">
        <v>2</v>
      </c>
      <c r="I2090" s="101">
        <v>0</v>
      </c>
    </row>
    <row r="2091" spans="1:9" ht="14.5" x14ac:dyDescent="0.35">
      <c r="A2091" s="99" t="s">
        <v>5638</v>
      </c>
      <c r="B2091" s="99" t="s">
        <v>461</v>
      </c>
      <c r="C2091" s="189" t="s">
        <v>5828</v>
      </c>
      <c r="D2091" s="190">
        <v>2</v>
      </c>
      <c r="E2091" s="99" t="s">
        <v>5829</v>
      </c>
      <c r="F2091" s="100">
        <v>40544</v>
      </c>
      <c r="G2091" s="101">
        <v>2</v>
      </c>
      <c r="I2091" s="101">
        <v>0</v>
      </c>
    </row>
    <row r="2092" spans="1:9" ht="14.5" x14ac:dyDescent="0.35">
      <c r="A2092" s="99" t="s">
        <v>5638</v>
      </c>
      <c r="B2092" s="99" t="s">
        <v>5830</v>
      </c>
      <c r="C2092" s="189" t="s">
        <v>5831</v>
      </c>
      <c r="D2092" s="190">
        <v>1.8</v>
      </c>
      <c r="E2092" s="99" t="s">
        <v>5832</v>
      </c>
      <c r="F2092" s="100">
        <v>40544</v>
      </c>
      <c r="G2092" s="101">
        <v>1.8</v>
      </c>
      <c r="I2092" s="101">
        <v>0</v>
      </c>
    </row>
    <row r="2093" spans="1:9" ht="14.5" x14ac:dyDescent="0.35">
      <c r="A2093" s="99" t="s">
        <v>5638</v>
      </c>
      <c r="B2093" s="99" t="s">
        <v>5833</v>
      </c>
      <c r="C2093" s="189" t="s">
        <v>5834</v>
      </c>
      <c r="D2093" s="190">
        <v>2</v>
      </c>
      <c r="E2093" s="99" t="s">
        <v>5835</v>
      </c>
      <c r="F2093" s="100">
        <v>40544</v>
      </c>
      <c r="G2093" s="101">
        <v>2</v>
      </c>
      <c r="I2093" s="101">
        <v>0</v>
      </c>
    </row>
    <row r="2094" spans="1:9" ht="14.5" x14ac:dyDescent="0.35">
      <c r="A2094" s="99" t="s">
        <v>5638</v>
      </c>
      <c r="B2094" s="99" t="s">
        <v>1774</v>
      </c>
      <c r="C2094" s="189" t="s">
        <v>5836</v>
      </c>
      <c r="D2094" s="190">
        <v>2</v>
      </c>
      <c r="E2094" s="99" t="s">
        <v>5837</v>
      </c>
      <c r="F2094" s="100">
        <v>40544</v>
      </c>
      <c r="G2094" s="101">
        <v>2</v>
      </c>
      <c r="I2094" s="101">
        <v>0</v>
      </c>
    </row>
    <row r="2095" spans="1:9" ht="14.5" x14ac:dyDescent="0.35">
      <c r="A2095" s="99" t="s">
        <v>5638</v>
      </c>
      <c r="B2095" s="99" t="s">
        <v>467</v>
      </c>
      <c r="C2095" s="189" t="s">
        <v>5838</v>
      </c>
      <c r="D2095" s="190">
        <v>2</v>
      </c>
      <c r="E2095" s="99" t="s">
        <v>5839</v>
      </c>
      <c r="F2095" s="100">
        <v>40544</v>
      </c>
      <c r="G2095" s="101">
        <v>2</v>
      </c>
      <c r="I2095" s="101">
        <v>0</v>
      </c>
    </row>
    <row r="2096" spans="1:9" ht="14.5" x14ac:dyDescent="0.35">
      <c r="A2096" s="99" t="s">
        <v>5638</v>
      </c>
      <c r="B2096" s="99" t="s">
        <v>1779</v>
      </c>
      <c r="C2096" s="189" t="s">
        <v>5840</v>
      </c>
      <c r="D2096" s="190">
        <v>2</v>
      </c>
      <c r="E2096" s="99" t="s">
        <v>5841</v>
      </c>
      <c r="F2096" s="100">
        <v>40544</v>
      </c>
      <c r="G2096" s="101">
        <v>2</v>
      </c>
      <c r="I2096" s="101">
        <v>0</v>
      </c>
    </row>
    <row r="2097" spans="1:9" ht="14.5" x14ac:dyDescent="0.35">
      <c r="A2097" s="99" t="s">
        <v>5638</v>
      </c>
      <c r="B2097" s="99" t="s">
        <v>5036</v>
      </c>
      <c r="C2097" s="189" t="s">
        <v>5842</v>
      </c>
      <c r="D2097" s="190">
        <v>1.8</v>
      </c>
      <c r="E2097" s="99" t="s">
        <v>5843</v>
      </c>
      <c r="F2097" s="100">
        <v>40544</v>
      </c>
      <c r="G2097" s="101">
        <v>1.8</v>
      </c>
      <c r="I2097" s="101">
        <v>0</v>
      </c>
    </row>
    <row r="2098" spans="1:9" ht="14.5" x14ac:dyDescent="0.35">
      <c r="A2098" s="99" t="s">
        <v>5638</v>
      </c>
      <c r="B2098" s="99" t="s">
        <v>5844</v>
      </c>
      <c r="C2098" s="189" t="s">
        <v>5845</v>
      </c>
      <c r="D2098" s="190">
        <v>2</v>
      </c>
      <c r="E2098" s="99" t="s">
        <v>5846</v>
      </c>
      <c r="F2098" s="100">
        <v>40544</v>
      </c>
      <c r="G2098" s="101">
        <v>2</v>
      </c>
      <c r="I2098" s="101">
        <v>0</v>
      </c>
    </row>
    <row r="2099" spans="1:9" ht="14.5" x14ac:dyDescent="0.35">
      <c r="A2099" s="99" t="s">
        <v>5638</v>
      </c>
      <c r="B2099" s="99" t="s">
        <v>5847</v>
      </c>
      <c r="C2099" s="189" t="s">
        <v>5848</v>
      </c>
      <c r="D2099" s="190">
        <v>2</v>
      </c>
      <c r="E2099" s="99" t="s">
        <v>5849</v>
      </c>
      <c r="F2099" s="100">
        <v>40544</v>
      </c>
      <c r="G2099" s="101">
        <v>2</v>
      </c>
      <c r="I2099" s="101">
        <v>0</v>
      </c>
    </row>
    <row r="2100" spans="1:9" ht="14.5" x14ac:dyDescent="0.35">
      <c r="A2100" s="99" t="s">
        <v>5850</v>
      </c>
      <c r="B2100" s="99" t="s">
        <v>1804</v>
      </c>
      <c r="C2100" s="189" t="s">
        <v>5851</v>
      </c>
      <c r="D2100" s="190">
        <v>2.6</v>
      </c>
      <c r="E2100" s="99" t="s">
        <v>5852</v>
      </c>
      <c r="F2100" s="100">
        <v>40544</v>
      </c>
      <c r="G2100" s="101">
        <v>2.6</v>
      </c>
      <c r="I2100" s="101">
        <v>0</v>
      </c>
    </row>
    <row r="2101" spans="1:9" ht="14.5" x14ac:dyDescent="0.35">
      <c r="A2101" s="99" t="s">
        <v>5850</v>
      </c>
      <c r="B2101" s="99" t="s">
        <v>5853</v>
      </c>
      <c r="C2101" s="189" t="s">
        <v>5854</v>
      </c>
      <c r="D2101" s="190">
        <v>2.4</v>
      </c>
      <c r="E2101" s="99" t="s">
        <v>5855</v>
      </c>
      <c r="F2101" s="100">
        <v>40544</v>
      </c>
      <c r="G2101" s="101">
        <v>2.4</v>
      </c>
      <c r="I2101" s="101">
        <v>0</v>
      </c>
    </row>
    <row r="2102" spans="1:9" ht="14.5" x14ac:dyDescent="0.35">
      <c r="A2102" s="99" t="s">
        <v>5850</v>
      </c>
      <c r="B2102" s="99" t="s">
        <v>5856</v>
      </c>
      <c r="C2102" s="189" t="s">
        <v>5857</v>
      </c>
      <c r="D2102" s="190">
        <v>2.8</v>
      </c>
      <c r="E2102" s="99" t="s">
        <v>5858</v>
      </c>
      <c r="F2102" s="100">
        <v>40544</v>
      </c>
      <c r="G2102" s="101">
        <v>2.8</v>
      </c>
      <c r="I2102" s="101">
        <v>0</v>
      </c>
    </row>
    <row r="2103" spans="1:9" ht="14.5" x14ac:dyDescent="0.35">
      <c r="A2103" s="99" t="s">
        <v>5850</v>
      </c>
      <c r="B2103" s="99" t="s">
        <v>5859</v>
      </c>
      <c r="C2103" s="189" t="s">
        <v>5860</v>
      </c>
      <c r="D2103" s="190">
        <v>2.4</v>
      </c>
      <c r="E2103" s="99" t="s">
        <v>5861</v>
      </c>
      <c r="F2103" s="100">
        <v>40544</v>
      </c>
      <c r="G2103" s="101">
        <v>2.4</v>
      </c>
      <c r="I2103" s="101">
        <v>0</v>
      </c>
    </row>
    <row r="2104" spans="1:9" ht="14.5" x14ac:dyDescent="0.35">
      <c r="A2104" s="99" t="s">
        <v>5850</v>
      </c>
      <c r="B2104" s="99" t="s">
        <v>5862</v>
      </c>
      <c r="C2104" s="189" t="s">
        <v>5863</v>
      </c>
      <c r="D2104" s="190">
        <v>2.4</v>
      </c>
      <c r="E2104" s="99" t="s">
        <v>5864</v>
      </c>
      <c r="F2104" s="100">
        <v>40544</v>
      </c>
      <c r="G2104" s="101">
        <v>2.4</v>
      </c>
      <c r="I2104" s="101">
        <v>0</v>
      </c>
    </row>
    <row r="2105" spans="1:9" ht="14.5" x14ac:dyDescent="0.35">
      <c r="A2105" s="99" t="s">
        <v>5850</v>
      </c>
      <c r="B2105" s="99" t="s">
        <v>2072</v>
      </c>
      <c r="C2105" s="189" t="s">
        <v>5865</v>
      </c>
      <c r="D2105" s="190">
        <v>2.4</v>
      </c>
      <c r="E2105" s="99" t="s">
        <v>5866</v>
      </c>
      <c r="F2105" s="100">
        <v>40544</v>
      </c>
      <c r="G2105" s="101">
        <v>2.4</v>
      </c>
      <c r="I2105" s="101">
        <v>0</v>
      </c>
    </row>
    <row r="2106" spans="1:9" ht="14.5" x14ac:dyDescent="0.35">
      <c r="A2106" s="99" t="s">
        <v>5850</v>
      </c>
      <c r="B2106" s="99" t="s">
        <v>1418</v>
      </c>
      <c r="C2106" s="189" t="s">
        <v>5867</v>
      </c>
      <c r="D2106" s="190">
        <v>2.8</v>
      </c>
      <c r="E2106" s="99" t="s">
        <v>5868</v>
      </c>
      <c r="F2106" s="100">
        <v>40544</v>
      </c>
      <c r="G2106" s="101">
        <v>2.8</v>
      </c>
      <c r="I2106" s="101">
        <v>0</v>
      </c>
    </row>
    <row r="2107" spans="1:9" ht="14.5" x14ac:dyDescent="0.35">
      <c r="A2107" s="99" t="s">
        <v>5850</v>
      </c>
      <c r="B2107" s="99" t="s">
        <v>3252</v>
      </c>
      <c r="C2107" s="189" t="s">
        <v>5869</v>
      </c>
      <c r="D2107" s="190">
        <v>2.6</v>
      </c>
      <c r="E2107" s="99" t="s">
        <v>5870</v>
      </c>
      <c r="F2107" s="100">
        <v>40544</v>
      </c>
      <c r="G2107" s="101">
        <v>2.6</v>
      </c>
      <c r="I2107" s="101">
        <v>0</v>
      </c>
    </row>
    <row r="2108" spans="1:9" ht="14.5" x14ac:dyDescent="0.35">
      <c r="A2108" s="99" t="s">
        <v>5850</v>
      </c>
      <c r="B2108" s="99" t="s">
        <v>5871</v>
      </c>
      <c r="C2108" s="189" t="s">
        <v>5872</v>
      </c>
      <c r="D2108" s="190">
        <v>2.6</v>
      </c>
      <c r="E2108" s="99" t="s">
        <v>5873</v>
      </c>
      <c r="F2108" s="100">
        <v>40544</v>
      </c>
      <c r="G2108" s="101">
        <v>2.6</v>
      </c>
      <c r="I2108" s="101">
        <v>0</v>
      </c>
    </row>
    <row r="2109" spans="1:9" ht="14.5" x14ac:dyDescent="0.35">
      <c r="A2109" s="99" t="s">
        <v>5850</v>
      </c>
      <c r="B2109" s="99" t="s">
        <v>2989</v>
      </c>
      <c r="C2109" s="189" t="s">
        <v>5874</v>
      </c>
      <c r="D2109" s="190">
        <v>2.8</v>
      </c>
      <c r="E2109" s="99" t="s">
        <v>5875</v>
      </c>
      <c r="F2109" s="100">
        <v>40544</v>
      </c>
      <c r="G2109" s="101">
        <v>2.8</v>
      </c>
      <c r="I2109" s="101">
        <v>0</v>
      </c>
    </row>
    <row r="2110" spans="1:9" ht="14.5" x14ac:dyDescent="0.35">
      <c r="A2110" s="99" t="s">
        <v>5850</v>
      </c>
      <c r="B2110" s="99" t="s">
        <v>1172</v>
      </c>
      <c r="C2110" s="189" t="s">
        <v>5876</v>
      </c>
      <c r="D2110" s="190">
        <v>2.6</v>
      </c>
      <c r="E2110" s="99" t="s">
        <v>5877</v>
      </c>
      <c r="F2110" s="100">
        <v>40544</v>
      </c>
      <c r="G2110" s="101">
        <v>2.6</v>
      </c>
      <c r="I2110" s="101">
        <v>0</v>
      </c>
    </row>
    <row r="2111" spans="1:9" ht="14.5" x14ac:dyDescent="0.35">
      <c r="A2111" s="99" t="s">
        <v>5850</v>
      </c>
      <c r="B2111" s="99" t="s">
        <v>1178</v>
      </c>
      <c r="C2111" s="189" t="s">
        <v>5878</v>
      </c>
      <c r="D2111" s="190">
        <v>2.8</v>
      </c>
      <c r="E2111" s="99" t="s">
        <v>5879</v>
      </c>
      <c r="F2111" s="100">
        <v>40544</v>
      </c>
      <c r="G2111" s="101">
        <v>2.8</v>
      </c>
      <c r="I2111" s="101">
        <v>0</v>
      </c>
    </row>
    <row r="2112" spans="1:9" ht="14.5" x14ac:dyDescent="0.35">
      <c r="A2112" s="99" t="s">
        <v>5850</v>
      </c>
      <c r="B2112" s="99" t="s">
        <v>5880</v>
      </c>
      <c r="C2112" s="189" t="s">
        <v>5881</v>
      </c>
      <c r="D2112" s="190">
        <v>2.4</v>
      </c>
      <c r="E2112" s="99" t="s">
        <v>5882</v>
      </c>
      <c r="F2112" s="100">
        <v>40544</v>
      </c>
      <c r="G2112" s="101">
        <v>2.4</v>
      </c>
      <c r="I2112" s="101">
        <v>0</v>
      </c>
    </row>
    <row r="2113" spans="1:9" ht="14.5" x14ac:dyDescent="0.35">
      <c r="A2113" s="99" t="s">
        <v>5850</v>
      </c>
      <c r="B2113" s="99" t="s">
        <v>1362</v>
      </c>
      <c r="C2113" s="189" t="s">
        <v>5883</v>
      </c>
      <c r="D2113" s="190">
        <v>2.6</v>
      </c>
      <c r="E2113" s="99" t="s">
        <v>5884</v>
      </c>
      <c r="F2113" s="100">
        <v>40544</v>
      </c>
      <c r="G2113" s="101">
        <v>2.6</v>
      </c>
      <c r="I2113" s="101">
        <v>0</v>
      </c>
    </row>
    <row r="2114" spans="1:9" ht="14.5" x14ac:dyDescent="0.35">
      <c r="A2114" s="99" t="s">
        <v>5850</v>
      </c>
      <c r="B2114" s="99" t="s">
        <v>5885</v>
      </c>
      <c r="C2114" s="189" t="s">
        <v>5886</v>
      </c>
      <c r="D2114" s="190">
        <v>2.8</v>
      </c>
      <c r="E2114" s="99" t="s">
        <v>5887</v>
      </c>
      <c r="F2114" s="100">
        <v>40544</v>
      </c>
      <c r="G2114" s="101">
        <v>2.8</v>
      </c>
      <c r="I2114" s="101">
        <v>0</v>
      </c>
    </row>
    <row r="2115" spans="1:9" ht="14.5" x14ac:dyDescent="0.35">
      <c r="A2115" s="99" t="s">
        <v>5850</v>
      </c>
      <c r="B2115" s="99" t="s">
        <v>2696</v>
      </c>
      <c r="C2115" s="189" t="s">
        <v>5888</v>
      </c>
      <c r="D2115" s="190">
        <v>2.6</v>
      </c>
      <c r="E2115" s="99" t="s">
        <v>5889</v>
      </c>
      <c r="F2115" s="100">
        <v>40544</v>
      </c>
      <c r="G2115" s="101">
        <v>2.6</v>
      </c>
      <c r="I2115" s="101">
        <v>0</v>
      </c>
    </row>
    <row r="2116" spans="1:9" ht="14.5" x14ac:dyDescent="0.35">
      <c r="A2116" s="99" t="s">
        <v>5850</v>
      </c>
      <c r="B2116" s="99" t="s">
        <v>5890</v>
      </c>
      <c r="C2116" s="189" t="s">
        <v>5891</v>
      </c>
      <c r="D2116" s="190">
        <v>2.8</v>
      </c>
      <c r="E2116" s="99" t="s">
        <v>5892</v>
      </c>
      <c r="F2116" s="100">
        <v>40544</v>
      </c>
      <c r="G2116" s="101">
        <v>2.8</v>
      </c>
      <c r="I2116" s="101">
        <v>0</v>
      </c>
    </row>
    <row r="2117" spans="1:9" ht="14.5" x14ac:dyDescent="0.35">
      <c r="A2117" s="99" t="s">
        <v>5850</v>
      </c>
      <c r="B2117" s="99" t="s">
        <v>5893</v>
      </c>
      <c r="C2117" s="189" t="s">
        <v>5894</v>
      </c>
      <c r="D2117" s="190">
        <v>2.4</v>
      </c>
      <c r="E2117" s="99" t="s">
        <v>5895</v>
      </c>
      <c r="F2117" s="100">
        <v>40544</v>
      </c>
      <c r="G2117" s="101">
        <v>2.4</v>
      </c>
      <c r="I2117" s="101">
        <v>0</v>
      </c>
    </row>
    <row r="2118" spans="1:9" ht="14.5" x14ac:dyDescent="0.35">
      <c r="A2118" s="99" t="s">
        <v>5850</v>
      </c>
      <c r="B2118" s="99" t="s">
        <v>5896</v>
      </c>
      <c r="C2118" s="189" t="s">
        <v>5897</v>
      </c>
      <c r="D2118" s="190">
        <v>2.6</v>
      </c>
      <c r="E2118" s="99" t="s">
        <v>5898</v>
      </c>
      <c r="F2118" s="100">
        <v>40544</v>
      </c>
      <c r="G2118" s="101">
        <v>2.6</v>
      </c>
      <c r="I2118" s="101">
        <v>0</v>
      </c>
    </row>
    <row r="2119" spans="1:9" ht="14.5" x14ac:dyDescent="0.35">
      <c r="A2119" s="99" t="s">
        <v>5850</v>
      </c>
      <c r="B2119" s="99" t="s">
        <v>737</v>
      </c>
      <c r="C2119" s="189" t="s">
        <v>5899</v>
      </c>
      <c r="D2119" s="190">
        <v>2.4</v>
      </c>
      <c r="E2119" s="99" t="s">
        <v>5900</v>
      </c>
      <c r="F2119" s="100">
        <v>40544</v>
      </c>
      <c r="G2119" s="101">
        <v>2.4</v>
      </c>
      <c r="I2119" s="101">
        <v>0</v>
      </c>
    </row>
    <row r="2120" spans="1:9" ht="14.5" x14ac:dyDescent="0.35">
      <c r="A2120" s="99" t="s">
        <v>5850</v>
      </c>
      <c r="B2120" s="99" t="s">
        <v>1872</v>
      </c>
      <c r="C2120" s="189" t="s">
        <v>5901</v>
      </c>
      <c r="D2120" s="190">
        <v>2.4</v>
      </c>
      <c r="E2120" s="99" t="s">
        <v>5902</v>
      </c>
      <c r="F2120" s="100">
        <v>40544</v>
      </c>
      <c r="G2120" s="101">
        <v>2.4</v>
      </c>
      <c r="I2120" s="101">
        <v>0</v>
      </c>
    </row>
    <row r="2121" spans="1:9" ht="14.5" x14ac:dyDescent="0.35">
      <c r="A2121" s="99" t="s">
        <v>5850</v>
      </c>
      <c r="B2121" s="99" t="s">
        <v>5903</v>
      </c>
      <c r="C2121" s="189" t="s">
        <v>5904</v>
      </c>
      <c r="D2121" s="190">
        <v>2.4</v>
      </c>
      <c r="E2121" s="99" t="s">
        <v>5905</v>
      </c>
      <c r="F2121" s="100">
        <v>40544</v>
      </c>
      <c r="G2121" s="101">
        <v>2.4</v>
      </c>
      <c r="I2121" s="101">
        <v>0</v>
      </c>
    </row>
    <row r="2122" spans="1:9" ht="14.5" x14ac:dyDescent="0.35">
      <c r="A2122" s="99" t="s">
        <v>5850</v>
      </c>
      <c r="B2122" s="99" t="s">
        <v>2718</v>
      </c>
      <c r="C2122" s="189" t="s">
        <v>5906</v>
      </c>
      <c r="D2122" s="190">
        <v>2.4</v>
      </c>
      <c r="E2122" s="99" t="s">
        <v>5907</v>
      </c>
      <c r="F2122" s="100">
        <v>40544</v>
      </c>
      <c r="G2122" s="101">
        <v>2.4</v>
      </c>
      <c r="I2122" s="101">
        <v>0</v>
      </c>
    </row>
    <row r="2123" spans="1:9" ht="14.5" x14ac:dyDescent="0.35">
      <c r="A2123" s="99" t="s">
        <v>5850</v>
      </c>
      <c r="B2123" s="99" t="s">
        <v>764</v>
      </c>
      <c r="C2123" s="189" t="s">
        <v>5908</v>
      </c>
      <c r="D2123" s="190">
        <v>2.4</v>
      </c>
      <c r="E2123" s="99" t="s">
        <v>5909</v>
      </c>
      <c r="F2123" s="100">
        <v>40544</v>
      </c>
      <c r="G2123" s="101">
        <v>2.4</v>
      </c>
      <c r="I2123" s="101">
        <v>0</v>
      </c>
    </row>
    <row r="2124" spans="1:9" ht="14.5" x14ac:dyDescent="0.35">
      <c r="A2124" s="99" t="s">
        <v>5850</v>
      </c>
      <c r="B2124" s="99" t="s">
        <v>5910</v>
      </c>
      <c r="C2124" s="189" t="s">
        <v>5911</v>
      </c>
      <c r="D2124" s="190">
        <v>2.6</v>
      </c>
      <c r="E2124" s="99" t="s">
        <v>5912</v>
      </c>
      <c r="F2124" s="100">
        <v>40544</v>
      </c>
      <c r="G2124" s="101">
        <v>2.6</v>
      </c>
      <c r="I2124" s="101">
        <v>0</v>
      </c>
    </row>
    <row r="2125" spans="1:9" ht="14.5" x14ac:dyDescent="0.35">
      <c r="A2125" s="99" t="s">
        <v>5850</v>
      </c>
      <c r="B2125" s="99" t="s">
        <v>1553</v>
      </c>
      <c r="C2125" s="189" t="s">
        <v>5913</v>
      </c>
      <c r="D2125" s="190">
        <v>2.6</v>
      </c>
      <c r="E2125" s="99" t="s">
        <v>5914</v>
      </c>
      <c r="F2125" s="100">
        <v>40544</v>
      </c>
      <c r="G2125" s="101">
        <v>2.6</v>
      </c>
      <c r="I2125" s="101">
        <v>0</v>
      </c>
    </row>
    <row r="2126" spans="1:9" ht="14.5" x14ac:dyDescent="0.35">
      <c r="A2126" s="99" t="s">
        <v>5850</v>
      </c>
      <c r="B2126" s="99" t="s">
        <v>1401</v>
      </c>
      <c r="C2126" s="189" t="s">
        <v>5915</v>
      </c>
      <c r="D2126" s="190">
        <v>2.4</v>
      </c>
      <c r="E2126" s="99" t="s">
        <v>5916</v>
      </c>
      <c r="F2126" s="100">
        <v>40544</v>
      </c>
      <c r="G2126" s="101">
        <v>2.4</v>
      </c>
      <c r="I2126" s="101">
        <v>0</v>
      </c>
    </row>
    <row r="2127" spans="1:9" ht="14.5" x14ac:dyDescent="0.35">
      <c r="A2127" s="99" t="s">
        <v>5850</v>
      </c>
      <c r="B2127" s="99" t="s">
        <v>5917</v>
      </c>
      <c r="C2127" s="189" t="s">
        <v>5918</v>
      </c>
      <c r="D2127" s="190">
        <v>2.6</v>
      </c>
      <c r="E2127" s="99" t="s">
        <v>5919</v>
      </c>
      <c r="F2127" s="100">
        <v>40544</v>
      </c>
      <c r="G2127" s="101">
        <v>2.6</v>
      </c>
      <c r="I2127" s="101">
        <v>0</v>
      </c>
    </row>
    <row r="2128" spans="1:9" ht="14.5" x14ac:dyDescent="0.35">
      <c r="A2128" s="99" t="s">
        <v>5850</v>
      </c>
      <c r="B2128" s="99" t="s">
        <v>5920</v>
      </c>
      <c r="C2128" s="189" t="s">
        <v>5921</v>
      </c>
      <c r="D2128" s="190">
        <v>2.6</v>
      </c>
      <c r="E2128" s="99" t="s">
        <v>5922</v>
      </c>
      <c r="F2128" s="100">
        <v>40544</v>
      </c>
      <c r="G2128" s="101">
        <v>2.6</v>
      </c>
      <c r="I2128" s="101">
        <v>0</v>
      </c>
    </row>
    <row r="2129" spans="1:9" ht="14.5" x14ac:dyDescent="0.35">
      <c r="A2129" s="99" t="s">
        <v>5850</v>
      </c>
      <c r="B2129" s="99" t="s">
        <v>2752</v>
      </c>
      <c r="C2129" s="189" t="s">
        <v>5923</v>
      </c>
      <c r="D2129" s="190">
        <v>2.4</v>
      </c>
      <c r="E2129" s="99" t="s">
        <v>5924</v>
      </c>
      <c r="F2129" s="100">
        <v>40544</v>
      </c>
      <c r="G2129" s="101">
        <v>2.4</v>
      </c>
      <c r="I2129" s="101">
        <v>0</v>
      </c>
    </row>
    <row r="2130" spans="1:9" ht="14.5" x14ac:dyDescent="0.35">
      <c r="A2130" s="99" t="s">
        <v>5850</v>
      </c>
      <c r="B2130" s="99" t="s">
        <v>2758</v>
      </c>
      <c r="C2130" s="189" t="s">
        <v>5925</v>
      </c>
      <c r="D2130" s="190">
        <v>2.8</v>
      </c>
      <c r="E2130" s="99" t="s">
        <v>5926</v>
      </c>
      <c r="F2130" s="100">
        <v>40544</v>
      </c>
      <c r="G2130" s="101">
        <v>2.8</v>
      </c>
      <c r="I2130" s="101">
        <v>0</v>
      </c>
    </row>
    <row r="2131" spans="1:9" ht="14.5" x14ac:dyDescent="0.35">
      <c r="A2131" s="99" t="s">
        <v>5850</v>
      </c>
      <c r="B2131" s="99" t="s">
        <v>5927</v>
      </c>
      <c r="C2131" s="189" t="s">
        <v>5928</v>
      </c>
      <c r="D2131" s="190">
        <v>2.6</v>
      </c>
      <c r="E2131" s="99" t="s">
        <v>5929</v>
      </c>
      <c r="F2131" s="100">
        <v>40544</v>
      </c>
      <c r="G2131" s="101">
        <v>2.6</v>
      </c>
      <c r="I2131" s="101">
        <v>0</v>
      </c>
    </row>
    <row r="2132" spans="1:9" ht="14.5" x14ac:dyDescent="0.35">
      <c r="A2132" s="99" t="s">
        <v>5850</v>
      </c>
      <c r="B2132" s="99" t="s">
        <v>353</v>
      </c>
      <c r="C2132" s="189" t="s">
        <v>5930</v>
      </c>
      <c r="D2132" s="190">
        <v>2.6</v>
      </c>
      <c r="E2132" s="99" t="s">
        <v>5931</v>
      </c>
      <c r="F2132" s="100">
        <v>40544</v>
      </c>
      <c r="G2132" s="101">
        <v>2.6</v>
      </c>
      <c r="I2132" s="101">
        <v>0</v>
      </c>
    </row>
    <row r="2133" spans="1:9" ht="14.5" x14ac:dyDescent="0.35">
      <c r="A2133" s="99" t="s">
        <v>5850</v>
      </c>
      <c r="B2133" s="99" t="s">
        <v>356</v>
      </c>
      <c r="C2133" s="189" t="s">
        <v>5932</v>
      </c>
      <c r="D2133" s="190">
        <v>2.8</v>
      </c>
      <c r="E2133" s="99" t="s">
        <v>5933</v>
      </c>
      <c r="F2133" s="100">
        <v>40544</v>
      </c>
      <c r="G2133" s="101">
        <v>2.8</v>
      </c>
      <c r="I2133" s="101">
        <v>0</v>
      </c>
    </row>
    <row r="2134" spans="1:9" ht="14.5" x14ac:dyDescent="0.35">
      <c r="A2134" s="99" t="s">
        <v>5850</v>
      </c>
      <c r="B2134" s="99" t="s">
        <v>4770</v>
      </c>
      <c r="C2134" s="189" t="s">
        <v>5934</v>
      </c>
      <c r="D2134" s="190">
        <v>2.8</v>
      </c>
      <c r="E2134" s="99" t="s">
        <v>5935</v>
      </c>
      <c r="F2134" s="100">
        <v>40544</v>
      </c>
      <c r="G2134" s="101">
        <v>2.8</v>
      </c>
      <c r="I2134" s="101">
        <v>0</v>
      </c>
    </row>
    <row r="2135" spans="1:9" ht="14.5" x14ac:dyDescent="0.35">
      <c r="A2135" s="99" t="s">
        <v>5850</v>
      </c>
      <c r="B2135" s="99" t="s">
        <v>5936</v>
      </c>
      <c r="C2135" s="189" t="s">
        <v>5937</v>
      </c>
      <c r="D2135" s="190">
        <v>2.4</v>
      </c>
      <c r="E2135" s="99" t="s">
        <v>5938</v>
      </c>
      <c r="F2135" s="100">
        <v>40544</v>
      </c>
      <c r="G2135" s="101">
        <v>2.4</v>
      </c>
      <c r="I2135" s="101">
        <v>0</v>
      </c>
    </row>
    <row r="2136" spans="1:9" ht="14.5" x14ac:dyDescent="0.35">
      <c r="A2136" s="99" t="s">
        <v>5850</v>
      </c>
      <c r="B2136" s="99" t="s">
        <v>5939</v>
      </c>
      <c r="C2136" s="189" t="s">
        <v>5940</v>
      </c>
      <c r="D2136" s="190">
        <v>2.4</v>
      </c>
      <c r="E2136" s="99" t="s">
        <v>5941</v>
      </c>
      <c r="F2136" s="100">
        <v>40544</v>
      </c>
      <c r="G2136" s="101">
        <v>2.4</v>
      </c>
      <c r="I2136" s="101">
        <v>0</v>
      </c>
    </row>
    <row r="2137" spans="1:9" ht="14.5" x14ac:dyDescent="0.35">
      <c r="A2137" s="99" t="s">
        <v>5850</v>
      </c>
      <c r="B2137" s="99" t="s">
        <v>786</v>
      </c>
      <c r="C2137" s="189" t="s">
        <v>5942</v>
      </c>
      <c r="D2137" s="190">
        <v>2.6</v>
      </c>
      <c r="E2137" s="99" t="s">
        <v>5943</v>
      </c>
      <c r="F2137" s="100">
        <v>40544</v>
      </c>
      <c r="G2137" s="101">
        <v>2.6</v>
      </c>
      <c r="I2137" s="101">
        <v>0</v>
      </c>
    </row>
    <row r="2138" spans="1:9" ht="14.5" x14ac:dyDescent="0.35">
      <c r="A2138" s="99" t="s">
        <v>5850</v>
      </c>
      <c r="B2138" s="99" t="s">
        <v>5944</v>
      </c>
      <c r="C2138" s="189" t="s">
        <v>5945</v>
      </c>
      <c r="D2138" s="190">
        <v>2.8</v>
      </c>
      <c r="E2138" s="99" t="s">
        <v>5946</v>
      </c>
      <c r="F2138" s="100">
        <v>40544</v>
      </c>
      <c r="G2138" s="101">
        <v>2.8</v>
      </c>
      <c r="I2138" s="101">
        <v>0</v>
      </c>
    </row>
    <row r="2139" spans="1:9" ht="14.5" x14ac:dyDescent="0.35">
      <c r="A2139" s="99" t="s">
        <v>5850</v>
      </c>
      <c r="B2139" s="99" t="s">
        <v>5947</v>
      </c>
      <c r="C2139" s="189" t="s">
        <v>5948</v>
      </c>
      <c r="D2139" s="190">
        <v>2.8</v>
      </c>
      <c r="E2139" s="99" t="s">
        <v>5949</v>
      </c>
      <c r="F2139" s="100">
        <v>40544</v>
      </c>
      <c r="G2139" s="101">
        <v>2.8</v>
      </c>
      <c r="I2139" s="101">
        <v>0</v>
      </c>
    </row>
    <row r="2140" spans="1:9" ht="14.5" x14ac:dyDescent="0.35">
      <c r="A2140" s="99" t="s">
        <v>5850</v>
      </c>
      <c r="B2140" s="99" t="s">
        <v>371</v>
      </c>
      <c r="C2140" s="189" t="s">
        <v>5950</v>
      </c>
      <c r="D2140" s="190">
        <v>2.6</v>
      </c>
      <c r="E2140" s="99" t="s">
        <v>5951</v>
      </c>
      <c r="F2140" s="100">
        <v>40544</v>
      </c>
      <c r="G2140" s="101">
        <v>2.6</v>
      </c>
      <c r="I2140" s="101">
        <v>0</v>
      </c>
    </row>
    <row r="2141" spans="1:9" ht="14.5" x14ac:dyDescent="0.35">
      <c r="A2141" s="99" t="s">
        <v>5850</v>
      </c>
      <c r="B2141" s="99" t="s">
        <v>377</v>
      </c>
      <c r="C2141" s="189" t="s">
        <v>5952</v>
      </c>
      <c r="D2141" s="190">
        <v>2.4</v>
      </c>
      <c r="E2141" s="99" t="s">
        <v>5953</v>
      </c>
      <c r="F2141" s="100">
        <v>40544</v>
      </c>
      <c r="G2141" s="101">
        <v>2.4</v>
      </c>
      <c r="I2141" s="101">
        <v>0</v>
      </c>
    </row>
    <row r="2142" spans="1:9" ht="14.5" x14ac:dyDescent="0.35">
      <c r="A2142" s="99" t="s">
        <v>5850</v>
      </c>
      <c r="B2142" s="99" t="s">
        <v>5954</v>
      </c>
      <c r="C2142" s="189" t="s">
        <v>5955</v>
      </c>
      <c r="D2142" s="190">
        <v>2.8</v>
      </c>
      <c r="E2142" s="99" t="s">
        <v>5956</v>
      </c>
      <c r="F2142" s="100">
        <v>40544</v>
      </c>
      <c r="G2142" s="101">
        <v>2.8</v>
      </c>
      <c r="I2142" s="101">
        <v>0</v>
      </c>
    </row>
    <row r="2143" spans="1:9" ht="14.5" x14ac:dyDescent="0.35">
      <c r="A2143" s="99" t="s">
        <v>5850</v>
      </c>
      <c r="B2143" s="99" t="s">
        <v>5957</v>
      </c>
      <c r="C2143" s="189" t="s">
        <v>5958</v>
      </c>
      <c r="D2143" s="190">
        <v>2.4</v>
      </c>
      <c r="E2143" s="99" t="s">
        <v>5959</v>
      </c>
      <c r="F2143" s="100">
        <v>40544</v>
      </c>
      <c r="G2143" s="101">
        <v>2.4</v>
      </c>
      <c r="I2143" s="101">
        <v>0</v>
      </c>
    </row>
    <row r="2144" spans="1:9" ht="14.5" x14ac:dyDescent="0.35">
      <c r="A2144" s="99" t="s">
        <v>5850</v>
      </c>
      <c r="B2144" s="99" t="s">
        <v>1277</v>
      </c>
      <c r="C2144" s="189" t="s">
        <v>5960</v>
      </c>
      <c r="D2144" s="190">
        <v>2.8</v>
      </c>
      <c r="E2144" s="99" t="s">
        <v>5961</v>
      </c>
      <c r="F2144" s="100">
        <v>40544</v>
      </c>
      <c r="G2144" s="101">
        <v>2.8</v>
      </c>
      <c r="I2144" s="101">
        <v>0</v>
      </c>
    </row>
    <row r="2145" spans="1:9" ht="14.5" x14ac:dyDescent="0.35">
      <c r="A2145" s="99" t="s">
        <v>5850</v>
      </c>
      <c r="B2145" s="99" t="s">
        <v>5962</v>
      </c>
      <c r="C2145" s="189" t="s">
        <v>5963</v>
      </c>
      <c r="D2145" s="190">
        <v>2.4</v>
      </c>
      <c r="E2145" s="99" t="s">
        <v>5964</v>
      </c>
      <c r="F2145" s="100">
        <v>40544</v>
      </c>
      <c r="G2145" s="101">
        <v>2.4</v>
      </c>
      <c r="I2145" s="101">
        <v>0</v>
      </c>
    </row>
    <row r="2146" spans="1:9" ht="14.5" x14ac:dyDescent="0.35">
      <c r="A2146" s="99" t="s">
        <v>5850</v>
      </c>
      <c r="B2146" s="99" t="s">
        <v>5965</v>
      </c>
      <c r="C2146" s="189" t="s">
        <v>5966</v>
      </c>
      <c r="D2146" s="190">
        <v>2.6</v>
      </c>
      <c r="E2146" s="99" t="s">
        <v>5967</v>
      </c>
      <c r="F2146" s="100">
        <v>40544</v>
      </c>
      <c r="G2146" s="101">
        <v>2.6</v>
      </c>
      <c r="I2146" s="101">
        <v>0</v>
      </c>
    </row>
    <row r="2147" spans="1:9" ht="14.5" x14ac:dyDescent="0.35">
      <c r="A2147" s="99" t="s">
        <v>5850</v>
      </c>
      <c r="B2147" s="99" t="s">
        <v>5968</v>
      </c>
      <c r="C2147" s="189" t="s">
        <v>5969</v>
      </c>
      <c r="D2147" s="190">
        <v>2.8</v>
      </c>
      <c r="E2147" s="99" t="s">
        <v>5970</v>
      </c>
      <c r="F2147" s="100">
        <v>40544</v>
      </c>
      <c r="G2147" s="101">
        <v>2.8</v>
      </c>
      <c r="I2147" s="101">
        <v>0</v>
      </c>
    </row>
    <row r="2148" spans="1:9" ht="14.5" x14ac:dyDescent="0.35">
      <c r="A2148" s="99" t="s">
        <v>5850</v>
      </c>
      <c r="B2148" s="99" t="s">
        <v>1638</v>
      </c>
      <c r="C2148" s="189" t="s">
        <v>5971</v>
      </c>
      <c r="D2148" s="190">
        <v>2.6</v>
      </c>
      <c r="E2148" s="99" t="s">
        <v>5972</v>
      </c>
      <c r="F2148" s="100">
        <v>40544</v>
      </c>
      <c r="G2148" s="101">
        <v>2.6</v>
      </c>
      <c r="I2148" s="101">
        <v>0</v>
      </c>
    </row>
    <row r="2149" spans="1:9" ht="14.5" x14ac:dyDescent="0.35">
      <c r="A2149" s="99" t="s">
        <v>5850</v>
      </c>
      <c r="B2149" s="99" t="s">
        <v>1655</v>
      </c>
      <c r="C2149" s="189" t="s">
        <v>5973</v>
      </c>
      <c r="D2149" s="190">
        <v>2.8</v>
      </c>
      <c r="E2149" s="99" t="s">
        <v>5974</v>
      </c>
      <c r="F2149" s="100">
        <v>40544</v>
      </c>
      <c r="G2149" s="101">
        <v>2.8</v>
      </c>
      <c r="I2149" s="101">
        <v>0</v>
      </c>
    </row>
    <row r="2150" spans="1:9" ht="14.5" x14ac:dyDescent="0.35">
      <c r="A2150" s="99" t="s">
        <v>5850</v>
      </c>
      <c r="B2150" s="99" t="s">
        <v>5975</v>
      </c>
      <c r="C2150" s="189" t="s">
        <v>5976</v>
      </c>
      <c r="D2150" s="190">
        <v>2.6</v>
      </c>
      <c r="E2150" s="99" t="s">
        <v>5977</v>
      </c>
      <c r="F2150" s="100">
        <v>40544</v>
      </c>
      <c r="G2150" s="101">
        <v>2.6</v>
      </c>
      <c r="I2150" s="101">
        <v>0</v>
      </c>
    </row>
    <row r="2151" spans="1:9" ht="14.5" x14ac:dyDescent="0.35">
      <c r="A2151" s="99" t="s">
        <v>5850</v>
      </c>
      <c r="B2151" s="99" t="s">
        <v>2560</v>
      </c>
      <c r="C2151" s="189" t="s">
        <v>5978</v>
      </c>
      <c r="D2151" s="190">
        <v>2.4</v>
      </c>
      <c r="E2151" s="99" t="s">
        <v>5979</v>
      </c>
      <c r="F2151" s="100">
        <v>40544</v>
      </c>
      <c r="G2151" s="101">
        <v>2.4</v>
      </c>
      <c r="I2151" s="101">
        <v>0</v>
      </c>
    </row>
    <row r="2152" spans="1:9" ht="14.5" x14ac:dyDescent="0.35">
      <c r="A2152" s="99" t="s">
        <v>5850</v>
      </c>
      <c r="B2152" s="99" t="s">
        <v>5980</v>
      </c>
      <c r="C2152" s="189" t="s">
        <v>5981</v>
      </c>
      <c r="D2152" s="190">
        <v>2.4</v>
      </c>
      <c r="E2152" s="99" t="s">
        <v>5982</v>
      </c>
      <c r="F2152" s="100">
        <v>40544</v>
      </c>
      <c r="G2152" s="101">
        <v>2.4</v>
      </c>
      <c r="I2152" s="101">
        <v>0</v>
      </c>
    </row>
    <row r="2153" spans="1:9" ht="14.5" x14ac:dyDescent="0.35">
      <c r="A2153" s="99" t="s">
        <v>5850</v>
      </c>
      <c r="B2153" s="99" t="s">
        <v>5983</v>
      </c>
      <c r="C2153" s="189" t="s">
        <v>5984</v>
      </c>
      <c r="D2153" s="190">
        <v>2.6</v>
      </c>
      <c r="E2153" s="99" t="s">
        <v>5985</v>
      </c>
      <c r="F2153" s="100">
        <v>40544</v>
      </c>
      <c r="G2153" s="101">
        <v>2.6</v>
      </c>
      <c r="I2153" s="101">
        <v>0</v>
      </c>
    </row>
    <row r="2154" spans="1:9" ht="14.5" x14ac:dyDescent="0.35">
      <c r="A2154" s="99" t="s">
        <v>5850</v>
      </c>
      <c r="B2154" s="99" t="s">
        <v>5986</v>
      </c>
      <c r="C2154" s="189" t="s">
        <v>5987</v>
      </c>
      <c r="D2154" s="190">
        <v>2.6</v>
      </c>
      <c r="E2154" s="99" t="s">
        <v>5988</v>
      </c>
      <c r="F2154" s="100">
        <v>40544</v>
      </c>
      <c r="G2154" s="101">
        <v>2.6</v>
      </c>
      <c r="I2154" s="101">
        <v>0</v>
      </c>
    </row>
    <row r="2155" spans="1:9" ht="14.5" x14ac:dyDescent="0.35">
      <c r="A2155" s="99" t="s">
        <v>5850</v>
      </c>
      <c r="B2155" s="99" t="s">
        <v>5989</v>
      </c>
      <c r="C2155" s="189" t="s">
        <v>5990</v>
      </c>
      <c r="D2155" s="190">
        <v>2.6</v>
      </c>
      <c r="E2155" s="99" t="s">
        <v>5991</v>
      </c>
      <c r="F2155" s="100">
        <v>40544</v>
      </c>
      <c r="G2155" s="101">
        <v>2.6</v>
      </c>
      <c r="I2155" s="101">
        <v>0</v>
      </c>
    </row>
    <row r="2156" spans="1:9" ht="14.5" x14ac:dyDescent="0.35">
      <c r="A2156" s="99" t="s">
        <v>5850</v>
      </c>
      <c r="B2156" s="99" t="s">
        <v>2832</v>
      </c>
      <c r="C2156" s="189" t="s">
        <v>5992</v>
      </c>
      <c r="D2156" s="190">
        <v>2.4</v>
      </c>
      <c r="E2156" s="99" t="s">
        <v>5993</v>
      </c>
      <c r="F2156" s="100">
        <v>40544</v>
      </c>
      <c r="G2156" s="101">
        <v>2.4</v>
      </c>
      <c r="I2156" s="101">
        <v>0</v>
      </c>
    </row>
    <row r="2157" spans="1:9" ht="14.5" x14ac:dyDescent="0.35">
      <c r="A2157" s="99" t="s">
        <v>5850</v>
      </c>
      <c r="B2157" s="99" t="s">
        <v>2838</v>
      </c>
      <c r="C2157" s="189" t="s">
        <v>5994</v>
      </c>
      <c r="D2157" s="190">
        <v>2.4</v>
      </c>
      <c r="E2157" s="99" t="s">
        <v>5995</v>
      </c>
      <c r="F2157" s="100">
        <v>40544</v>
      </c>
      <c r="G2157" s="101">
        <v>2.4</v>
      </c>
      <c r="I2157" s="101">
        <v>0</v>
      </c>
    </row>
    <row r="2158" spans="1:9" ht="14.5" x14ac:dyDescent="0.35">
      <c r="A2158" s="99" t="s">
        <v>5850</v>
      </c>
      <c r="B2158" s="99" t="s">
        <v>2841</v>
      </c>
      <c r="C2158" s="189" t="s">
        <v>5996</v>
      </c>
      <c r="D2158" s="190">
        <v>2.4</v>
      </c>
      <c r="E2158" s="99" t="s">
        <v>5997</v>
      </c>
      <c r="F2158" s="100">
        <v>40544</v>
      </c>
      <c r="G2158" s="101">
        <v>2.4</v>
      </c>
      <c r="I2158" s="101">
        <v>0</v>
      </c>
    </row>
    <row r="2159" spans="1:9" ht="14.5" x14ac:dyDescent="0.35">
      <c r="A2159" s="99" t="s">
        <v>5850</v>
      </c>
      <c r="B2159" s="99" t="s">
        <v>5998</v>
      </c>
      <c r="C2159" s="189" t="s">
        <v>5999</v>
      </c>
      <c r="D2159" s="190">
        <v>2.4</v>
      </c>
      <c r="E2159" s="99" t="s">
        <v>6000</v>
      </c>
      <c r="F2159" s="100">
        <v>40544</v>
      </c>
      <c r="G2159" s="101">
        <v>2.4</v>
      </c>
      <c r="I2159" s="101">
        <v>0</v>
      </c>
    </row>
    <row r="2160" spans="1:9" ht="14.5" x14ac:dyDescent="0.35">
      <c r="A2160" s="99" t="s">
        <v>5850</v>
      </c>
      <c r="B2160" s="99" t="s">
        <v>6001</v>
      </c>
      <c r="C2160" s="189" t="s">
        <v>6002</v>
      </c>
      <c r="D2160" s="190">
        <v>2.8</v>
      </c>
      <c r="E2160" s="99" t="s">
        <v>6003</v>
      </c>
      <c r="F2160" s="100">
        <v>40544</v>
      </c>
      <c r="G2160" s="101">
        <v>2.8</v>
      </c>
      <c r="I2160" s="101">
        <v>0</v>
      </c>
    </row>
    <row r="2161" spans="1:9" ht="14.5" x14ac:dyDescent="0.35">
      <c r="A2161" s="99" t="s">
        <v>5850</v>
      </c>
      <c r="B2161" s="99" t="s">
        <v>4419</v>
      </c>
      <c r="C2161" s="189" t="s">
        <v>6004</v>
      </c>
      <c r="D2161" s="190">
        <v>2.8</v>
      </c>
      <c r="E2161" s="99" t="s">
        <v>6005</v>
      </c>
      <c r="F2161" s="100">
        <v>40544</v>
      </c>
      <c r="G2161" s="101">
        <v>2.8</v>
      </c>
      <c r="I2161" s="101">
        <v>0</v>
      </c>
    </row>
    <row r="2162" spans="1:9" ht="14.5" x14ac:dyDescent="0.35">
      <c r="A2162" s="99" t="s">
        <v>5850</v>
      </c>
      <c r="B2162" s="99" t="s">
        <v>2846</v>
      </c>
      <c r="C2162" s="189" t="s">
        <v>6006</v>
      </c>
      <c r="D2162" s="190">
        <v>2.6</v>
      </c>
      <c r="E2162" s="99" t="s">
        <v>6007</v>
      </c>
      <c r="F2162" s="100">
        <v>40544</v>
      </c>
      <c r="G2162" s="101">
        <v>2.6</v>
      </c>
      <c r="I2162" s="101">
        <v>0</v>
      </c>
    </row>
    <row r="2163" spans="1:9" ht="14.5" x14ac:dyDescent="0.35">
      <c r="A2163" s="99" t="s">
        <v>5850</v>
      </c>
      <c r="B2163" s="99" t="s">
        <v>6008</v>
      </c>
      <c r="C2163" s="189" t="s">
        <v>6009</v>
      </c>
      <c r="D2163" s="190">
        <v>2.8</v>
      </c>
      <c r="E2163" s="99" t="s">
        <v>6010</v>
      </c>
      <c r="F2163" s="100">
        <v>40544</v>
      </c>
      <c r="G2163" s="101">
        <v>2.8</v>
      </c>
      <c r="I2163" s="101">
        <v>0</v>
      </c>
    </row>
    <row r="2164" spans="1:9" ht="14.5" x14ac:dyDescent="0.35">
      <c r="A2164" s="99" t="s">
        <v>5850</v>
      </c>
      <c r="B2164" s="99" t="s">
        <v>6011</v>
      </c>
      <c r="C2164" s="189" t="s">
        <v>6012</v>
      </c>
      <c r="D2164" s="190">
        <v>2.4</v>
      </c>
      <c r="E2164" s="99" t="s">
        <v>6013</v>
      </c>
      <c r="F2164" s="100">
        <v>40544</v>
      </c>
      <c r="G2164" s="101">
        <v>2.4</v>
      </c>
      <c r="I2164" s="101">
        <v>0</v>
      </c>
    </row>
    <row r="2165" spans="1:9" ht="14.5" x14ac:dyDescent="0.35">
      <c r="A2165" s="99" t="s">
        <v>5850</v>
      </c>
      <c r="B2165" s="99" t="s">
        <v>6014</v>
      </c>
      <c r="C2165" s="189" t="s">
        <v>6015</v>
      </c>
      <c r="D2165" s="190">
        <v>2.4</v>
      </c>
      <c r="E2165" s="99" t="s">
        <v>6016</v>
      </c>
      <c r="F2165" s="100">
        <v>40544</v>
      </c>
      <c r="G2165" s="101">
        <v>2.4</v>
      </c>
      <c r="I2165" s="101">
        <v>0</v>
      </c>
    </row>
    <row r="2166" spans="1:9" ht="14.5" x14ac:dyDescent="0.35">
      <c r="A2166" s="99" t="s">
        <v>5850</v>
      </c>
      <c r="B2166" s="99" t="s">
        <v>1080</v>
      </c>
      <c r="C2166" s="189" t="s">
        <v>6017</v>
      </c>
      <c r="D2166" s="190">
        <v>2.6</v>
      </c>
      <c r="E2166" s="99" t="s">
        <v>6018</v>
      </c>
      <c r="F2166" s="100">
        <v>40544</v>
      </c>
      <c r="G2166" s="101">
        <v>2.6</v>
      </c>
      <c r="I2166" s="101">
        <v>0</v>
      </c>
    </row>
    <row r="2167" spans="1:9" ht="14.5" x14ac:dyDescent="0.35">
      <c r="A2167" s="99" t="s">
        <v>5850</v>
      </c>
      <c r="B2167" s="99" t="s">
        <v>6019</v>
      </c>
      <c r="C2167" s="189" t="s">
        <v>6020</v>
      </c>
      <c r="D2167" s="190">
        <v>2.8</v>
      </c>
      <c r="E2167" s="99" t="s">
        <v>6021</v>
      </c>
      <c r="F2167" s="100">
        <v>40544</v>
      </c>
      <c r="G2167" s="101">
        <v>2.8</v>
      </c>
      <c r="I2167" s="101">
        <v>0</v>
      </c>
    </row>
    <row r="2168" spans="1:9" ht="14.5" x14ac:dyDescent="0.35">
      <c r="A2168" s="99" t="s">
        <v>5850</v>
      </c>
      <c r="B2168" s="99" t="s">
        <v>1713</v>
      </c>
      <c r="C2168" s="189" t="s">
        <v>6022</v>
      </c>
      <c r="D2168" s="190">
        <v>2.8</v>
      </c>
      <c r="E2168" s="99" t="s">
        <v>6023</v>
      </c>
      <c r="F2168" s="100">
        <v>40544</v>
      </c>
      <c r="G2168" s="101">
        <v>2.8</v>
      </c>
      <c r="I2168" s="101">
        <v>0</v>
      </c>
    </row>
    <row r="2169" spans="1:9" ht="14.5" x14ac:dyDescent="0.35">
      <c r="A2169" s="99" t="s">
        <v>5850</v>
      </c>
      <c r="B2169" s="99" t="s">
        <v>4266</v>
      </c>
      <c r="C2169" s="189" t="s">
        <v>6024</v>
      </c>
      <c r="D2169" s="190">
        <v>2.4</v>
      </c>
      <c r="E2169" s="99" t="s">
        <v>6025</v>
      </c>
      <c r="F2169" s="100">
        <v>40544</v>
      </c>
      <c r="G2169" s="101">
        <v>2.4</v>
      </c>
      <c r="I2169" s="101">
        <v>0</v>
      </c>
    </row>
    <row r="2170" spans="1:9" ht="14.5" x14ac:dyDescent="0.35">
      <c r="A2170" s="99" t="s">
        <v>5850</v>
      </c>
      <c r="B2170" s="99" t="s">
        <v>6026</v>
      </c>
      <c r="C2170" s="189" t="s">
        <v>6027</v>
      </c>
      <c r="D2170" s="190">
        <v>2.6</v>
      </c>
      <c r="E2170" s="99" t="s">
        <v>6028</v>
      </c>
      <c r="F2170" s="100">
        <v>40544</v>
      </c>
      <c r="G2170" s="101">
        <v>2.6</v>
      </c>
      <c r="I2170" s="101">
        <v>0</v>
      </c>
    </row>
    <row r="2171" spans="1:9" ht="14.5" x14ac:dyDescent="0.35">
      <c r="A2171" s="99" t="s">
        <v>5850</v>
      </c>
      <c r="B2171" s="99" t="s">
        <v>6029</v>
      </c>
      <c r="C2171" s="189" t="s">
        <v>6030</v>
      </c>
      <c r="D2171" s="190">
        <v>2.6</v>
      </c>
      <c r="E2171" s="99" t="s">
        <v>6031</v>
      </c>
      <c r="F2171" s="100">
        <v>40544</v>
      </c>
      <c r="G2171" s="101">
        <v>2.6</v>
      </c>
      <c r="I2171" s="101">
        <v>0</v>
      </c>
    </row>
    <row r="2172" spans="1:9" ht="14.5" x14ac:dyDescent="0.35">
      <c r="A2172" s="99" t="s">
        <v>5850</v>
      </c>
      <c r="B2172" s="99" t="s">
        <v>6032</v>
      </c>
      <c r="C2172" s="189" t="s">
        <v>6033</v>
      </c>
      <c r="D2172" s="190">
        <v>2.6</v>
      </c>
      <c r="E2172" s="99" t="s">
        <v>6034</v>
      </c>
      <c r="F2172" s="100">
        <v>40544</v>
      </c>
      <c r="G2172" s="101">
        <v>2.6</v>
      </c>
      <c r="I2172" s="101">
        <v>0</v>
      </c>
    </row>
    <row r="2173" spans="1:9" ht="14.5" x14ac:dyDescent="0.35">
      <c r="A2173" s="99" t="s">
        <v>5850</v>
      </c>
      <c r="B2173" s="99" t="s">
        <v>467</v>
      </c>
      <c r="C2173" s="189" t="s">
        <v>6035</v>
      </c>
      <c r="D2173" s="190">
        <v>2.4</v>
      </c>
      <c r="E2173" s="99" t="s">
        <v>6036</v>
      </c>
      <c r="F2173" s="100">
        <v>40544</v>
      </c>
      <c r="G2173" s="101">
        <v>2.4</v>
      </c>
      <c r="I2173" s="101">
        <v>0</v>
      </c>
    </row>
    <row r="2174" spans="1:9" ht="14.5" x14ac:dyDescent="0.35">
      <c r="A2174" s="99" t="s">
        <v>5850</v>
      </c>
      <c r="B2174" s="99" t="s">
        <v>6037</v>
      </c>
      <c r="C2174" s="189" t="s">
        <v>6038</v>
      </c>
      <c r="D2174" s="190">
        <v>2.4</v>
      </c>
      <c r="E2174" s="99" t="s">
        <v>6039</v>
      </c>
      <c r="F2174" s="100">
        <v>40544</v>
      </c>
      <c r="G2174" s="101">
        <v>2.4</v>
      </c>
      <c r="I2174" s="101">
        <v>0</v>
      </c>
    </row>
    <row r="2175" spans="1:9" ht="14.5" x14ac:dyDescent="0.35">
      <c r="A2175" s="99" t="s">
        <v>5850</v>
      </c>
      <c r="B2175" s="99" t="s">
        <v>6040</v>
      </c>
      <c r="C2175" s="189" t="s">
        <v>6041</v>
      </c>
      <c r="D2175" s="190">
        <v>2.4</v>
      </c>
      <c r="E2175" s="99" t="s">
        <v>6042</v>
      </c>
      <c r="F2175" s="100">
        <v>40544</v>
      </c>
      <c r="G2175" s="101">
        <v>2.4</v>
      </c>
      <c r="I2175" s="101">
        <v>0</v>
      </c>
    </row>
    <row r="2176" spans="1:9" ht="14.5" x14ac:dyDescent="0.35">
      <c r="A2176" s="99" t="s">
        <v>5850</v>
      </c>
      <c r="B2176" s="99" t="s">
        <v>6043</v>
      </c>
      <c r="C2176" s="189" t="s">
        <v>6044</v>
      </c>
      <c r="D2176" s="190">
        <v>2.4</v>
      </c>
      <c r="E2176" s="99" t="s">
        <v>6045</v>
      </c>
      <c r="F2176" s="100">
        <v>40544</v>
      </c>
      <c r="G2176" s="101">
        <v>2.4</v>
      </c>
      <c r="I2176" s="101">
        <v>0</v>
      </c>
    </row>
    <row r="2177" spans="1:9" ht="14.5" x14ac:dyDescent="0.35">
      <c r="A2177" s="99" t="s">
        <v>6046</v>
      </c>
      <c r="B2177" s="99" t="s">
        <v>922</v>
      </c>
      <c r="C2177" s="189" t="s">
        <v>6047</v>
      </c>
      <c r="D2177" s="190">
        <v>1.6</v>
      </c>
      <c r="E2177" s="99" t="s">
        <v>6048</v>
      </c>
      <c r="F2177" s="100">
        <v>40544</v>
      </c>
      <c r="G2177" s="101">
        <v>1.6</v>
      </c>
      <c r="I2177" s="101">
        <v>0</v>
      </c>
    </row>
    <row r="2178" spans="1:9" ht="14.5" x14ac:dyDescent="0.35">
      <c r="A2178" s="99" t="s">
        <v>6046</v>
      </c>
      <c r="B2178" s="99" t="s">
        <v>1338</v>
      </c>
      <c r="C2178" s="189" t="s">
        <v>6049</v>
      </c>
      <c r="D2178" s="190">
        <v>1.9</v>
      </c>
      <c r="E2178" s="99" t="s">
        <v>6050</v>
      </c>
      <c r="F2178" s="100">
        <v>40544</v>
      </c>
      <c r="G2178" s="101">
        <v>1.9</v>
      </c>
      <c r="I2178" s="101">
        <v>0</v>
      </c>
    </row>
    <row r="2179" spans="1:9" ht="14.5" x14ac:dyDescent="0.35">
      <c r="A2179" s="99" t="s">
        <v>6046</v>
      </c>
      <c r="B2179" s="99" t="s">
        <v>6051</v>
      </c>
      <c r="C2179" s="189" t="s">
        <v>6052</v>
      </c>
      <c r="D2179" s="190">
        <v>1.9</v>
      </c>
      <c r="E2179" s="99" t="s">
        <v>6053</v>
      </c>
      <c r="F2179" s="100">
        <v>40544</v>
      </c>
      <c r="G2179" s="101">
        <v>1.9</v>
      </c>
      <c r="I2179" s="101">
        <v>0</v>
      </c>
    </row>
    <row r="2180" spans="1:9" ht="14.5" x14ac:dyDescent="0.35">
      <c r="A2180" s="99" t="s">
        <v>6046</v>
      </c>
      <c r="B2180" s="99" t="s">
        <v>6054</v>
      </c>
      <c r="C2180" s="189" t="s">
        <v>6055</v>
      </c>
      <c r="D2180" s="190">
        <v>1.9</v>
      </c>
      <c r="E2180" s="99" t="s">
        <v>6056</v>
      </c>
      <c r="F2180" s="100">
        <v>40544</v>
      </c>
      <c r="G2180" s="101">
        <v>1.9</v>
      </c>
      <c r="I2180" s="101">
        <v>0</v>
      </c>
    </row>
    <row r="2181" spans="1:9" ht="14.5" x14ac:dyDescent="0.35">
      <c r="A2181" s="99" t="s">
        <v>6046</v>
      </c>
      <c r="B2181" s="99" t="s">
        <v>952</v>
      </c>
      <c r="C2181" s="189" t="s">
        <v>6057</v>
      </c>
      <c r="D2181" s="190">
        <v>1.9</v>
      </c>
      <c r="E2181" s="99" t="s">
        <v>6058</v>
      </c>
      <c r="F2181" s="100">
        <v>40544</v>
      </c>
      <c r="G2181" s="101">
        <v>1.9</v>
      </c>
      <c r="I2181" s="101">
        <v>0</v>
      </c>
    </row>
    <row r="2182" spans="1:9" ht="14.5" x14ac:dyDescent="0.35">
      <c r="A2182" s="99" t="s">
        <v>6046</v>
      </c>
      <c r="B2182" s="99" t="s">
        <v>5275</v>
      </c>
      <c r="C2182" s="189" t="s">
        <v>6059</v>
      </c>
      <c r="D2182" s="190">
        <v>1.9</v>
      </c>
      <c r="E2182" s="99" t="s">
        <v>6060</v>
      </c>
      <c r="F2182" s="100">
        <v>40544</v>
      </c>
      <c r="G2182" s="101">
        <v>1.9</v>
      </c>
      <c r="I2182" s="101">
        <v>0</v>
      </c>
    </row>
    <row r="2183" spans="1:9" ht="14.5" x14ac:dyDescent="0.35">
      <c r="A2183" s="99" t="s">
        <v>6046</v>
      </c>
      <c r="B2183" s="99" t="s">
        <v>6061</v>
      </c>
      <c r="C2183" s="189" t="s">
        <v>6062</v>
      </c>
      <c r="D2183" s="190">
        <v>1.75</v>
      </c>
      <c r="E2183" s="99" t="s">
        <v>6063</v>
      </c>
      <c r="F2183" s="100">
        <v>40544</v>
      </c>
      <c r="G2183" s="101">
        <v>1.75</v>
      </c>
      <c r="I2183" s="101">
        <v>0</v>
      </c>
    </row>
    <row r="2184" spans="1:9" ht="14.5" x14ac:dyDescent="0.35">
      <c r="A2184" s="99" t="s">
        <v>6046</v>
      </c>
      <c r="B2184" s="99" t="s">
        <v>5362</v>
      </c>
      <c r="C2184" s="189" t="s">
        <v>6064</v>
      </c>
      <c r="D2184" s="190">
        <v>1.9</v>
      </c>
      <c r="E2184" s="99" t="s">
        <v>6065</v>
      </c>
      <c r="F2184" s="100">
        <v>40544</v>
      </c>
      <c r="G2184" s="101">
        <v>1.9</v>
      </c>
      <c r="I2184" s="101">
        <v>0</v>
      </c>
    </row>
    <row r="2185" spans="1:9" ht="14.5" x14ac:dyDescent="0.35">
      <c r="A2185" s="99" t="s">
        <v>6046</v>
      </c>
      <c r="B2185" s="99" t="s">
        <v>6066</v>
      </c>
      <c r="C2185" s="189" t="s">
        <v>6067</v>
      </c>
      <c r="D2185" s="190">
        <v>1.75</v>
      </c>
      <c r="E2185" s="99" t="s">
        <v>6068</v>
      </c>
      <c r="F2185" s="100">
        <v>40544</v>
      </c>
      <c r="G2185" s="101">
        <v>1.75</v>
      </c>
      <c r="I2185" s="101">
        <v>0</v>
      </c>
    </row>
    <row r="2186" spans="1:9" ht="14.5" x14ac:dyDescent="0.35">
      <c r="A2186" s="99" t="s">
        <v>6046</v>
      </c>
      <c r="B2186" s="99" t="s">
        <v>749</v>
      </c>
      <c r="C2186" s="189" t="s">
        <v>6069</v>
      </c>
      <c r="D2186" s="190">
        <v>1.9</v>
      </c>
      <c r="E2186" s="99" t="s">
        <v>6070</v>
      </c>
      <c r="F2186" s="100">
        <v>40544</v>
      </c>
      <c r="G2186" s="101">
        <v>1.9</v>
      </c>
      <c r="I2186" s="101">
        <v>0</v>
      </c>
    </row>
    <row r="2187" spans="1:9" ht="14.5" x14ac:dyDescent="0.35">
      <c r="A2187" s="99" t="s">
        <v>6046</v>
      </c>
      <c r="B2187" s="99" t="s">
        <v>6071</v>
      </c>
      <c r="C2187" s="189" t="s">
        <v>6072</v>
      </c>
      <c r="D2187" s="190">
        <v>1.75</v>
      </c>
      <c r="E2187" s="99" t="s">
        <v>6073</v>
      </c>
      <c r="F2187" s="100">
        <v>40544</v>
      </c>
      <c r="G2187" s="101">
        <v>1.75</v>
      </c>
      <c r="I2187" s="101">
        <v>0</v>
      </c>
    </row>
    <row r="2188" spans="1:9" ht="14.5" x14ac:dyDescent="0.35">
      <c r="A2188" s="99" t="s">
        <v>6046</v>
      </c>
      <c r="B2188" s="99" t="s">
        <v>1401</v>
      </c>
      <c r="C2188" s="189" t="s">
        <v>6074</v>
      </c>
      <c r="D2188" s="190">
        <v>1.6</v>
      </c>
      <c r="E2188" s="99" t="s">
        <v>6075</v>
      </c>
      <c r="F2188" s="100">
        <v>40544</v>
      </c>
      <c r="G2188" s="101">
        <v>1.6</v>
      </c>
      <c r="I2188" s="101">
        <v>0</v>
      </c>
    </row>
    <row r="2189" spans="1:9" ht="14.5" x14ac:dyDescent="0.35">
      <c r="A2189" s="99" t="s">
        <v>6046</v>
      </c>
      <c r="B2189" s="99" t="s">
        <v>6076</v>
      </c>
      <c r="C2189" s="189" t="s">
        <v>6077</v>
      </c>
      <c r="D2189" s="190">
        <v>1.6</v>
      </c>
      <c r="E2189" s="99" t="s">
        <v>6078</v>
      </c>
      <c r="F2189" s="100">
        <v>40544</v>
      </c>
      <c r="G2189" s="101">
        <v>1.6</v>
      </c>
      <c r="I2189" s="101">
        <v>0</v>
      </c>
    </row>
    <row r="2190" spans="1:9" ht="14.5" x14ac:dyDescent="0.35">
      <c r="A2190" s="99" t="s">
        <v>6046</v>
      </c>
      <c r="B2190" s="99" t="s">
        <v>6079</v>
      </c>
      <c r="C2190" s="189" t="s">
        <v>6080</v>
      </c>
      <c r="D2190" s="190">
        <v>1.9</v>
      </c>
      <c r="E2190" s="99" t="s">
        <v>6081</v>
      </c>
      <c r="F2190" s="100">
        <v>40544</v>
      </c>
      <c r="G2190" s="101">
        <v>1.9</v>
      </c>
      <c r="I2190" s="101">
        <v>0</v>
      </c>
    </row>
    <row r="2191" spans="1:9" ht="14.5" x14ac:dyDescent="0.35">
      <c r="A2191" s="99" t="s">
        <v>6046</v>
      </c>
      <c r="B2191" s="99" t="s">
        <v>353</v>
      </c>
      <c r="C2191" s="189" t="s">
        <v>6082</v>
      </c>
      <c r="D2191" s="190">
        <v>1.9</v>
      </c>
      <c r="E2191" s="99" t="s">
        <v>6083</v>
      </c>
      <c r="F2191" s="100">
        <v>40544</v>
      </c>
      <c r="G2191" s="101">
        <v>1.9</v>
      </c>
      <c r="I2191" s="101">
        <v>0</v>
      </c>
    </row>
    <row r="2192" spans="1:9" ht="14.5" x14ac:dyDescent="0.35">
      <c r="A2192" s="99" t="s">
        <v>6046</v>
      </c>
      <c r="B2192" s="99" t="s">
        <v>356</v>
      </c>
      <c r="C2192" s="189" t="s">
        <v>6084</v>
      </c>
      <c r="D2192" s="190">
        <v>1.75</v>
      </c>
      <c r="E2192" s="99" t="s">
        <v>6085</v>
      </c>
      <c r="F2192" s="100">
        <v>40544</v>
      </c>
      <c r="G2192" s="101">
        <v>1.75</v>
      </c>
      <c r="I2192" s="101">
        <v>0</v>
      </c>
    </row>
    <row r="2193" spans="1:9" ht="14.5" x14ac:dyDescent="0.35">
      <c r="A2193" s="99" t="s">
        <v>6046</v>
      </c>
      <c r="B2193" s="99" t="s">
        <v>6086</v>
      </c>
      <c r="C2193" s="189" t="s">
        <v>6087</v>
      </c>
      <c r="D2193" s="190">
        <v>1.9</v>
      </c>
      <c r="E2193" s="99" t="s">
        <v>6088</v>
      </c>
      <c r="F2193" s="100">
        <v>40544</v>
      </c>
      <c r="G2193" s="101">
        <v>1.9</v>
      </c>
      <c r="I2193" s="101">
        <v>0</v>
      </c>
    </row>
    <row r="2194" spans="1:9" ht="14.5" x14ac:dyDescent="0.35">
      <c r="A2194" s="99" t="s">
        <v>6046</v>
      </c>
      <c r="B2194" s="99" t="s">
        <v>6089</v>
      </c>
      <c r="C2194" s="189" t="s">
        <v>6090</v>
      </c>
      <c r="D2194" s="190">
        <v>1.75</v>
      </c>
      <c r="E2194" s="99" t="s">
        <v>6091</v>
      </c>
      <c r="F2194" s="100">
        <v>40544</v>
      </c>
      <c r="G2194" s="101">
        <v>1.75</v>
      </c>
      <c r="I2194" s="101">
        <v>0</v>
      </c>
    </row>
    <row r="2195" spans="1:9" ht="14.5" x14ac:dyDescent="0.35">
      <c r="A2195" s="99" t="s">
        <v>6046</v>
      </c>
      <c r="B2195" s="99" t="s">
        <v>573</v>
      </c>
      <c r="C2195" s="189" t="s">
        <v>6092</v>
      </c>
      <c r="D2195" s="190">
        <v>1.75</v>
      </c>
      <c r="E2195" s="99" t="s">
        <v>6093</v>
      </c>
      <c r="F2195" s="100">
        <v>40544</v>
      </c>
      <c r="G2195" s="101">
        <v>1.75</v>
      </c>
      <c r="I2195" s="101">
        <v>0</v>
      </c>
    </row>
    <row r="2196" spans="1:9" ht="14.5" x14ac:dyDescent="0.35">
      <c r="A2196" s="99" t="s">
        <v>6046</v>
      </c>
      <c r="B2196" s="99" t="s">
        <v>2784</v>
      </c>
      <c r="C2196" s="189" t="s">
        <v>6094</v>
      </c>
      <c r="D2196" s="190">
        <v>1.9</v>
      </c>
      <c r="E2196" s="99" t="s">
        <v>6095</v>
      </c>
      <c r="F2196" s="100">
        <v>40544</v>
      </c>
      <c r="G2196" s="101">
        <v>1.9</v>
      </c>
      <c r="I2196" s="101">
        <v>0</v>
      </c>
    </row>
    <row r="2197" spans="1:9" ht="14.5" x14ac:dyDescent="0.35">
      <c r="A2197" s="99" t="s">
        <v>6046</v>
      </c>
      <c r="B2197" s="99" t="s">
        <v>371</v>
      </c>
      <c r="C2197" s="189" t="s">
        <v>6096</v>
      </c>
      <c r="D2197" s="190">
        <v>1.9</v>
      </c>
      <c r="E2197" s="99" t="s">
        <v>6097</v>
      </c>
      <c r="F2197" s="100">
        <v>40544</v>
      </c>
      <c r="G2197" s="101">
        <v>1.9</v>
      </c>
      <c r="I2197" s="101">
        <v>0</v>
      </c>
    </row>
    <row r="2198" spans="1:9" ht="14.5" x14ac:dyDescent="0.35">
      <c r="A2198" s="99" t="s">
        <v>6046</v>
      </c>
      <c r="B2198" s="99" t="s">
        <v>1943</v>
      </c>
      <c r="C2198" s="189" t="s">
        <v>6098</v>
      </c>
      <c r="D2198" s="190">
        <v>1.9</v>
      </c>
      <c r="E2198" s="99" t="s">
        <v>6099</v>
      </c>
      <c r="F2198" s="100">
        <v>40544</v>
      </c>
      <c r="G2198" s="101">
        <v>1.9</v>
      </c>
      <c r="I2198" s="101">
        <v>0</v>
      </c>
    </row>
    <row r="2199" spans="1:9" ht="14.5" x14ac:dyDescent="0.35">
      <c r="A2199" s="99" t="s">
        <v>6046</v>
      </c>
      <c r="B2199" s="99" t="s">
        <v>6100</v>
      </c>
      <c r="C2199" s="189" t="s">
        <v>6101</v>
      </c>
      <c r="D2199" s="190">
        <v>1.6</v>
      </c>
      <c r="E2199" s="99" t="s">
        <v>6102</v>
      </c>
      <c r="F2199" s="100">
        <v>40544</v>
      </c>
      <c r="G2199" s="101">
        <v>1.6</v>
      </c>
      <c r="I2199" s="101">
        <v>0</v>
      </c>
    </row>
    <row r="2200" spans="1:9" ht="14.5" x14ac:dyDescent="0.35">
      <c r="A2200" s="99" t="s">
        <v>6046</v>
      </c>
      <c r="B2200" s="99" t="s">
        <v>386</v>
      </c>
      <c r="C2200" s="189" t="s">
        <v>6103</v>
      </c>
      <c r="D2200" s="190">
        <v>1.9</v>
      </c>
      <c r="E2200" s="99" t="s">
        <v>6104</v>
      </c>
      <c r="F2200" s="100">
        <v>40544</v>
      </c>
      <c r="G2200" s="101">
        <v>1.9</v>
      </c>
      <c r="I2200" s="101">
        <v>0</v>
      </c>
    </row>
    <row r="2201" spans="1:9" ht="14.5" x14ac:dyDescent="0.35">
      <c r="A2201" s="99" t="s">
        <v>6046</v>
      </c>
      <c r="B2201" s="99" t="s">
        <v>5776</v>
      </c>
      <c r="C2201" s="189" t="s">
        <v>6105</v>
      </c>
      <c r="D2201" s="190">
        <v>1.75</v>
      </c>
      <c r="E2201" s="99" t="s">
        <v>6106</v>
      </c>
      <c r="F2201" s="100">
        <v>40544</v>
      </c>
      <c r="G2201" s="101">
        <v>1.75</v>
      </c>
      <c r="I2201" s="101">
        <v>0</v>
      </c>
    </row>
    <row r="2202" spans="1:9" ht="14.5" x14ac:dyDescent="0.35">
      <c r="A2202" s="99" t="s">
        <v>6046</v>
      </c>
      <c r="B2202" s="99" t="s">
        <v>6107</v>
      </c>
      <c r="C2202" s="189" t="s">
        <v>6108</v>
      </c>
      <c r="D2202" s="190">
        <v>1.9</v>
      </c>
      <c r="E2202" s="99" t="s">
        <v>6109</v>
      </c>
      <c r="F2202" s="100">
        <v>40544</v>
      </c>
      <c r="G2202" s="101">
        <v>1.9</v>
      </c>
      <c r="I2202" s="101">
        <v>0</v>
      </c>
    </row>
    <row r="2203" spans="1:9" ht="14.5" x14ac:dyDescent="0.35">
      <c r="A2203" s="99" t="s">
        <v>6046</v>
      </c>
      <c r="B2203" s="99" t="s">
        <v>422</v>
      </c>
      <c r="C2203" s="189" t="s">
        <v>6110</v>
      </c>
      <c r="D2203" s="190">
        <v>1.9</v>
      </c>
      <c r="E2203" s="99" t="s">
        <v>6111</v>
      </c>
      <c r="F2203" s="100">
        <v>40544</v>
      </c>
      <c r="G2203" s="101">
        <v>1.9</v>
      </c>
      <c r="I2203" s="101">
        <v>0</v>
      </c>
    </row>
    <row r="2204" spans="1:9" ht="14.5" x14ac:dyDescent="0.35">
      <c r="A2204" s="99" t="s">
        <v>6046</v>
      </c>
      <c r="B2204" s="99" t="s">
        <v>2889</v>
      </c>
      <c r="C2204" s="189" t="s">
        <v>6112</v>
      </c>
      <c r="D2204" s="190">
        <v>1.75</v>
      </c>
      <c r="E2204" s="99" t="s">
        <v>6113</v>
      </c>
      <c r="F2204" s="100">
        <v>40544</v>
      </c>
      <c r="G2204" s="101">
        <v>1.75</v>
      </c>
      <c r="I2204" s="101">
        <v>0</v>
      </c>
    </row>
    <row r="2205" spans="1:9" ht="14.5" x14ac:dyDescent="0.35">
      <c r="A2205" s="99" t="s">
        <v>6046</v>
      </c>
      <c r="B2205" s="99" t="s">
        <v>6114</v>
      </c>
      <c r="C2205" s="189" t="s">
        <v>6115</v>
      </c>
      <c r="D2205" s="190">
        <v>1.9</v>
      </c>
      <c r="E2205" s="99" t="s">
        <v>6116</v>
      </c>
      <c r="F2205" s="100">
        <v>40544</v>
      </c>
      <c r="G2205" s="101">
        <v>1.9</v>
      </c>
      <c r="I2205" s="101">
        <v>0</v>
      </c>
    </row>
    <row r="2206" spans="1:9" ht="14.5" x14ac:dyDescent="0.35">
      <c r="A2206" s="99" t="s">
        <v>6046</v>
      </c>
      <c r="B2206" s="99" t="s">
        <v>6117</v>
      </c>
      <c r="C2206" s="189" t="s">
        <v>6118</v>
      </c>
      <c r="D2206" s="190">
        <v>1.75</v>
      </c>
      <c r="E2206" s="99" t="s">
        <v>6119</v>
      </c>
      <c r="F2206" s="100">
        <v>40544</v>
      </c>
      <c r="G2206" s="101">
        <v>1.75</v>
      </c>
      <c r="I2206" s="101">
        <v>0</v>
      </c>
    </row>
    <row r="2207" spans="1:9" ht="14.5" x14ac:dyDescent="0.35">
      <c r="A2207" s="99" t="s">
        <v>6046</v>
      </c>
      <c r="B2207" s="99" t="s">
        <v>461</v>
      </c>
      <c r="C2207" s="189" t="s">
        <v>6120</v>
      </c>
      <c r="D2207" s="190">
        <v>1.6</v>
      </c>
      <c r="E2207" s="99" t="s">
        <v>6121</v>
      </c>
      <c r="F2207" s="100">
        <v>40544</v>
      </c>
      <c r="G2207" s="101">
        <v>1.6</v>
      </c>
      <c r="I2207" s="101">
        <v>0</v>
      </c>
    </row>
    <row r="2208" spans="1:9" ht="14.5" x14ac:dyDescent="0.35">
      <c r="A2208" s="99" t="s">
        <v>6046</v>
      </c>
      <c r="B2208" s="99" t="s">
        <v>6122</v>
      </c>
      <c r="C2208" s="189" t="s">
        <v>6123</v>
      </c>
      <c r="D2208" s="190">
        <v>1.6</v>
      </c>
      <c r="E2208" s="99" t="s">
        <v>6124</v>
      </c>
      <c r="F2208" s="100">
        <v>40544</v>
      </c>
      <c r="G2208" s="101">
        <v>1.6</v>
      </c>
      <c r="I2208" s="101">
        <v>0</v>
      </c>
    </row>
    <row r="2209" spans="1:9" ht="14.5" x14ac:dyDescent="0.35">
      <c r="A2209" s="99" t="s">
        <v>6046</v>
      </c>
      <c r="B2209" s="99" t="s">
        <v>6125</v>
      </c>
      <c r="C2209" s="189" t="s">
        <v>6126</v>
      </c>
      <c r="D2209" s="190">
        <v>1.75</v>
      </c>
      <c r="E2209" s="99" t="s">
        <v>6127</v>
      </c>
      <c r="F2209" s="100">
        <v>40544</v>
      </c>
      <c r="G2209" s="101">
        <v>1.75</v>
      </c>
      <c r="I2209" s="101">
        <v>0</v>
      </c>
    </row>
    <row r="2210" spans="1:9" ht="14.5" x14ac:dyDescent="0.35">
      <c r="A2210" s="99" t="s">
        <v>6046</v>
      </c>
      <c r="B2210" s="99" t="s">
        <v>467</v>
      </c>
      <c r="C2210" s="189" t="s">
        <v>6128</v>
      </c>
      <c r="D2210" s="190">
        <v>1.9</v>
      </c>
      <c r="E2210" s="99" t="s">
        <v>6129</v>
      </c>
      <c r="F2210" s="100">
        <v>40544</v>
      </c>
      <c r="G2210" s="101">
        <v>1.9</v>
      </c>
      <c r="I2210" s="101">
        <v>0</v>
      </c>
    </row>
    <row r="2211" spans="1:9" ht="14.5" x14ac:dyDescent="0.35">
      <c r="A2211" s="99" t="s">
        <v>6046</v>
      </c>
      <c r="B2211" s="99" t="s">
        <v>1785</v>
      </c>
      <c r="C2211" s="189" t="s">
        <v>6130</v>
      </c>
      <c r="D2211" s="190">
        <v>1.75</v>
      </c>
      <c r="E2211" s="99" t="s">
        <v>6131</v>
      </c>
      <c r="F2211" s="100">
        <v>40544</v>
      </c>
      <c r="G2211" s="101">
        <v>1.75</v>
      </c>
      <c r="I2211" s="101">
        <v>0</v>
      </c>
    </row>
    <row r="2212" spans="1:9" ht="14.5" x14ac:dyDescent="0.35">
      <c r="A2212" s="99" t="s">
        <v>6046</v>
      </c>
      <c r="B2212" s="99" t="s">
        <v>6132</v>
      </c>
      <c r="C2212" s="189" t="s">
        <v>6133</v>
      </c>
      <c r="D2212" s="190">
        <v>1.9</v>
      </c>
      <c r="E2212" s="99" t="s">
        <v>6134</v>
      </c>
      <c r="F2212" s="100">
        <v>40544</v>
      </c>
      <c r="G2212" s="101">
        <v>1.9</v>
      </c>
      <c r="I2212" s="101">
        <v>0</v>
      </c>
    </row>
    <row r="2213" spans="1:9" ht="14.5" x14ac:dyDescent="0.35">
      <c r="A2213" s="99" t="s">
        <v>6135</v>
      </c>
      <c r="B2213" s="99" t="s">
        <v>698</v>
      </c>
      <c r="C2213" s="189" t="s">
        <v>6136</v>
      </c>
      <c r="D2213" s="190">
        <v>2.8</v>
      </c>
      <c r="E2213" s="99" t="s">
        <v>6137</v>
      </c>
      <c r="F2213" s="100">
        <v>40544</v>
      </c>
      <c r="G2213" s="101">
        <v>2.8</v>
      </c>
      <c r="I2213" s="101">
        <v>0</v>
      </c>
    </row>
    <row r="2214" spans="1:9" ht="14.5" x14ac:dyDescent="0.35">
      <c r="A2214" s="99" t="s">
        <v>6135</v>
      </c>
      <c r="B2214" s="99" t="s">
        <v>6138</v>
      </c>
      <c r="C2214" s="189" t="s">
        <v>6139</v>
      </c>
      <c r="D2214" s="190">
        <v>2.1</v>
      </c>
      <c r="E2214" s="99" t="s">
        <v>6140</v>
      </c>
      <c r="F2214" s="100">
        <v>40544</v>
      </c>
      <c r="G2214" s="101">
        <v>2.1</v>
      </c>
      <c r="I2214" s="101">
        <v>0</v>
      </c>
    </row>
    <row r="2215" spans="1:9" ht="14.5" x14ac:dyDescent="0.35">
      <c r="A2215" s="99" t="s">
        <v>6135</v>
      </c>
      <c r="B2215" s="99" t="s">
        <v>6141</v>
      </c>
      <c r="C2215" s="189" t="s">
        <v>6142</v>
      </c>
      <c r="D2215" s="190">
        <v>2.2999999999999998</v>
      </c>
      <c r="E2215" s="99" t="s">
        <v>6143</v>
      </c>
      <c r="F2215" s="100">
        <v>40544</v>
      </c>
      <c r="G2215" s="101">
        <v>2.2999999999999998</v>
      </c>
      <c r="I2215" s="101">
        <v>0</v>
      </c>
    </row>
    <row r="2216" spans="1:9" ht="14.5" x14ac:dyDescent="0.35">
      <c r="A2216" s="99" t="s">
        <v>6135</v>
      </c>
      <c r="B2216" s="99" t="s">
        <v>5859</v>
      </c>
      <c r="C2216" s="189" t="s">
        <v>6144</v>
      </c>
      <c r="D2216" s="190">
        <v>2.1</v>
      </c>
      <c r="E2216" s="99" t="s">
        <v>6145</v>
      </c>
      <c r="F2216" s="100">
        <v>40544</v>
      </c>
      <c r="G2216" s="101">
        <v>2.1</v>
      </c>
      <c r="I2216" s="101">
        <v>0</v>
      </c>
    </row>
    <row r="2217" spans="1:9" ht="14.5" x14ac:dyDescent="0.35">
      <c r="A2217" s="99" t="s">
        <v>6135</v>
      </c>
      <c r="B2217" s="99" t="s">
        <v>6146</v>
      </c>
      <c r="C2217" s="189" t="s">
        <v>6147</v>
      </c>
      <c r="D2217" s="190">
        <v>2.2999999999999998</v>
      </c>
      <c r="E2217" s="99" t="s">
        <v>6148</v>
      </c>
      <c r="F2217" s="100">
        <v>40544</v>
      </c>
      <c r="G2217" s="101">
        <v>2.2999999999999998</v>
      </c>
      <c r="I2217" s="101">
        <v>0</v>
      </c>
    </row>
    <row r="2218" spans="1:9" ht="14.5" x14ac:dyDescent="0.35">
      <c r="A2218" s="99" t="s">
        <v>6135</v>
      </c>
      <c r="B2218" s="99" t="s">
        <v>6149</v>
      </c>
      <c r="C2218" s="189" t="s">
        <v>6150</v>
      </c>
      <c r="D2218" s="190">
        <v>2.8</v>
      </c>
      <c r="E2218" s="99" t="s">
        <v>6151</v>
      </c>
      <c r="F2218" s="100">
        <v>40544</v>
      </c>
      <c r="G2218" s="101">
        <v>2.8</v>
      </c>
      <c r="I2218" s="101">
        <v>0</v>
      </c>
    </row>
    <row r="2219" spans="1:9" ht="14.5" x14ac:dyDescent="0.35">
      <c r="A2219" s="99" t="s">
        <v>6135</v>
      </c>
      <c r="B2219" s="99" t="s">
        <v>6152</v>
      </c>
      <c r="C2219" s="189" t="s">
        <v>6153</v>
      </c>
      <c r="D2219" s="190">
        <v>2.2999999999999998</v>
      </c>
      <c r="E2219" s="99" t="s">
        <v>6154</v>
      </c>
      <c r="F2219" s="100">
        <v>40544</v>
      </c>
      <c r="G2219" s="101">
        <v>2.2999999999999998</v>
      </c>
      <c r="I2219" s="101">
        <v>0</v>
      </c>
    </row>
    <row r="2220" spans="1:9" ht="14.5" x14ac:dyDescent="0.35">
      <c r="A2220" s="99" t="s">
        <v>6135</v>
      </c>
      <c r="B2220" s="99" t="s">
        <v>928</v>
      </c>
      <c r="C2220" s="189" t="s">
        <v>6155</v>
      </c>
      <c r="D2220" s="190">
        <v>2.5</v>
      </c>
      <c r="E2220" s="99" t="s">
        <v>6156</v>
      </c>
      <c r="F2220" s="100">
        <v>40544</v>
      </c>
      <c r="G2220" s="101">
        <v>2.5</v>
      </c>
      <c r="I2220" s="101">
        <v>0</v>
      </c>
    </row>
    <row r="2221" spans="1:9" ht="14.5" x14ac:dyDescent="0.35">
      <c r="A2221" s="99" t="s">
        <v>6135</v>
      </c>
      <c r="B2221" s="99" t="s">
        <v>6157</v>
      </c>
      <c r="C2221" s="189" t="s">
        <v>6158</v>
      </c>
      <c r="D2221" s="190">
        <v>3.05</v>
      </c>
      <c r="E2221" s="99" t="s">
        <v>6159</v>
      </c>
      <c r="F2221" s="100">
        <v>40544</v>
      </c>
      <c r="G2221" s="101">
        <v>3.05</v>
      </c>
      <c r="I2221" s="101">
        <v>0</v>
      </c>
    </row>
    <row r="2222" spans="1:9" ht="14.5" x14ac:dyDescent="0.35">
      <c r="A2222" s="99" t="s">
        <v>6135</v>
      </c>
      <c r="B2222" s="99" t="s">
        <v>1164</v>
      </c>
      <c r="C2222" s="189" t="s">
        <v>6160</v>
      </c>
      <c r="D2222" s="190">
        <v>2.1</v>
      </c>
      <c r="E2222" s="99" t="s">
        <v>6161</v>
      </c>
      <c r="F2222" s="100">
        <v>40544</v>
      </c>
      <c r="G2222" s="101">
        <v>2.1</v>
      </c>
      <c r="I2222" s="101">
        <v>0</v>
      </c>
    </row>
    <row r="2223" spans="1:9" ht="14.5" x14ac:dyDescent="0.35">
      <c r="A2223" s="99" t="s">
        <v>6135</v>
      </c>
      <c r="B2223" s="99" t="s">
        <v>6162</v>
      </c>
      <c r="C2223" s="189" t="s">
        <v>6163</v>
      </c>
      <c r="D2223" s="190">
        <v>2.2999999999999998</v>
      </c>
      <c r="E2223" s="99" t="s">
        <v>6164</v>
      </c>
      <c r="F2223" s="100">
        <v>40544</v>
      </c>
      <c r="G2223" s="101">
        <v>2.2999999999999998</v>
      </c>
      <c r="I2223" s="101">
        <v>0</v>
      </c>
    </row>
    <row r="2224" spans="1:9" ht="14.5" x14ac:dyDescent="0.35">
      <c r="A2224" s="99" t="s">
        <v>6135</v>
      </c>
      <c r="B2224" s="99" t="s">
        <v>3260</v>
      </c>
      <c r="C2224" s="189" t="s">
        <v>6165</v>
      </c>
      <c r="D2224" s="190">
        <v>2.2999999999999998</v>
      </c>
      <c r="E2224" s="99" t="s">
        <v>6166</v>
      </c>
      <c r="F2224" s="100">
        <v>40544</v>
      </c>
      <c r="G2224" s="101">
        <v>2.2999999999999998</v>
      </c>
      <c r="I2224" s="101">
        <v>0</v>
      </c>
    </row>
    <row r="2225" spans="1:9" ht="14.5" x14ac:dyDescent="0.35">
      <c r="A2225" s="99" t="s">
        <v>6135</v>
      </c>
      <c r="B2225" s="99" t="s">
        <v>4494</v>
      </c>
      <c r="C2225" s="189" t="s">
        <v>6167</v>
      </c>
      <c r="D2225" s="190">
        <v>2.8</v>
      </c>
      <c r="E2225" s="99" t="s">
        <v>6168</v>
      </c>
      <c r="F2225" s="100">
        <v>40544</v>
      </c>
      <c r="G2225" s="101">
        <v>2.8</v>
      </c>
      <c r="I2225" s="101">
        <v>0</v>
      </c>
    </row>
    <row r="2226" spans="1:9" ht="14.5" x14ac:dyDescent="0.35">
      <c r="A2226" s="99" t="s">
        <v>6135</v>
      </c>
      <c r="B2226" s="99" t="s">
        <v>6169</v>
      </c>
      <c r="C2226" s="189" t="s">
        <v>6170</v>
      </c>
      <c r="D2226" s="190">
        <v>2.5</v>
      </c>
      <c r="E2226" s="99" t="s">
        <v>6171</v>
      </c>
      <c r="F2226" s="100">
        <v>40544</v>
      </c>
      <c r="G2226" s="101">
        <v>2.5</v>
      </c>
      <c r="I2226" s="101">
        <v>0</v>
      </c>
    </row>
    <row r="2227" spans="1:9" ht="14.5" x14ac:dyDescent="0.35">
      <c r="A2227" s="99" t="s">
        <v>6135</v>
      </c>
      <c r="B2227" s="99" t="s">
        <v>6172</v>
      </c>
      <c r="C2227" s="189" t="s">
        <v>6173</v>
      </c>
      <c r="D2227" s="190">
        <v>3.05</v>
      </c>
      <c r="E2227" s="99" t="s">
        <v>6174</v>
      </c>
      <c r="F2227" s="100">
        <v>40544</v>
      </c>
      <c r="G2227" s="101">
        <v>3.05</v>
      </c>
      <c r="I2227" s="101">
        <v>0</v>
      </c>
    </row>
    <row r="2228" spans="1:9" ht="14.5" x14ac:dyDescent="0.35">
      <c r="A2228" s="99" t="s">
        <v>6135</v>
      </c>
      <c r="B2228" s="99" t="s">
        <v>6175</v>
      </c>
      <c r="C2228" s="189" t="s">
        <v>6176</v>
      </c>
      <c r="D2228" s="190">
        <v>2.2999999999999998</v>
      </c>
      <c r="E2228" s="99" t="s">
        <v>6177</v>
      </c>
      <c r="F2228" s="100">
        <v>40544</v>
      </c>
      <c r="G2228" s="101">
        <v>2.2999999999999998</v>
      </c>
      <c r="I2228" s="101">
        <v>0</v>
      </c>
    </row>
    <row r="2229" spans="1:9" ht="14.5" x14ac:dyDescent="0.35">
      <c r="A2229" s="99" t="s">
        <v>6135</v>
      </c>
      <c r="B2229" s="99" t="s">
        <v>6178</v>
      </c>
      <c r="C2229" s="189" t="s">
        <v>6179</v>
      </c>
      <c r="D2229" s="190">
        <v>2.2999999999999998</v>
      </c>
      <c r="E2229" s="99" t="s">
        <v>6180</v>
      </c>
      <c r="F2229" s="100">
        <v>40544</v>
      </c>
      <c r="G2229" s="101">
        <v>2.2999999999999998</v>
      </c>
      <c r="I2229" s="101">
        <v>0</v>
      </c>
    </row>
    <row r="2230" spans="1:9" ht="14.5" x14ac:dyDescent="0.35">
      <c r="A2230" s="99" t="s">
        <v>6135</v>
      </c>
      <c r="B2230" s="99" t="s">
        <v>1860</v>
      </c>
      <c r="C2230" s="189" t="s">
        <v>6181</v>
      </c>
      <c r="D2230" s="190">
        <v>2.5</v>
      </c>
      <c r="E2230" s="99" t="s">
        <v>6182</v>
      </c>
      <c r="F2230" s="100">
        <v>40544</v>
      </c>
      <c r="G2230" s="101">
        <v>2.5</v>
      </c>
      <c r="I2230" s="101">
        <v>0</v>
      </c>
    </row>
    <row r="2231" spans="1:9" ht="14.5" x14ac:dyDescent="0.35">
      <c r="A2231" s="99" t="s">
        <v>6135</v>
      </c>
      <c r="B2231" s="99" t="s">
        <v>952</v>
      </c>
      <c r="C2231" s="189" t="s">
        <v>6183</v>
      </c>
      <c r="D2231" s="190">
        <v>2.7</v>
      </c>
      <c r="E2231" s="99" t="s">
        <v>6184</v>
      </c>
      <c r="F2231" s="100">
        <v>40544</v>
      </c>
      <c r="G2231" s="101">
        <v>2.7</v>
      </c>
      <c r="I2231" s="101">
        <v>0</v>
      </c>
    </row>
    <row r="2232" spans="1:9" ht="14.5" x14ac:dyDescent="0.35">
      <c r="A2232" s="99" t="s">
        <v>6135</v>
      </c>
      <c r="B2232" s="99" t="s">
        <v>1373</v>
      </c>
      <c r="C2232" s="189" t="s">
        <v>6185</v>
      </c>
      <c r="D2232" s="190">
        <v>2.1</v>
      </c>
      <c r="E2232" s="99" t="s">
        <v>6186</v>
      </c>
      <c r="F2232" s="100">
        <v>40544</v>
      </c>
      <c r="G2232" s="101">
        <v>2.1</v>
      </c>
      <c r="I2232" s="101">
        <v>0</v>
      </c>
    </row>
    <row r="2233" spans="1:9" ht="14.5" x14ac:dyDescent="0.35">
      <c r="A2233" s="99" t="s">
        <v>6135</v>
      </c>
      <c r="B2233" s="99" t="s">
        <v>2218</v>
      </c>
      <c r="C2233" s="189" t="s">
        <v>6187</v>
      </c>
      <c r="D2233" s="190">
        <v>2.8</v>
      </c>
      <c r="E2233" s="99" t="s">
        <v>6188</v>
      </c>
      <c r="F2233" s="100">
        <v>40544</v>
      </c>
      <c r="G2233" s="101">
        <v>2.8</v>
      </c>
      <c r="I2233" s="101">
        <v>0</v>
      </c>
    </row>
    <row r="2234" spans="1:9" ht="14.5" x14ac:dyDescent="0.35">
      <c r="A2234" s="99" t="s">
        <v>6135</v>
      </c>
      <c r="B2234" s="99" t="s">
        <v>6189</v>
      </c>
      <c r="C2234" s="189" t="s">
        <v>6190</v>
      </c>
      <c r="D2234" s="190">
        <v>2.8</v>
      </c>
      <c r="E2234" s="99" t="s">
        <v>6191</v>
      </c>
      <c r="F2234" s="100">
        <v>40544</v>
      </c>
      <c r="G2234" s="101">
        <v>2.8</v>
      </c>
      <c r="I2234" s="101">
        <v>0</v>
      </c>
    </row>
    <row r="2235" spans="1:9" ht="14.5" x14ac:dyDescent="0.35">
      <c r="A2235" s="99" t="s">
        <v>6135</v>
      </c>
      <c r="B2235" s="99" t="s">
        <v>1872</v>
      </c>
      <c r="C2235" s="189" t="s">
        <v>6192</v>
      </c>
      <c r="D2235" s="190">
        <v>3.05</v>
      </c>
      <c r="E2235" s="99" t="s">
        <v>6193</v>
      </c>
      <c r="F2235" s="100">
        <v>40544</v>
      </c>
      <c r="G2235" s="101">
        <v>3.05</v>
      </c>
      <c r="I2235" s="101">
        <v>0</v>
      </c>
    </row>
    <row r="2236" spans="1:9" ht="14.5" x14ac:dyDescent="0.35">
      <c r="A2236" s="99" t="s">
        <v>6135</v>
      </c>
      <c r="B2236" s="99" t="s">
        <v>2715</v>
      </c>
      <c r="C2236" s="189" t="s">
        <v>6194</v>
      </c>
      <c r="D2236" s="190">
        <v>2.2999999999999998</v>
      </c>
      <c r="E2236" s="99" t="s">
        <v>6195</v>
      </c>
      <c r="F2236" s="100">
        <v>40544</v>
      </c>
      <c r="G2236" s="101">
        <v>2.2999999999999998</v>
      </c>
      <c r="I2236" s="101">
        <v>0</v>
      </c>
    </row>
    <row r="2237" spans="1:9" ht="14.5" x14ac:dyDescent="0.35">
      <c r="A2237" s="99" t="s">
        <v>6135</v>
      </c>
      <c r="B2237" s="99" t="s">
        <v>5521</v>
      </c>
      <c r="C2237" s="189" t="s">
        <v>6196</v>
      </c>
      <c r="D2237" s="190">
        <v>2.1</v>
      </c>
      <c r="E2237" s="99" t="s">
        <v>6197</v>
      </c>
      <c r="F2237" s="100">
        <v>40544</v>
      </c>
      <c r="G2237" s="101">
        <v>2.1</v>
      </c>
      <c r="I2237" s="101">
        <v>0</v>
      </c>
    </row>
    <row r="2238" spans="1:9" ht="14.5" x14ac:dyDescent="0.35">
      <c r="A2238" s="99" t="s">
        <v>6135</v>
      </c>
      <c r="B2238" s="99" t="s">
        <v>1227</v>
      </c>
      <c r="C2238" s="189" t="s">
        <v>6198</v>
      </c>
      <c r="D2238" s="190">
        <v>2.2999999999999998</v>
      </c>
      <c r="E2238" s="99" t="s">
        <v>6199</v>
      </c>
      <c r="F2238" s="100">
        <v>40544</v>
      </c>
      <c r="G2238" s="101">
        <v>2.2999999999999998</v>
      </c>
      <c r="I2238" s="101">
        <v>0</v>
      </c>
    </row>
    <row r="2239" spans="1:9" ht="14.5" x14ac:dyDescent="0.35">
      <c r="A2239" s="99" t="s">
        <v>6135</v>
      </c>
      <c r="B2239" s="99" t="s">
        <v>6200</v>
      </c>
      <c r="C2239" s="189" t="s">
        <v>6201</v>
      </c>
      <c r="D2239" s="190">
        <v>2.2999999999999998</v>
      </c>
      <c r="E2239" s="99" t="s">
        <v>6202</v>
      </c>
      <c r="F2239" s="100">
        <v>40544</v>
      </c>
      <c r="G2239" s="101">
        <v>2.2999999999999998</v>
      </c>
      <c r="I2239" s="101">
        <v>0</v>
      </c>
    </row>
    <row r="2240" spans="1:9" ht="14.5" x14ac:dyDescent="0.35">
      <c r="A2240" s="99" t="s">
        <v>6135</v>
      </c>
      <c r="B2240" s="99" t="s">
        <v>973</v>
      </c>
      <c r="C2240" s="189" t="s">
        <v>6203</v>
      </c>
      <c r="D2240" s="190">
        <v>2.8</v>
      </c>
      <c r="E2240" s="99" t="s">
        <v>6204</v>
      </c>
      <c r="F2240" s="100">
        <v>40544</v>
      </c>
      <c r="G2240" s="101">
        <v>2.8</v>
      </c>
      <c r="I2240" s="101">
        <v>0</v>
      </c>
    </row>
    <row r="2241" spans="1:9" ht="14.5" x14ac:dyDescent="0.35">
      <c r="A2241" s="99" t="s">
        <v>6135</v>
      </c>
      <c r="B2241" s="99" t="s">
        <v>1395</v>
      </c>
      <c r="C2241" s="189" t="s">
        <v>6205</v>
      </c>
      <c r="D2241" s="190">
        <v>2.7</v>
      </c>
      <c r="E2241" s="99" t="s">
        <v>6206</v>
      </c>
      <c r="F2241" s="100">
        <v>40544</v>
      </c>
      <c r="G2241" s="101">
        <v>2.7</v>
      </c>
      <c r="I2241" s="101">
        <v>0</v>
      </c>
    </row>
    <row r="2242" spans="1:9" ht="14.5" x14ac:dyDescent="0.35">
      <c r="A2242" s="99" t="s">
        <v>6135</v>
      </c>
      <c r="B2242" s="99" t="s">
        <v>1235</v>
      </c>
      <c r="C2242" s="189" t="s">
        <v>6207</v>
      </c>
      <c r="D2242" s="190">
        <v>2.1</v>
      </c>
      <c r="E2242" s="99" t="s">
        <v>6208</v>
      </c>
      <c r="F2242" s="100">
        <v>40544</v>
      </c>
      <c r="G2242" s="101">
        <v>2.1</v>
      </c>
      <c r="I2242" s="101">
        <v>0</v>
      </c>
    </row>
    <row r="2243" spans="1:9" ht="14.5" x14ac:dyDescent="0.35">
      <c r="A2243" s="99" t="s">
        <v>6135</v>
      </c>
      <c r="B2243" s="99" t="s">
        <v>6209</v>
      </c>
      <c r="C2243" s="189" t="s">
        <v>6210</v>
      </c>
      <c r="D2243" s="190">
        <v>2.2999999999999998</v>
      </c>
      <c r="E2243" s="99" t="s">
        <v>6211</v>
      </c>
      <c r="F2243" s="100">
        <v>40544</v>
      </c>
      <c r="G2243" s="101">
        <v>2.2999999999999998</v>
      </c>
      <c r="I2243" s="101">
        <v>0</v>
      </c>
    </row>
    <row r="2244" spans="1:9" ht="14.5" x14ac:dyDescent="0.35">
      <c r="A2244" s="99" t="s">
        <v>6135</v>
      </c>
      <c r="B2244" s="99" t="s">
        <v>6212</v>
      </c>
      <c r="C2244" s="189" t="s">
        <v>6213</v>
      </c>
      <c r="D2244" s="190">
        <v>2.2999999999999998</v>
      </c>
      <c r="E2244" s="99" t="s">
        <v>6214</v>
      </c>
      <c r="F2244" s="100">
        <v>40544</v>
      </c>
      <c r="G2244" s="101">
        <v>2.2999999999999998</v>
      </c>
      <c r="I2244" s="101">
        <v>0</v>
      </c>
    </row>
    <row r="2245" spans="1:9" ht="14.5" x14ac:dyDescent="0.35">
      <c r="A2245" s="99" t="s">
        <v>6135</v>
      </c>
      <c r="B2245" s="99" t="s">
        <v>356</v>
      </c>
      <c r="C2245" s="189" t="s">
        <v>6215</v>
      </c>
      <c r="D2245" s="190">
        <v>2.2999999999999998</v>
      </c>
      <c r="E2245" s="99" t="s">
        <v>6216</v>
      </c>
      <c r="F2245" s="100">
        <v>40544</v>
      </c>
      <c r="G2245" s="101">
        <v>2.2999999999999998</v>
      </c>
      <c r="I2245" s="101">
        <v>0</v>
      </c>
    </row>
    <row r="2246" spans="1:9" ht="14.5" x14ac:dyDescent="0.35">
      <c r="A2246" s="99" t="s">
        <v>6135</v>
      </c>
      <c r="B2246" s="99" t="s">
        <v>6217</v>
      </c>
      <c r="C2246" s="189" t="s">
        <v>6218</v>
      </c>
      <c r="D2246" s="190">
        <v>2.7</v>
      </c>
      <c r="E2246" s="99" t="s">
        <v>6219</v>
      </c>
      <c r="F2246" s="100">
        <v>40544</v>
      </c>
      <c r="G2246" s="101">
        <v>2.7</v>
      </c>
      <c r="I2246" s="101">
        <v>0</v>
      </c>
    </row>
    <row r="2247" spans="1:9" ht="14.5" x14ac:dyDescent="0.35">
      <c r="A2247" s="99" t="s">
        <v>6135</v>
      </c>
      <c r="B2247" s="99" t="s">
        <v>6220</v>
      </c>
      <c r="C2247" s="189" t="s">
        <v>6221</v>
      </c>
      <c r="D2247" s="190">
        <v>2.7</v>
      </c>
      <c r="E2247" s="99" t="s">
        <v>6222</v>
      </c>
      <c r="F2247" s="100">
        <v>40544</v>
      </c>
      <c r="G2247" s="101">
        <v>2.7</v>
      </c>
      <c r="I2247" s="101">
        <v>0</v>
      </c>
    </row>
    <row r="2248" spans="1:9" ht="14.5" x14ac:dyDescent="0.35">
      <c r="A2248" s="99" t="s">
        <v>6135</v>
      </c>
      <c r="B2248" s="99" t="s">
        <v>5173</v>
      </c>
      <c r="C2248" s="189" t="s">
        <v>6223</v>
      </c>
      <c r="D2248" s="190">
        <v>2.9</v>
      </c>
      <c r="E2248" s="99" t="s">
        <v>6224</v>
      </c>
      <c r="F2248" s="100">
        <v>40544</v>
      </c>
      <c r="G2248" s="101">
        <v>2.9</v>
      </c>
      <c r="I2248" s="101">
        <v>0</v>
      </c>
    </row>
    <row r="2249" spans="1:9" ht="14.5" x14ac:dyDescent="0.35">
      <c r="A2249" s="99" t="s">
        <v>6135</v>
      </c>
      <c r="B2249" s="99" t="s">
        <v>365</v>
      </c>
      <c r="C2249" s="189" t="s">
        <v>6225</v>
      </c>
      <c r="D2249" s="190">
        <v>2.1</v>
      </c>
      <c r="E2249" s="99" t="s">
        <v>6226</v>
      </c>
      <c r="F2249" s="100">
        <v>40544</v>
      </c>
      <c r="G2249" s="101">
        <v>2.1</v>
      </c>
      <c r="I2249" s="101">
        <v>0</v>
      </c>
    </row>
    <row r="2250" spans="1:9" ht="14.5" x14ac:dyDescent="0.35">
      <c r="A2250" s="99" t="s">
        <v>6135</v>
      </c>
      <c r="B2250" s="99" t="s">
        <v>6227</v>
      </c>
      <c r="C2250" s="189" t="s">
        <v>6228</v>
      </c>
      <c r="D2250" s="190">
        <v>2.8</v>
      </c>
      <c r="E2250" s="99" t="s">
        <v>6229</v>
      </c>
      <c r="F2250" s="100">
        <v>40544</v>
      </c>
      <c r="G2250" s="101">
        <v>2.8</v>
      </c>
      <c r="I2250" s="101">
        <v>0</v>
      </c>
    </row>
    <row r="2251" spans="1:9" ht="14.5" x14ac:dyDescent="0.35">
      <c r="A2251" s="99" t="s">
        <v>6135</v>
      </c>
      <c r="B2251" s="99" t="s">
        <v>6230</v>
      </c>
      <c r="C2251" s="189" t="s">
        <v>6231</v>
      </c>
      <c r="D2251" s="190">
        <v>2.8</v>
      </c>
      <c r="E2251" s="99" t="s">
        <v>6232</v>
      </c>
      <c r="F2251" s="100">
        <v>40544</v>
      </c>
      <c r="G2251" s="101">
        <v>2.8</v>
      </c>
      <c r="I2251" s="101">
        <v>0</v>
      </c>
    </row>
    <row r="2252" spans="1:9" ht="14.5" x14ac:dyDescent="0.35">
      <c r="A2252" s="99" t="s">
        <v>6135</v>
      </c>
      <c r="B2252" s="99" t="s">
        <v>6233</v>
      </c>
      <c r="C2252" s="189" t="s">
        <v>6234</v>
      </c>
      <c r="D2252" s="190">
        <v>2.7</v>
      </c>
      <c r="E2252" s="99" t="s">
        <v>6235</v>
      </c>
      <c r="F2252" s="100">
        <v>40544</v>
      </c>
      <c r="G2252" s="101">
        <v>2.7</v>
      </c>
      <c r="I2252" s="101">
        <v>0</v>
      </c>
    </row>
    <row r="2253" spans="1:9" ht="14.5" x14ac:dyDescent="0.35">
      <c r="A2253" s="99" t="s">
        <v>6135</v>
      </c>
      <c r="B2253" s="99" t="s">
        <v>6236</v>
      </c>
      <c r="C2253" s="189" t="s">
        <v>6237</v>
      </c>
      <c r="D2253" s="190">
        <v>2.5</v>
      </c>
      <c r="E2253" s="99" t="s">
        <v>6238</v>
      </c>
      <c r="F2253" s="100">
        <v>40544</v>
      </c>
      <c r="G2253" s="101">
        <v>2.5</v>
      </c>
      <c r="I2253" s="101">
        <v>0</v>
      </c>
    </row>
    <row r="2254" spans="1:9" ht="14.5" x14ac:dyDescent="0.35">
      <c r="A2254" s="99" t="s">
        <v>6135</v>
      </c>
      <c r="B2254" s="99" t="s">
        <v>6239</v>
      </c>
      <c r="C2254" s="189" t="s">
        <v>6240</v>
      </c>
      <c r="D2254" s="190">
        <v>2.2999999999999998</v>
      </c>
      <c r="E2254" s="99" t="s">
        <v>6241</v>
      </c>
      <c r="F2254" s="100">
        <v>40544</v>
      </c>
      <c r="G2254" s="101">
        <v>2.2999999999999998</v>
      </c>
      <c r="I2254" s="101">
        <v>0</v>
      </c>
    </row>
    <row r="2255" spans="1:9" ht="14.5" x14ac:dyDescent="0.35">
      <c r="A2255" s="99" t="s">
        <v>6135</v>
      </c>
      <c r="B2255" s="99" t="s">
        <v>2338</v>
      </c>
      <c r="C2255" s="189" t="s">
        <v>6242</v>
      </c>
      <c r="D2255" s="190">
        <v>2.1</v>
      </c>
      <c r="E2255" s="99" t="s">
        <v>6243</v>
      </c>
      <c r="F2255" s="100">
        <v>40544</v>
      </c>
      <c r="G2255" s="101">
        <v>2.1</v>
      </c>
      <c r="I2255" s="101">
        <v>0</v>
      </c>
    </row>
    <row r="2256" spans="1:9" ht="14.5" x14ac:dyDescent="0.35">
      <c r="A2256" s="99" t="s">
        <v>6135</v>
      </c>
      <c r="B2256" s="99" t="s">
        <v>6244</v>
      </c>
      <c r="C2256" s="189" t="s">
        <v>6245</v>
      </c>
      <c r="D2256" s="190">
        <v>2.7</v>
      </c>
      <c r="E2256" s="99" t="s">
        <v>6246</v>
      </c>
      <c r="F2256" s="100">
        <v>40544</v>
      </c>
      <c r="G2256" s="101">
        <v>2.7</v>
      </c>
      <c r="I2256" s="101">
        <v>0</v>
      </c>
    </row>
    <row r="2257" spans="1:9" ht="14.5" x14ac:dyDescent="0.35">
      <c r="A2257" s="99" t="s">
        <v>6135</v>
      </c>
      <c r="B2257" s="99" t="s">
        <v>395</v>
      </c>
      <c r="C2257" s="189" t="s">
        <v>6247</v>
      </c>
      <c r="D2257" s="190">
        <v>2.8</v>
      </c>
      <c r="E2257" s="99" t="s">
        <v>6248</v>
      </c>
      <c r="F2257" s="100">
        <v>40544</v>
      </c>
      <c r="G2257" s="101">
        <v>2.8</v>
      </c>
      <c r="I2257" s="101">
        <v>0</v>
      </c>
    </row>
    <row r="2258" spans="1:9" ht="14.5" x14ac:dyDescent="0.35">
      <c r="A2258" s="99" t="s">
        <v>6135</v>
      </c>
      <c r="B2258" s="99" t="s">
        <v>398</v>
      </c>
      <c r="C2258" s="189" t="s">
        <v>6249</v>
      </c>
      <c r="D2258" s="190">
        <v>3.05</v>
      </c>
      <c r="E2258" s="99" t="s">
        <v>6250</v>
      </c>
      <c r="F2258" s="100">
        <v>40544</v>
      </c>
      <c r="G2258" s="101">
        <v>3.05</v>
      </c>
      <c r="I2258" s="101">
        <v>0</v>
      </c>
    </row>
    <row r="2259" spans="1:9" ht="14.5" x14ac:dyDescent="0.35">
      <c r="A2259" s="99" t="s">
        <v>6135</v>
      </c>
      <c r="B2259" s="99" t="s">
        <v>6251</v>
      </c>
      <c r="C2259" s="189" t="s">
        <v>6252</v>
      </c>
      <c r="D2259" s="190">
        <v>2.7</v>
      </c>
      <c r="E2259" s="99" t="s">
        <v>6253</v>
      </c>
      <c r="F2259" s="100">
        <v>40544</v>
      </c>
      <c r="G2259" s="101">
        <v>2.7</v>
      </c>
      <c r="I2259" s="101">
        <v>0</v>
      </c>
    </row>
    <row r="2260" spans="1:9" ht="14.5" x14ac:dyDescent="0.35">
      <c r="A2260" s="99" t="s">
        <v>6135</v>
      </c>
      <c r="B2260" s="99" t="s">
        <v>4807</v>
      </c>
      <c r="C2260" s="189" t="s">
        <v>6254</v>
      </c>
      <c r="D2260" s="190">
        <v>2.8</v>
      </c>
      <c r="E2260" s="99" t="s">
        <v>6255</v>
      </c>
      <c r="F2260" s="100">
        <v>40544</v>
      </c>
      <c r="G2260" s="101">
        <v>2.8</v>
      </c>
      <c r="I2260" s="101">
        <v>0</v>
      </c>
    </row>
    <row r="2261" spans="1:9" ht="14.5" x14ac:dyDescent="0.35">
      <c r="A2261" s="99" t="s">
        <v>6135</v>
      </c>
      <c r="B2261" s="99" t="s">
        <v>6256</v>
      </c>
      <c r="C2261" s="189" t="s">
        <v>6257</v>
      </c>
      <c r="D2261" s="190">
        <v>2.7</v>
      </c>
      <c r="E2261" s="99" t="s">
        <v>6258</v>
      </c>
      <c r="F2261" s="100">
        <v>40544</v>
      </c>
      <c r="G2261" s="101">
        <v>2.7</v>
      </c>
      <c r="I2261" s="101">
        <v>0</v>
      </c>
    </row>
    <row r="2262" spans="1:9" ht="14.5" x14ac:dyDescent="0.35">
      <c r="A2262" s="99" t="s">
        <v>6135</v>
      </c>
      <c r="B2262" s="99" t="s">
        <v>410</v>
      </c>
      <c r="C2262" s="189" t="s">
        <v>6259</v>
      </c>
      <c r="D2262" s="190">
        <v>2.7</v>
      </c>
      <c r="E2262" s="99" t="s">
        <v>6260</v>
      </c>
      <c r="F2262" s="100">
        <v>40544</v>
      </c>
      <c r="G2262" s="101">
        <v>2.7</v>
      </c>
      <c r="I2262" s="101">
        <v>0</v>
      </c>
    </row>
    <row r="2263" spans="1:9" ht="14.5" x14ac:dyDescent="0.35">
      <c r="A2263" s="99" t="s">
        <v>6135</v>
      </c>
      <c r="B2263" s="99" t="s">
        <v>6261</v>
      </c>
      <c r="C2263" s="189" t="s">
        <v>6262</v>
      </c>
      <c r="D2263" s="190">
        <v>3.05</v>
      </c>
      <c r="E2263" s="99" t="s">
        <v>6263</v>
      </c>
      <c r="F2263" s="100">
        <v>40544</v>
      </c>
      <c r="G2263" s="101">
        <v>3.05</v>
      </c>
      <c r="I2263" s="101">
        <v>0</v>
      </c>
    </row>
    <row r="2264" spans="1:9" ht="14.5" x14ac:dyDescent="0.35">
      <c r="A2264" s="99" t="s">
        <v>6135</v>
      </c>
      <c r="B2264" s="99" t="s">
        <v>416</v>
      </c>
      <c r="C2264" s="189" t="s">
        <v>6264</v>
      </c>
      <c r="D2264" s="190">
        <v>2.8</v>
      </c>
      <c r="E2264" s="99" t="s">
        <v>6265</v>
      </c>
      <c r="F2264" s="100">
        <v>40544</v>
      </c>
      <c r="G2264" s="101">
        <v>2.8</v>
      </c>
      <c r="I2264" s="101">
        <v>0</v>
      </c>
    </row>
    <row r="2265" spans="1:9" ht="14.5" x14ac:dyDescent="0.35">
      <c r="A2265" s="99" t="s">
        <v>6135</v>
      </c>
      <c r="B2265" s="99" t="s">
        <v>6266</v>
      </c>
      <c r="C2265" s="189" t="s">
        <v>6267</v>
      </c>
      <c r="D2265" s="190">
        <v>2.5</v>
      </c>
      <c r="E2265" s="99" t="s">
        <v>6268</v>
      </c>
      <c r="F2265" s="100">
        <v>40544</v>
      </c>
      <c r="G2265" s="101">
        <v>2.5</v>
      </c>
      <c r="I2265" s="101">
        <v>0</v>
      </c>
    </row>
    <row r="2266" spans="1:9" ht="14.5" x14ac:dyDescent="0.35">
      <c r="A2266" s="99" t="s">
        <v>6135</v>
      </c>
      <c r="B2266" s="99" t="s">
        <v>6269</v>
      </c>
      <c r="C2266" s="189" t="s">
        <v>6270</v>
      </c>
      <c r="D2266" s="190">
        <v>2.8</v>
      </c>
      <c r="E2266" s="99" t="s">
        <v>6271</v>
      </c>
      <c r="F2266" s="100">
        <v>40544</v>
      </c>
      <c r="G2266" s="101">
        <v>2.8</v>
      </c>
      <c r="I2266" s="101">
        <v>0</v>
      </c>
    </row>
    <row r="2267" spans="1:9" ht="14.5" x14ac:dyDescent="0.35">
      <c r="A2267" s="99" t="s">
        <v>6135</v>
      </c>
      <c r="B2267" s="99" t="s">
        <v>6272</v>
      </c>
      <c r="C2267" s="189" t="s">
        <v>6273</v>
      </c>
      <c r="D2267" s="190">
        <v>2.7</v>
      </c>
      <c r="E2267" s="99" t="s">
        <v>6274</v>
      </c>
      <c r="F2267" s="100">
        <v>40544</v>
      </c>
      <c r="G2267" s="101">
        <v>2.7</v>
      </c>
      <c r="I2267" s="101">
        <v>0</v>
      </c>
    </row>
    <row r="2268" spans="1:9" ht="14.5" x14ac:dyDescent="0.35">
      <c r="A2268" s="99" t="s">
        <v>6135</v>
      </c>
      <c r="B2268" s="99" t="s">
        <v>3494</v>
      </c>
      <c r="C2268" s="189" t="s">
        <v>6275</v>
      </c>
      <c r="D2268" s="190">
        <v>2.2999999999999998</v>
      </c>
      <c r="E2268" s="99" t="s">
        <v>6276</v>
      </c>
      <c r="F2268" s="100">
        <v>40544</v>
      </c>
      <c r="G2268" s="101">
        <v>2.2999999999999998</v>
      </c>
      <c r="I2268" s="101">
        <v>0</v>
      </c>
    </row>
    <row r="2269" spans="1:9" ht="14.5" x14ac:dyDescent="0.35">
      <c r="A2269" s="99" t="s">
        <v>6135</v>
      </c>
      <c r="B2269" s="99" t="s">
        <v>2612</v>
      </c>
      <c r="C2269" s="189" t="s">
        <v>6277</v>
      </c>
      <c r="D2269" s="190">
        <v>2.5</v>
      </c>
      <c r="E2269" s="99" t="s">
        <v>6278</v>
      </c>
      <c r="F2269" s="100">
        <v>40544</v>
      </c>
      <c r="G2269" s="101">
        <v>2.5</v>
      </c>
      <c r="I2269" s="101">
        <v>0</v>
      </c>
    </row>
    <row r="2270" spans="1:9" ht="14.5" x14ac:dyDescent="0.35">
      <c r="A2270" s="99" t="s">
        <v>6135</v>
      </c>
      <c r="B2270" s="99" t="s">
        <v>6279</v>
      </c>
      <c r="C2270" s="189" t="s">
        <v>6280</v>
      </c>
      <c r="D2270" s="190">
        <v>2.5</v>
      </c>
      <c r="E2270" s="99" t="s">
        <v>6281</v>
      </c>
      <c r="F2270" s="100">
        <v>40544</v>
      </c>
      <c r="G2270" s="101">
        <v>2.5</v>
      </c>
      <c r="I2270" s="101">
        <v>0</v>
      </c>
    </row>
    <row r="2271" spans="1:9" ht="14.5" x14ac:dyDescent="0.35">
      <c r="A2271" s="99" t="s">
        <v>6135</v>
      </c>
      <c r="B2271" s="99" t="s">
        <v>5614</v>
      </c>
      <c r="C2271" s="189" t="s">
        <v>6282</v>
      </c>
      <c r="D2271" s="190">
        <v>2.5</v>
      </c>
      <c r="E2271" s="99" t="s">
        <v>6283</v>
      </c>
      <c r="F2271" s="100">
        <v>40544</v>
      </c>
      <c r="G2271" s="101">
        <v>2.5</v>
      </c>
      <c r="I2271" s="101">
        <v>0</v>
      </c>
    </row>
    <row r="2272" spans="1:9" ht="14.5" x14ac:dyDescent="0.35">
      <c r="A2272" s="99" t="s">
        <v>6135</v>
      </c>
      <c r="B2272" s="99" t="s">
        <v>461</v>
      </c>
      <c r="C2272" s="189" t="s">
        <v>6284</v>
      </c>
      <c r="D2272" s="190">
        <v>2.7</v>
      </c>
      <c r="E2272" s="99" t="s">
        <v>6285</v>
      </c>
      <c r="F2272" s="100">
        <v>40544</v>
      </c>
      <c r="G2272" s="101">
        <v>2.7</v>
      </c>
      <c r="I2272" s="101">
        <v>0</v>
      </c>
    </row>
    <row r="2273" spans="1:9" ht="14.5" x14ac:dyDescent="0.35">
      <c r="A2273" s="99" t="s">
        <v>6135</v>
      </c>
      <c r="B2273" s="99" t="s">
        <v>6286</v>
      </c>
      <c r="C2273" s="189" t="s">
        <v>6287</v>
      </c>
      <c r="D2273" s="190">
        <v>2.1</v>
      </c>
      <c r="E2273" s="99" t="s">
        <v>6288</v>
      </c>
      <c r="F2273" s="100">
        <v>40544</v>
      </c>
      <c r="G2273" s="101">
        <v>2.1</v>
      </c>
      <c r="I2273" s="101">
        <v>0</v>
      </c>
    </row>
    <row r="2274" spans="1:9" ht="14.5" x14ac:dyDescent="0.35">
      <c r="A2274" s="99" t="s">
        <v>6135</v>
      </c>
      <c r="B2274" s="99" t="s">
        <v>1774</v>
      </c>
      <c r="C2274" s="189" t="s">
        <v>6289</v>
      </c>
      <c r="D2274" s="190">
        <v>2.1</v>
      </c>
      <c r="E2274" s="99" t="s">
        <v>6290</v>
      </c>
      <c r="F2274" s="100">
        <v>40544</v>
      </c>
      <c r="G2274" s="101">
        <v>2.1</v>
      </c>
      <c r="I2274" s="101">
        <v>0</v>
      </c>
    </row>
    <row r="2275" spans="1:9" ht="14.5" x14ac:dyDescent="0.35">
      <c r="A2275" s="99" t="s">
        <v>6135</v>
      </c>
      <c r="B2275" s="99" t="s">
        <v>467</v>
      </c>
      <c r="C2275" s="189" t="s">
        <v>6291</v>
      </c>
      <c r="D2275" s="190">
        <v>2.1</v>
      </c>
      <c r="E2275" s="99" t="s">
        <v>6292</v>
      </c>
      <c r="F2275" s="100">
        <v>40544</v>
      </c>
      <c r="G2275" s="101">
        <v>2.1</v>
      </c>
      <c r="I2275" s="101">
        <v>0</v>
      </c>
    </row>
    <row r="2276" spans="1:9" ht="14.5" x14ac:dyDescent="0.35">
      <c r="A2276" s="99" t="s">
        <v>6135</v>
      </c>
      <c r="B2276" s="99" t="s">
        <v>1779</v>
      </c>
      <c r="C2276" s="189" t="s">
        <v>6293</v>
      </c>
      <c r="D2276" s="190">
        <v>2.7</v>
      </c>
      <c r="E2276" s="99" t="s">
        <v>6294</v>
      </c>
      <c r="F2276" s="100">
        <v>40544</v>
      </c>
      <c r="G2276" s="101">
        <v>2.7</v>
      </c>
      <c r="I2276" s="101">
        <v>0</v>
      </c>
    </row>
    <row r="2277" spans="1:9" ht="14.5" x14ac:dyDescent="0.35">
      <c r="A2277" s="99" t="s">
        <v>6135</v>
      </c>
      <c r="B2277" s="99" t="s">
        <v>6295</v>
      </c>
      <c r="C2277" s="189" t="s">
        <v>6296</v>
      </c>
      <c r="D2277" s="190">
        <v>2.2999999999999998</v>
      </c>
      <c r="E2277" s="99" t="s">
        <v>6297</v>
      </c>
      <c r="F2277" s="100">
        <v>40544</v>
      </c>
      <c r="G2277" s="101">
        <v>2.2999999999999998</v>
      </c>
      <c r="I2277" s="101">
        <v>0</v>
      </c>
    </row>
    <row r="2278" spans="1:9" ht="14.5" x14ac:dyDescent="0.35">
      <c r="A2278" s="99" t="s">
        <v>6135</v>
      </c>
      <c r="B2278" s="99" t="s">
        <v>5632</v>
      </c>
      <c r="C2278" s="189" t="s">
        <v>6298</v>
      </c>
      <c r="D2278" s="190">
        <v>2.5</v>
      </c>
      <c r="E2278" s="99" t="s">
        <v>6299</v>
      </c>
      <c r="F2278" s="100">
        <v>40544</v>
      </c>
      <c r="G2278" s="101">
        <v>2.5</v>
      </c>
      <c r="I2278" s="101">
        <v>0</v>
      </c>
    </row>
    <row r="2279" spans="1:9" ht="14.5" x14ac:dyDescent="0.35">
      <c r="A2279" s="99" t="s">
        <v>6135</v>
      </c>
      <c r="B2279" s="99" t="s">
        <v>3548</v>
      </c>
      <c r="C2279" s="189" t="s">
        <v>6300</v>
      </c>
      <c r="D2279" s="190">
        <v>2.9</v>
      </c>
      <c r="E2279" s="99" t="s">
        <v>6301</v>
      </c>
      <c r="F2279" s="100">
        <v>40544</v>
      </c>
      <c r="G2279" s="101">
        <v>2.9</v>
      </c>
      <c r="I2279" s="101">
        <v>0</v>
      </c>
    </row>
    <row r="2280" spans="1:9" ht="14.5" x14ac:dyDescent="0.35">
      <c r="A2280" s="99" t="s">
        <v>6302</v>
      </c>
      <c r="B2280" s="99" t="s">
        <v>3410</v>
      </c>
      <c r="C2280" s="189" t="s">
        <v>6303</v>
      </c>
      <c r="D2280" s="190">
        <v>3.25</v>
      </c>
      <c r="E2280" s="99" t="s">
        <v>6304</v>
      </c>
      <c r="F2280" s="100">
        <v>40544</v>
      </c>
      <c r="G2280" s="101">
        <v>3.25</v>
      </c>
      <c r="I2280" s="101">
        <v>0</v>
      </c>
    </row>
    <row r="2281" spans="1:9" ht="14.5" x14ac:dyDescent="0.35">
      <c r="A2281" s="99" t="s">
        <v>6302</v>
      </c>
      <c r="B2281" s="99" t="s">
        <v>909</v>
      </c>
      <c r="C2281" s="189" t="s">
        <v>6305</v>
      </c>
      <c r="D2281" s="190">
        <v>3.25</v>
      </c>
      <c r="E2281" s="99" t="s">
        <v>6306</v>
      </c>
      <c r="F2281" s="100">
        <v>40544</v>
      </c>
      <c r="G2281" s="101">
        <v>3.25</v>
      </c>
      <c r="I2281" s="101">
        <v>0</v>
      </c>
    </row>
    <row r="2282" spans="1:9" ht="14.5" x14ac:dyDescent="0.35">
      <c r="A2282" s="99" t="s">
        <v>6302</v>
      </c>
      <c r="B2282" s="99" t="s">
        <v>6307</v>
      </c>
      <c r="C2282" s="189" t="s">
        <v>6308</v>
      </c>
      <c r="D2282" s="190">
        <v>3.25</v>
      </c>
      <c r="E2282" s="99" t="s">
        <v>6309</v>
      </c>
      <c r="F2282" s="100">
        <v>40544</v>
      </c>
      <c r="G2282" s="101">
        <v>3.25</v>
      </c>
      <c r="I2282" s="101">
        <v>0</v>
      </c>
    </row>
    <row r="2283" spans="1:9" ht="14.5" x14ac:dyDescent="0.35">
      <c r="A2283" s="99" t="s">
        <v>6302</v>
      </c>
      <c r="B2283" s="99" t="s">
        <v>6310</v>
      </c>
      <c r="C2283" s="189" t="s">
        <v>6311</v>
      </c>
      <c r="D2283" s="190">
        <v>3.25</v>
      </c>
      <c r="E2283" s="99" t="s">
        <v>6312</v>
      </c>
      <c r="F2283" s="100">
        <v>40544</v>
      </c>
      <c r="G2283" s="101">
        <v>3.25</v>
      </c>
      <c r="I2283" s="101">
        <v>0</v>
      </c>
    </row>
    <row r="2284" spans="1:9" ht="14.5" x14ac:dyDescent="0.35">
      <c r="A2284" s="99" t="s">
        <v>6302</v>
      </c>
      <c r="B2284" s="99" t="s">
        <v>467</v>
      </c>
      <c r="C2284" s="189" t="s">
        <v>6313</v>
      </c>
      <c r="D2284" s="190">
        <v>3.25</v>
      </c>
      <c r="E2284" s="99" t="s">
        <v>6314</v>
      </c>
      <c r="F2284" s="100">
        <v>40544</v>
      </c>
      <c r="G2284" s="101">
        <v>3.25</v>
      </c>
      <c r="I2284" s="101">
        <v>0</v>
      </c>
    </row>
    <row r="2285" spans="1:9" ht="14.5" x14ac:dyDescent="0.35">
      <c r="A2285" s="99" t="s">
        <v>6315</v>
      </c>
      <c r="B2285" s="99" t="s">
        <v>6316</v>
      </c>
      <c r="C2285" s="189" t="s">
        <v>6317</v>
      </c>
      <c r="D2285" s="190">
        <v>3.6</v>
      </c>
      <c r="E2285" s="99" t="s">
        <v>6318</v>
      </c>
      <c r="F2285" s="100">
        <v>40544</v>
      </c>
      <c r="G2285" s="101">
        <v>3.1</v>
      </c>
      <c r="H2285">
        <v>39569</v>
      </c>
      <c r="I2285" s="101">
        <v>0.5</v>
      </c>
    </row>
    <row r="2286" spans="1:9" ht="14.5" x14ac:dyDescent="0.35">
      <c r="A2286" s="99" t="s">
        <v>6315</v>
      </c>
      <c r="B2286" s="99" t="s">
        <v>6319</v>
      </c>
      <c r="C2286" s="189" t="s">
        <v>6320</v>
      </c>
      <c r="D2286" s="190">
        <v>4</v>
      </c>
      <c r="E2286" s="99" t="s">
        <v>6321</v>
      </c>
      <c r="F2286" s="100">
        <v>40544</v>
      </c>
      <c r="G2286" s="101">
        <v>3.3</v>
      </c>
      <c r="H2286">
        <v>39569</v>
      </c>
      <c r="I2286" s="101">
        <v>0.7</v>
      </c>
    </row>
    <row r="2287" spans="1:9" ht="14.5" x14ac:dyDescent="0.35">
      <c r="A2287" s="99" t="s">
        <v>6315</v>
      </c>
      <c r="B2287" s="99" t="s">
        <v>6322</v>
      </c>
      <c r="C2287" s="189" t="s">
        <v>6323</v>
      </c>
      <c r="D2287" s="190">
        <v>4.3</v>
      </c>
      <c r="E2287" s="99" t="s">
        <v>6324</v>
      </c>
      <c r="F2287" s="100">
        <v>40544</v>
      </c>
      <c r="G2287" s="101">
        <v>3.3</v>
      </c>
      <c r="H2287">
        <v>39569</v>
      </c>
      <c r="I2287" s="101">
        <v>1</v>
      </c>
    </row>
    <row r="2288" spans="1:9" ht="14.5" x14ac:dyDescent="0.35">
      <c r="A2288" s="99" t="s">
        <v>6315</v>
      </c>
      <c r="B2288" s="99" t="s">
        <v>2657</v>
      </c>
      <c r="C2288" s="189" t="s">
        <v>6325</v>
      </c>
      <c r="D2288" s="190">
        <v>3.6</v>
      </c>
      <c r="E2288" s="99" t="s">
        <v>6326</v>
      </c>
      <c r="F2288" s="100">
        <v>40544</v>
      </c>
      <c r="G2288" s="101">
        <v>3.1</v>
      </c>
      <c r="H2288">
        <v>39569</v>
      </c>
      <c r="I2288" s="101">
        <v>0.5</v>
      </c>
    </row>
    <row r="2289" spans="1:9" ht="14.5" x14ac:dyDescent="0.35">
      <c r="A2289" s="99" t="s">
        <v>6315</v>
      </c>
      <c r="B2289" s="99" t="s">
        <v>6327</v>
      </c>
      <c r="C2289" s="189" t="s">
        <v>6328</v>
      </c>
      <c r="D2289" s="190">
        <v>4</v>
      </c>
      <c r="E2289" s="99" t="s">
        <v>6329</v>
      </c>
      <c r="F2289" s="100">
        <v>40544</v>
      </c>
      <c r="G2289" s="101">
        <v>3.3</v>
      </c>
      <c r="H2289">
        <v>39569</v>
      </c>
      <c r="I2289" s="101">
        <v>0.7</v>
      </c>
    </row>
    <row r="2290" spans="1:9" ht="14.5" x14ac:dyDescent="0.35">
      <c r="A2290" s="99" t="s">
        <v>6315</v>
      </c>
      <c r="B2290" s="99" t="s">
        <v>6330</v>
      </c>
      <c r="C2290" s="189" t="s">
        <v>6331</v>
      </c>
      <c r="D2290" s="190">
        <v>4</v>
      </c>
      <c r="E2290" s="99" t="s">
        <v>6332</v>
      </c>
      <c r="F2290" s="100">
        <v>40544</v>
      </c>
      <c r="G2290" s="101">
        <v>3.3</v>
      </c>
      <c r="H2290">
        <v>39569</v>
      </c>
      <c r="I2290" s="101">
        <v>0.7</v>
      </c>
    </row>
    <row r="2291" spans="1:9" ht="14.5" x14ac:dyDescent="0.35">
      <c r="A2291" s="99" t="s">
        <v>6315</v>
      </c>
      <c r="B2291" s="99" t="s">
        <v>4652</v>
      </c>
      <c r="C2291" s="189" t="s">
        <v>6333</v>
      </c>
      <c r="D2291" s="190">
        <v>4.3</v>
      </c>
      <c r="E2291" s="99" t="s">
        <v>6334</v>
      </c>
      <c r="F2291" s="100">
        <v>40544</v>
      </c>
      <c r="G2291" s="101">
        <v>3.3</v>
      </c>
      <c r="H2291">
        <v>39569</v>
      </c>
      <c r="I2291" s="101">
        <v>1</v>
      </c>
    </row>
    <row r="2292" spans="1:9" ht="14.5" x14ac:dyDescent="0.35">
      <c r="A2292" s="99" t="s">
        <v>6315</v>
      </c>
      <c r="B2292" s="99" t="s">
        <v>6335</v>
      </c>
      <c r="C2292" s="189" t="s">
        <v>6336</v>
      </c>
      <c r="D2292" s="190">
        <v>4.3</v>
      </c>
      <c r="E2292" s="99" t="s">
        <v>6337</v>
      </c>
      <c r="F2292" s="100">
        <v>40544</v>
      </c>
      <c r="G2292" s="101">
        <v>3.3</v>
      </c>
      <c r="H2292">
        <v>39569</v>
      </c>
      <c r="I2292" s="101">
        <v>1</v>
      </c>
    </row>
    <row r="2293" spans="1:9" ht="14.5" x14ac:dyDescent="0.35">
      <c r="A2293" s="99" t="s">
        <v>6315</v>
      </c>
      <c r="B2293" s="99" t="s">
        <v>937</v>
      </c>
      <c r="C2293" s="189" t="s">
        <v>6338</v>
      </c>
      <c r="D2293" s="190">
        <v>4</v>
      </c>
      <c r="E2293" s="99" t="s">
        <v>6339</v>
      </c>
      <c r="F2293" s="100">
        <v>40544</v>
      </c>
      <c r="G2293" s="101">
        <v>3.3</v>
      </c>
      <c r="H2293">
        <v>39569</v>
      </c>
      <c r="I2293" s="101">
        <v>0.7</v>
      </c>
    </row>
    <row r="2294" spans="1:9" ht="14.5" x14ac:dyDescent="0.35">
      <c r="A2294" s="99" t="s">
        <v>6315</v>
      </c>
      <c r="B2294" s="99" t="s">
        <v>6340</v>
      </c>
      <c r="C2294" s="189" t="s">
        <v>6341</v>
      </c>
      <c r="D2294" s="190">
        <v>4.3</v>
      </c>
      <c r="E2294" s="99" t="s">
        <v>6342</v>
      </c>
      <c r="F2294" s="100">
        <v>40544</v>
      </c>
      <c r="G2294" s="101">
        <v>3.3</v>
      </c>
      <c r="H2294">
        <v>39569</v>
      </c>
      <c r="I2294" s="101">
        <v>1</v>
      </c>
    </row>
    <row r="2295" spans="1:9" ht="14.5" x14ac:dyDescent="0.35">
      <c r="A2295" s="99" t="s">
        <v>6315</v>
      </c>
      <c r="B2295" s="99" t="s">
        <v>1172</v>
      </c>
      <c r="C2295" s="189" t="s">
        <v>6343</v>
      </c>
      <c r="D2295" s="190">
        <v>3.6</v>
      </c>
      <c r="E2295" s="99" t="s">
        <v>6344</v>
      </c>
      <c r="F2295" s="100">
        <v>40544</v>
      </c>
      <c r="G2295" s="101">
        <v>3.1</v>
      </c>
      <c r="H2295">
        <v>39569</v>
      </c>
      <c r="I2295" s="101">
        <v>0.5</v>
      </c>
    </row>
    <row r="2296" spans="1:9" ht="14.5" x14ac:dyDescent="0.35">
      <c r="A2296" s="99" t="s">
        <v>6315</v>
      </c>
      <c r="B2296" s="99" t="s">
        <v>6172</v>
      </c>
      <c r="C2296" s="189" t="s">
        <v>6345</v>
      </c>
      <c r="D2296" s="190">
        <v>3.6</v>
      </c>
      <c r="E2296" s="99" t="s">
        <v>6346</v>
      </c>
      <c r="F2296" s="100">
        <v>40544</v>
      </c>
      <c r="G2296" s="101">
        <v>3.1</v>
      </c>
      <c r="H2296">
        <v>39569</v>
      </c>
      <c r="I2296" s="101">
        <v>0.5</v>
      </c>
    </row>
    <row r="2297" spans="1:9" ht="14.5" x14ac:dyDescent="0.35">
      <c r="A2297" s="99" t="s">
        <v>6315</v>
      </c>
      <c r="B2297" s="99" t="s">
        <v>6347</v>
      </c>
      <c r="C2297" s="189" t="s">
        <v>6348</v>
      </c>
      <c r="D2297" s="190">
        <v>3.6</v>
      </c>
      <c r="E2297" s="99" t="s">
        <v>6349</v>
      </c>
      <c r="F2297" s="100">
        <v>40544</v>
      </c>
      <c r="G2297" s="101">
        <v>3.3</v>
      </c>
      <c r="H2297">
        <v>39569</v>
      </c>
      <c r="I2297" s="101">
        <v>0.3</v>
      </c>
    </row>
    <row r="2298" spans="1:9" ht="14.5" x14ac:dyDescent="0.35">
      <c r="A2298" s="99" t="s">
        <v>6315</v>
      </c>
      <c r="B2298" s="99" t="s">
        <v>6350</v>
      </c>
      <c r="C2298" s="189" t="s">
        <v>6351</v>
      </c>
      <c r="D2298" s="190">
        <v>4</v>
      </c>
      <c r="E2298" s="99" t="s">
        <v>6352</v>
      </c>
      <c r="F2298" s="100">
        <v>40544</v>
      </c>
      <c r="G2298" s="101">
        <v>3.3</v>
      </c>
      <c r="H2298">
        <v>39569</v>
      </c>
      <c r="I2298" s="101">
        <v>0.7</v>
      </c>
    </row>
    <row r="2299" spans="1:9" ht="14.5" x14ac:dyDescent="0.35">
      <c r="A2299" s="99" t="s">
        <v>6315</v>
      </c>
      <c r="B2299" s="99" t="s">
        <v>6353</v>
      </c>
      <c r="C2299" s="189" t="s">
        <v>6354</v>
      </c>
      <c r="D2299" s="190">
        <v>4.3</v>
      </c>
      <c r="E2299" s="99" t="s">
        <v>6355</v>
      </c>
      <c r="F2299" s="100">
        <v>40544</v>
      </c>
      <c r="G2299" s="101">
        <v>3.3</v>
      </c>
      <c r="H2299">
        <v>39569</v>
      </c>
      <c r="I2299" s="101">
        <v>1</v>
      </c>
    </row>
    <row r="2300" spans="1:9" ht="14.5" x14ac:dyDescent="0.35">
      <c r="A2300" s="99" t="s">
        <v>6315</v>
      </c>
      <c r="B2300" s="99" t="s">
        <v>6356</v>
      </c>
      <c r="C2300" s="189" t="s">
        <v>6357</v>
      </c>
      <c r="D2300" s="190">
        <v>4</v>
      </c>
      <c r="E2300" s="99" t="s">
        <v>6358</v>
      </c>
      <c r="F2300" s="100">
        <v>40544</v>
      </c>
      <c r="G2300" s="101">
        <v>3.3</v>
      </c>
      <c r="H2300">
        <v>39569</v>
      </c>
      <c r="I2300" s="101">
        <v>0.7</v>
      </c>
    </row>
    <row r="2301" spans="1:9" ht="14.5" x14ac:dyDescent="0.35">
      <c r="A2301" s="99" t="s">
        <v>6315</v>
      </c>
      <c r="B2301" s="99" t="s">
        <v>6359</v>
      </c>
      <c r="C2301" s="189" t="s">
        <v>6360</v>
      </c>
      <c r="D2301" s="190">
        <v>4</v>
      </c>
      <c r="E2301" s="99" t="s">
        <v>6361</v>
      </c>
      <c r="F2301" s="100">
        <v>40544</v>
      </c>
      <c r="G2301" s="101">
        <v>3.3</v>
      </c>
      <c r="H2301">
        <v>39569</v>
      </c>
      <c r="I2301" s="101">
        <v>0.7</v>
      </c>
    </row>
    <row r="2302" spans="1:9" ht="14.5" x14ac:dyDescent="0.35">
      <c r="A2302" s="99" t="s">
        <v>6315</v>
      </c>
      <c r="B2302" s="99" t="s">
        <v>3470</v>
      </c>
      <c r="C2302" s="189" t="s">
        <v>6362</v>
      </c>
      <c r="D2302" s="190">
        <v>4.3</v>
      </c>
      <c r="E2302" s="99" t="s">
        <v>6363</v>
      </c>
      <c r="F2302" s="100">
        <v>40544</v>
      </c>
      <c r="G2302" s="101">
        <v>3.3</v>
      </c>
      <c r="H2302">
        <v>39569</v>
      </c>
      <c r="I2302" s="101">
        <v>1</v>
      </c>
    </row>
    <row r="2303" spans="1:9" ht="14.5" x14ac:dyDescent="0.35">
      <c r="A2303" s="99" t="s">
        <v>6315</v>
      </c>
      <c r="B2303" s="99" t="s">
        <v>6364</v>
      </c>
      <c r="C2303" s="189" t="s">
        <v>6365</v>
      </c>
      <c r="D2303" s="190">
        <v>3.6</v>
      </c>
      <c r="E2303" s="99" t="s">
        <v>6366</v>
      </c>
      <c r="F2303" s="100">
        <v>40544</v>
      </c>
      <c r="G2303" s="101">
        <v>3.3</v>
      </c>
      <c r="H2303">
        <v>39569</v>
      </c>
      <c r="I2303" s="101">
        <v>0.3</v>
      </c>
    </row>
    <row r="2304" spans="1:9" ht="14.5" x14ac:dyDescent="0.35">
      <c r="A2304" s="99" t="s">
        <v>6315</v>
      </c>
      <c r="B2304" s="99" t="s">
        <v>880</v>
      </c>
      <c r="C2304" s="189" t="s">
        <v>6367</v>
      </c>
      <c r="D2304" s="190">
        <v>3.6</v>
      </c>
      <c r="E2304" s="99" t="s">
        <v>6368</v>
      </c>
      <c r="F2304" s="100">
        <v>40544</v>
      </c>
      <c r="G2304" s="101">
        <v>3.3</v>
      </c>
      <c r="H2304">
        <v>39569</v>
      </c>
      <c r="I2304" s="101">
        <v>0.3</v>
      </c>
    </row>
    <row r="2305" spans="1:9" ht="14.5" x14ac:dyDescent="0.35">
      <c r="A2305" s="191" t="s">
        <v>6315</v>
      </c>
      <c r="B2305" s="191" t="s">
        <v>6369</v>
      </c>
      <c r="C2305" s="189" t="s">
        <v>6370</v>
      </c>
      <c r="D2305" s="190">
        <v>4</v>
      </c>
      <c r="E2305" s="191" t="s">
        <v>6371</v>
      </c>
      <c r="F2305" s="192">
        <v>40544</v>
      </c>
      <c r="G2305" s="193">
        <v>3.3</v>
      </c>
      <c r="H2305">
        <v>39569</v>
      </c>
      <c r="I2305" s="193">
        <v>0.7</v>
      </c>
    </row>
    <row r="2306" spans="1:9" ht="14.5" x14ac:dyDescent="0.35">
      <c r="A2306" s="99" t="s">
        <v>6315</v>
      </c>
      <c r="B2306" s="99" t="s">
        <v>6372</v>
      </c>
      <c r="C2306" s="189" t="s">
        <v>6373</v>
      </c>
      <c r="D2306" s="190">
        <v>4</v>
      </c>
      <c r="E2306" s="99" t="s">
        <v>6374</v>
      </c>
      <c r="F2306" s="100">
        <v>40544</v>
      </c>
      <c r="G2306" s="101">
        <v>3.3</v>
      </c>
      <c r="H2306">
        <v>39569</v>
      </c>
      <c r="I2306" s="101">
        <v>0.7</v>
      </c>
    </row>
    <row r="2307" spans="1:9" ht="14.5" x14ac:dyDescent="0.35">
      <c r="A2307" s="99" t="s">
        <v>6315</v>
      </c>
      <c r="B2307" s="99" t="s">
        <v>6375</v>
      </c>
      <c r="C2307" s="189" t="s">
        <v>6376</v>
      </c>
      <c r="D2307" s="190">
        <v>3.6</v>
      </c>
      <c r="E2307" s="99" t="s">
        <v>6377</v>
      </c>
      <c r="F2307" s="100">
        <v>40544</v>
      </c>
      <c r="G2307" s="101">
        <v>3.1</v>
      </c>
      <c r="H2307">
        <v>39569</v>
      </c>
      <c r="I2307" s="101">
        <v>0.5</v>
      </c>
    </row>
    <row r="2308" spans="1:9" ht="14.5" x14ac:dyDescent="0.35">
      <c r="A2308" s="99" t="s">
        <v>6315</v>
      </c>
      <c r="B2308" s="99" t="s">
        <v>2747</v>
      </c>
      <c r="C2308" s="189" t="s">
        <v>6378</v>
      </c>
      <c r="D2308" s="190">
        <v>3.6</v>
      </c>
      <c r="E2308" s="99" t="s">
        <v>6379</v>
      </c>
      <c r="F2308" s="100">
        <v>40544</v>
      </c>
      <c r="G2308" s="101">
        <v>3.1</v>
      </c>
      <c r="H2308">
        <v>39569</v>
      </c>
      <c r="I2308" s="101">
        <v>0.5</v>
      </c>
    </row>
    <row r="2309" spans="1:9" ht="14.5" x14ac:dyDescent="0.35">
      <c r="A2309" s="99" t="s">
        <v>6315</v>
      </c>
      <c r="B2309" s="99" t="s">
        <v>6380</v>
      </c>
      <c r="C2309" s="189" t="s">
        <v>6381</v>
      </c>
      <c r="D2309" s="190">
        <v>4.3</v>
      </c>
      <c r="E2309" s="99" t="s">
        <v>6382</v>
      </c>
      <c r="F2309" s="100">
        <v>40544</v>
      </c>
      <c r="G2309" s="101">
        <v>3.3</v>
      </c>
      <c r="H2309">
        <v>39569</v>
      </c>
      <c r="I2309" s="101">
        <v>1</v>
      </c>
    </row>
    <row r="2310" spans="1:9" ht="14.5" x14ac:dyDescent="0.35">
      <c r="A2310" s="99" t="s">
        <v>6315</v>
      </c>
      <c r="B2310" s="99" t="s">
        <v>6383</v>
      </c>
      <c r="C2310" s="189" t="s">
        <v>6384</v>
      </c>
      <c r="D2310" s="190">
        <v>4</v>
      </c>
      <c r="E2310" s="99" t="s">
        <v>6385</v>
      </c>
      <c r="F2310" s="100">
        <v>40544</v>
      </c>
      <c r="G2310" s="101">
        <v>3.3</v>
      </c>
      <c r="H2310">
        <v>39569</v>
      </c>
      <c r="I2310" s="101">
        <v>0.7</v>
      </c>
    </row>
    <row r="2311" spans="1:9" ht="14.5" x14ac:dyDescent="0.35">
      <c r="A2311" s="99" t="s">
        <v>6315</v>
      </c>
      <c r="B2311" s="99" t="s">
        <v>1591</v>
      </c>
      <c r="C2311" s="189" t="s">
        <v>6386</v>
      </c>
      <c r="D2311" s="190">
        <v>4.3</v>
      </c>
      <c r="E2311" s="99" t="s">
        <v>6387</v>
      </c>
      <c r="F2311" s="100">
        <v>40544</v>
      </c>
      <c r="G2311" s="101">
        <v>3.3</v>
      </c>
      <c r="H2311">
        <v>39569</v>
      </c>
      <c r="I2311" s="101">
        <v>1</v>
      </c>
    </row>
    <row r="2312" spans="1:9" ht="14.5" x14ac:dyDescent="0.35">
      <c r="A2312" s="99" t="s">
        <v>6315</v>
      </c>
      <c r="B2312" s="99" t="s">
        <v>6388</v>
      </c>
      <c r="C2312" s="189" t="s">
        <v>6389</v>
      </c>
      <c r="D2312" s="190">
        <v>3.6</v>
      </c>
      <c r="E2312" s="99" t="s">
        <v>6390</v>
      </c>
      <c r="F2312" s="100">
        <v>40544</v>
      </c>
      <c r="G2312" s="101">
        <v>3.3</v>
      </c>
      <c r="H2312">
        <v>39569</v>
      </c>
      <c r="I2312" s="101">
        <v>0.3</v>
      </c>
    </row>
    <row r="2313" spans="1:9" ht="14.5" x14ac:dyDescent="0.35">
      <c r="A2313" s="99" t="s">
        <v>6315</v>
      </c>
      <c r="B2313" s="99" t="s">
        <v>5173</v>
      </c>
      <c r="C2313" s="189" t="s">
        <v>6391</v>
      </c>
      <c r="D2313" s="190">
        <v>3.6</v>
      </c>
      <c r="E2313" s="99" t="s">
        <v>6392</v>
      </c>
      <c r="F2313" s="100">
        <v>40544</v>
      </c>
      <c r="G2313" s="101">
        <v>3.1</v>
      </c>
      <c r="H2313">
        <v>39569</v>
      </c>
      <c r="I2313" s="101">
        <v>0.5</v>
      </c>
    </row>
    <row r="2314" spans="1:9" ht="14.5" x14ac:dyDescent="0.35">
      <c r="A2314" s="99" t="s">
        <v>6315</v>
      </c>
      <c r="B2314" s="99" t="s">
        <v>1612</v>
      </c>
      <c r="C2314" s="189" t="s">
        <v>6393</v>
      </c>
      <c r="D2314" s="190">
        <v>3.6</v>
      </c>
      <c r="E2314" s="99" t="s">
        <v>6394</v>
      </c>
      <c r="F2314" s="100">
        <v>40544</v>
      </c>
      <c r="G2314" s="101">
        <v>3.1</v>
      </c>
      <c r="H2314">
        <v>39569</v>
      </c>
      <c r="I2314" s="101">
        <v>0.5</v>
      </c>
    </row>
    <row r="2315" spans="1:9" ht="14.5" x14ac:dyDescent="0.35">
      <c r="A2315" s="99" t="s">
        <v>6315</v>
      </c>
      <c r="B2315" s="99" t="s">
        <v>368</v>
      </c>
      <c r="C2315" s="189" t="s">
        <v>6395</v>
      </c>
      <c r="D2315" s="190">
        <v>4</v>
      </c>
      <c r="E2315" s="99" t="s">
        <v>6396</v>
      </c>
      <c r="F2315" s="100">
        <v>40544</v>
      </c>
      <c r="G2315" s="101">
        <v>3.3</v>
      </c>
      <c r="H2315">
        <v>39569</v>
      </c>
      <c r="I2315" s="101">
        <v>0.7</v>
      </c>
    </row>
    <row r="2316" spans="1:9" ht="14.5" x14ac:dyDescent="0.35">
      <c r="A2316" s="99" t="s">
        <v>6315</v>
      </c>
      <c r="B2316" s="99" t="s">
        <v>6397</v>
      </c>
      <c r="C2316" s="189" t="s">
        <v>6398</v>
      </c>
      <c r="D2316" s="190">
        <v>4</v>
      </c>
      <c r="E2316" s="99" t="s">
        <v>6399</v>
      </c>
      <c r="F2316" s="100">
        <v>40544</v>
      </c>
      <c r="G2316" s="101">
        <v>3.3</v>
      </c>
      <c r="H2316">
        <v>39569</v>
      </c>
      <c r="I2316" s="101">
        <v>0.7</v>
      </c>
    </row>
    <row r="2317" spans="1:9" ht="14.5" x14ac:dyDescent="0.35">
      <c r="A2317" s="99" t="s">
        <v>6315</v>
      </c>
      <c r="B2317" s="99" t="s">
        <v>386</v>
      </c>
      <c r="C2317" s="189" t="s">
        <v>6400</v>
      </c>
      <c r="D2317" s="190">
        <v>4</v>
      </c>
      <c r="E2317" s="99" t="s">
        <v>6401</v>
      </c>
      <c r="F2317" s="100">
        <v>40544</v>
      </c>
      <c r="G2317" s="101">
        <v>3.3</v>
      </c>
      <c r="H2317">
        <v>39569</v>
      </c>
      <c r="I2317" s="101">
        <v>0.7</v>
      </c>
    </row>
    <row r="2318" spans="1:9" ht="14.5" x14ac:dyDescent="0.35">
      <c r="A2318" s="99" t="s">
        <v>6315</v>
      </c>
      <c r="B2318" s="99" t="s">
        <v>6402</v>
      </c>
      <c r="C2318" s="189" t="s">
        <v>6403</v>
      </c>
      <c r="D2318" s="190">
        <v>4</v>
      </c>
      <c r="E2318" s="99" t="s">
        <v>6404</v>
      </c>
      <c r="F2318" s="100">
        <v>40544</v>
      </c>
      <c r="G2318" s="101">
        <v>3.3</v>
      </c>
      <c r="H2318">
        <v>39569</v>
      </c>
      <c r="I2318" s="101">
        <v>0.7</v>
      </c>
    </row>
    <row r="2319" spans="1:9" ht="14.5" x14ac:dyDescent="0.35">
      <c r="A2319" s="99" t="s">
        <v>6315</v>
      </c>
      <c r="B2319" s="99" t="s">
        <v>6405</v>
      </c>
      <c r="C2319" s="189" t="s">
        <v>6406</v>
      </c>
      <c r="D2319" s="190">
        <v>3.6</v>
      </c>
      <c r="E2319" s="99" t="s">
        <v>6407</v>
      </c>
      <c r="F2319" s="100">
        <v>40544</v>
      </c>
      <c r="G2319" s="101">
        <v>3.1</v>
      </c>
      <c r="H2319">
        <v>39569</v>
      </c>
      <c r="I2319" s="101">
        <v>0.5</v>
      </c>
    </row>
    <row r="2320" spans="1:9" ht="14.5" x14ac:dyDescent="0.35">
      <c r="A2320" s="99" t="s">
        <v>6315</v>
      </c>
      <c r="B2320" s="99" t="s">
        <v>6408</v>
      </c>
      <c r="C2320" s="189" t="s">
        <v>6409</v>
      </c>
      <c r="D2320" s="190">
        <v>3.6</v>
      </c>
      <c r="E2320" s="99" t="s">
        <v>6410</v>
      </c>
      <c r="F2320" s="100">
        <v>40544</v>
      </c>
      <c r="G2320" s="101">
        <v>3.3</v>
      </c>
      <c r="H2320">
        <v>39569</v>
      </c>
      <c r="I2320" s="101">
        <v>0.3</v>
      </c>
    </row>
    <row r="2321" spans="1:9" ht="14.5" x14ac:dyDescent="0.35">
      <c r="A2321" s="99" t="s">
        <v>6315</v>
      </c>
      <c r="B2321" s="99" t="s">
        <v>1663</v>
      </c>
      <c r="C2321" s="189" t="s">
        <v>6411</v>
      </c>
      <c r="D2321" s="190">
        <v>3.6</v>
      </c>
      <c r="E2321" s="99" t="s">
        <v>6412</v>
      </c>
      <c r="F2321" s="100">
        <v>40544</v>
      </c>
      <c r="G2321" s="101">
        <v>3.1</v>
      </c>
      <c r="H2321">
        <v>39569</v>
      </c>
      <c r="I2321" s="101">
        <v>0.5</v>
      </c>
    </row>
    <row r="2322" spans="1:9" ht="14.5" x14ac:dyDescent="0.35">
      <c r="A2322" s="99" t="s">
        <v>6315</v>
      </c>
      <c r="B2322" s="99" t="s">
        <v>6413</v>
      </c>
      <c r="C2322" s="189" t="s">
        <v>6414</v>
      </c>
      <c r="D2322" s="190">
        <v>4</v>
      </c>
      <c r="E2322" s="99" t="s">
        <v>6415</v>
      </c>
      <c r="F2322" s="100">
        <v>40544</v>
      </c>
      <c r="G2322" s="101">
        <v>3.3</v>
      </c>
      <c r="H2322">
        <v>39569</v>
      </c>
      <c r="I2322" s="101">
        <v>0.7</v>
      </c>
    </row>
    <row r="2323" spans="1:9" ht="14.5" x14ac:dyDescent="0.35">
      <c r="A2323" s="99" t="s">
        <v>6315</v>
      </c>
      <c r="B2323" s="99" t="s">
        <v>1291</v>
      </c>
      <c r="C2323" s="189" t="s">
        <v>6416</v>
      </c>
      <c r="D2323" s="190">
        <v>3.6</v>
      </c>
      <c r="E2323" s="99" t="s">
        <v>6417</v>
      </c>
      <c r="F2323" s="100">
        <v>40544</v>
      </c>
      <c r="G2323" s="101">
        <v>3.1</v>
      </c>
      <c r="H2323">
        <v>39569</v>
      </c>
      <c r="I2323" s="101">
        <v>0.5</v>
      </c>
    </row>
    <row r="2324" spans="1:9" ht="14.5" x14ac:dyDescent="0.35">
      <c r="A2324" s="99" t="s">
        <v>6315</v>
      </c>
      <c r="B2324" s="99" t="s">
        <v>2371</v>
      </c>
      <c r="C2324" s="189" t="s">
        <v>6418</v>
      </c>
      <c r="D2324" s="190">
        <v>4</v>
      </c>
      <c r="E2324" s="99" t="s">
        <v>6419</v>
      </c>
      <c r="F2324" s="100">
        <v>40544</v>
      </c>
      <c r="G2324" s="101">
        <v>3.3</v>
      </c>
      <c r="H2324">
        <v>39569</v>
      </c>
      <c r="I2324" s="101">
        <v>0.7</v>
      </c>
    </row>
    <row r="2325" spans="1:9" ht="14.5" x14ac:dyDescent="0.35">
      <c r="A2325" s="99" t="s">
        <v>6315</v>
      </c>
      <c r="B2325" s="99" t="s">
        <v>6420</v>
      </c>
      <c r="C2325" s="189" t="s">
        <v>6421</v>
      </c>
      <c r="D2325" s="190">
        <v>3.6</v>
      </c>
      <c r="E2325" s="99" t="s">
        <v>6422</v>
      </c>
      <c r="F2325" s="100">
        <v>40544</v>
      </c>
      <c r="G2325" s="101">
        <v>3.3</v>
      </c>
      <c r="H2325">
        <v>39569</v>
      </c>
      <c r="I2325" s="101">
        <v>0.3</v>
      </c>
    </row>
    <row r="2326" spans="1:9" ht="14.5" x14ac:dyDescent="0.35">
      <c r="A2326" s="99" t="s">
        <v>6315</v>
      </c>
      <c r="B2326" s="99" t="s">
        <v>6423</v>
      </c>
      <c r="C2326" s="189" t="s">
        <v>6424</v>
      </c>
      <c r="D2326" s="190">
        <v>3.6</v>
      </c>
      <c r="E2326" s="99" t="s">
        <v>6425</v>
      </c>
      <c r="F2326" s="100">
        <v>40544</v>
      </c>
      <c r="G2326" s="101">
        <v>3.1</v>
      </c>
      <c r="H2326">
        <v>39569</v>
      </c>
      <c r="I2326" s="101">
        <v>0.5</v>
      </c>
    </row>
    <row r="2327" spans="1:9" ht="14.5" x14ac:dyDescent="0.35">
      <c r="A2327" s="99" t="s">
        <v>6315</v>
      </c>
      <c r="B2327" s="99" t="s">
        <v>1089</v>
      </c>
      <c r="C2327" s="189" t="s">
        <v>6426</v>
      </c>
      <c r="D2327" s="190">
        <v>4</v>
      </c>
      <c r="E2327" s="99" t="s">
        <v>6427</v>
      </c>
      <c r="F2327" s="100">
        <v>40544</v>
      </c>
      <c r="G2327" s="101">
        <v>3.3</v>
      </c>
      <c r="H2327">
        <v>39569</v>
      </c>
      <c r="I2327" s="101">
        <v>0.7</v>
      </c>
    </row>
    <row r="2328" spans="1:9" ht="14.5" x14ac:dyDescent="0.35">
      <c r="A2328" s="99" t="s">
        <v>6315</v>
      </c>
      <c r="B2328" s="99" t="s">
        <v>461</v>
      </c>
      <c r="C2328" s="189" t="s">
        <v>6428</v>
      </c>
      <c r="D2328" s="190">
        <v>3.6</v>
      </c>
      <c r="E2328" s="99" t="s">
        <v>6429</v>
      </c>
      <c r="F2328" s="100">
        <v>40544</v>
      </c>
      <c r="G2328" s="101">
        <v>3.1</v>
      </c>
      <c r="H2328">
        <v>39569</v>
      </c>
      <c r="I2328" s="101">
        <v>0.5</v>
      </c>
    </row>
    <row r="2329" spans="1:9" ht="14.5" x14ac:dyDescent="0.35">
      <c r="A2329" s="99" t="s">
        <v>6315</v>
      </c>
      <c r="B2329" s="99" t="s">
        <v>6430</v>
      </c>
      <c r="C2329" s="189" t="s">
        <v>6431</v>
      </c>
      <c r="D2329" s="190">
        <v>4</v>
      </c>
      <c r="E2329" s="99" t="s">
        <v>6432</v>
      </c>
      <c r="F2329" s="100">
        <v>40544</v>
      </c>
      <c r="G2329" s="101">
        <v>3.3</v>
      </c>
      <c r="H2329">
        <v>39569</v>
      </c>
      <c r="I2329" s="101">
        <v>0.7</v>
      </c>
    </row>
    <row r="2330" spans="1:9" ht="14.5" x14ac:dyDescent="0.35">
      <c r="A2330" s="99" t="s">
        <v>6315</v>
      </c>
      <c r="B2330" s="99" t="s">
        <v>3548</v>
      </c>
      <c r="C2330" s="189" t="s">
        <v>6433</v>
      </c>
      <c r="D2330" s="190">
        <v>3.6</v>
      </c>
      <c r="E2330" s="99" t="s">
        <v>6434</v>
      </c>
      <c r="F2330" s="100">
        <v>40544</v>
      </c>
      <c r="G2330" s="101">
        <v>3.1</v>
      </c>
      <c r="H2330">
        <v>39569</v>
      </c>
      <c r="I2330" s="101">
        <v>0.5</v>
      </c>
    </row>
    <row r="2331" spans="1:9" ht="14.5" x14ac:dyDescent="0.35">
      <c r="A2331" s="99" t="s">
        <v>277</v>
      </c>
      <c r="B2331" s="99" t="s">
        <v>6435</v>
      </c>
      <c r="C2331" s="189" t="s">
        <v>6436</v>
      </c>
      <c r="D2331" s="190">
        <v>1.7</v>
      </c>
      <c r="E2331" s="99" t="s">
        <v>6437</v>
      </c>
      <c r="F2331" s="100">
        <v>40544</v>
      </c>
      <c r="G2331" s="101">
        <v>1.7</v>
      </c>
      <c r="I2331" s="101">
        <v>0</v>
      </c>
    </row>
    <row r="2332" spans="1:9" ht="14.5" x14ac:dyDescent="0.35">
      <c r="A2332" s="99" t="s">
        <v>277</v>
      </c>
      <c r="B2332" s="99" t="s">
        <v>6438</v>
      </c>
      <c r="C2332" s="189" t="s">
        <v>6439</v>
      </c>
      <c r="D2332" s="190">
        <v>1.7</v>
      </c>
      <c r="E2332" s="99" t="s">
        <v>6440</v>
      </c>
      <c r="F2332" s="100">
        <v>40544</v>
      </c>
      <c r="G2332" s="101">
        <v>1.7</v>
      </c>
      <c r="I2332" s="101">
        <v>0</v>
      </c>
    </row>
    <row r="2333" spans="1:9" ht="14.5" x14ac:dyDescent="0.35">
      <c r="A2333" s="99" t="s">
        <v>277</v>
      </c>
      <c r="B2333" s="99" t="s">
        <v>6441</v>
      </c>
      <c r="C2333" s="189" t="s">
        <v>6442</v>
      </c>
      <c r="D2333" s="190">
        <v>1.7</v>
      </c>
      <c r="E2333" s="99" t="s">
        <v>6443</v>
      </c>
      <c r="F2333" s="100">
        <v>40544</v>
      </c>
      <c r="G2333" s="101">
        <v>1.7</v>
      </c>
      <c r="I2333" s="101">
        <v>0</v>
      </c>
    </row>
    <row r="2334" spans="1:9" ht="14.5" x14ac:dyDescent="0.35">
      <c r="A2334" s="99" t="s">
        <v>277</v>
      </c>
      <c r="B2334" s="99" t="s">
        <v>6444</v>
      </c>
      <c r="C2334" s="189" t="s">
        <v>6445</v>
      </c>
      <c r="D2334" s="190">
        <v>1.75</v>
      </c>
      <c r="E2334" s="99" t="s">
        <v>6446</v>
      </c>
      <c r="F2334" s="100">
        <v>40544</v>
      </c>
      <c r="G2334" s="101">
        <v>1.75</v>
      </c>
      <c r="I2334" s="101">
        <v>0</v>
      </c>
    </row>
    <row r="2335" spans="1:9" ht="14.5" x14ac:dyDescent="0.35">
      <c r="A2335" s="99" t="s">
        <v>277</v>
      </c>
      <c r="B2335" s="99" t="s">
        <v>6447</v>
      </c>
      <c r="C2335" s="189" t="s">
        <v>6448</v>
      </c>
      <c r="D2335" s="190">
        <v>1.7</v>
      </c>
      <c r="E2335" s="99" t="s">
        <v>6449</v>
      </c>
      <c r="F2335" s="100">
        <v>40544</v>
      </c>
      <c r="G2335" s="101">
        <v>1.7</v>
      </c>
      <c r="I2335" s="101">
        <v>0</v>
      </c>
    </row>
    <row r="2336" spans="1:9" ht="14.5" x14ac:dyDescent="0.35">
      <c r="A2336" s="99" t="s">
        <v>277</v>
      </c>
      <c r="B2336" s="99" t="s">
        <v>2187</v>
      </c>
      <c r="C2336" s="189" t="s">
        <v>6450</v>
      </c>
      <c r="D2336" s="190">
        <v>1.7</v>
      </c>
      <c r="E2336" s="99" t="s">
        <v>6451</v>
      </c>
      <c r="F2336" s="100">
        <v>40544</v>
      </c>
      <c r="G2336" s="101">
        <v>1.7</v>
      </c>
      <c r="I2336" s="101">
        <v>0</v>
      </c>
    </row>
    <row r="2337" spans="1:9" ht="14.5" x14ac:dyDescent="0.35">
      <c r="A2337" s="99" t="s">
        <v>277</v>
      </c>
      <c r="B2337" s="99" t="s">
        <v>6452</v>
      </c>
      <c r="C2337" s="189" t="s">
        <v>6453</v>
      </c>
      <c r="D2337" s="190">
        <v>1.7</v>
      </c>
      <c r="E2337" s="99" t="s">
        <v>6454</v>
      </c>
      <c r="F2337" s="100">
        <v>40544</v>
      </c>
      <c r="G2337" s="101">
        <v>1.7</v>
      </c>
      <c r="I2337" s="101">
        <v>0</v>
      </c>
    </row>
    <row r="2338" spans="1:9" ht="14.5" x14ac:dyDescent="0.35">
      <c r="A2338" s="99" t="s">
        <v>277</v>
      </c>
      <c r="B2338" s="99" t="s">
        <v>5062</v>
      </c>
      <c r="C2338" s="189" t="s">
        <v>6455</v>
      </c>
      <c r="D2338" s="190">
        <v>1.7</v>
      </c>
      <c r="E2338" s="99" t="s">
        <v>6456</v>
      </c>
      <c r="F2338" s="100">
        <v>40544</v>
      </c>
      <c r="G2338" s="101">
        <v>1.7</v>
      </c>
      <c r="I2338" s="101">
        <v>0</v>
      </c>
    </row>
    <row r="2339" spans="1:9" ht="14.5" x14ac:dyDescent="0.35">
      <c r="A2339" s="99" t="s">
        <v>277</v>
      </c>
      <c r="B2339" s="99" t="s">
        <v>534</v>
      </c>
      <c r="C2339" s="189" t="s">
        <v>6457</v>
      </c>
      <c r="D2339" s="190">
        <v>1.65</v>
      </c>
      <c r="E2339" s="99" t="s">
        <v>6458</v>
      </c>
      <c r="F2339" s="100">
        <v>40544</v>
      </c>
      <c r="G2339" s="101">
        <v>1.65</v>
      </c>
      <c r="I2339" s="101">
        <v>0</v>
      </c>
    </row>
    <row r="2340" spans="1:9" ht="14.5" x14ac:dyDescent="0.35">
      <c r="A2340" s="99" t="s">
        <v>277</v>
      </c>
      <c r="B2340" s="99" t="s">
        <v>2981</v>
      </c>
      <c r="C2340" s="189" t="s">
        <v>6459</v>
      </c>
      <c r="D2340" s="190">
        <v>1.65</v>
      </c>
      <c r="E2340" s="99" t="s">
        <v>6460</v>
      </c>
      <c r="F2340" s="100">
        <v>40544</v>
      </c>
      <c r="G2340" s="101">
        <v>1.65</v>
      </c>
      <c r="I2340" s="101">
        <v>0</v>
      </c>
    </row>
    <row r="2341" spans="1:9" ht="14.5" x14ac:dyDescent="0.35">
      <c r="A2341" s="99" t="s">
        <v>277</v>
      </c>
      <c r="B2341" s="99" t="s">
        <v>6461</v>
      </c>
      <c r="C2341" s="189" t="s">
        <v>6462</v>
      </c>
      <c r="D2341" s="190">
        <v>1.75</v>
      </c>
      <c r="E2341" s="99" t="s">
        <v>6463</v>
      </c>
      <c r="F2341" s="100">
        <v>40544</v>
      </c>
      <c r="G2341" s="101">
        <v>1.75</v>
      </c>
      <c r="I2341" s="101">
        <v>0</v>
      </c>
    </row>
    <row r="2342" spans="1:9" ht="14.5" x14ac:dyDescent="0.35">
      <c r="A2342" s="99" t="s">
        <v>277</v>
      </c>
      <c r="B2342" s="99" t="s">
        <v>1355</v>
      </c>
      <c r="C2342" s="189" t="s">
        <v>6464</v>
      </c>
      <c r="D2342" s="190">
        <v>1.7</v>
      </c>
      <c r="E2342" s="99" t="s">
        <v>6465</v>
      </c>
      <c r="F2342" s="100">
        <v>40544</v>
      </c>
      <c r="G2342" s="101">
        <v>1.7</v>
      </c>
      <c r="I2342" s="101">
        <v>0</v>
      </c>
    </row>
    <row r="2343" spans="1:9" ht="14.5" x14ac:dyDescent="0.35">
      <c r="A2343" s="99" t="s">
        <v>277</v>
      </c>
      <c r="B2343" s="99" t="s">
        <v>946</v>
      </c>
      <c r="C2343" s="189" t="s">
        <v>6466</v>
      </c>
      <c r="D2343" s="190">
        <v>1.75</v>
      </c>
      <c r="E2343" s="99" t="s">
        <v>6467</v>
      </c>
      <c r="F2343" s="100">
        <v>40544</v>
      </c>
      <c r="G2343" s="101">
        <v>1.75</v>
      </c>
      <c r="I2343" s="101">
        <v>0</v>
      </c>
    </row>
    <row r="2344" spans="1:9" ht="14.5" x14ac:dyDescent="0.35">
      <c r="A2344" s="99" t="s">
        <v>277</v>
      </c>
      <c r="B2344" s="99" t="s">
        <v>6468</v>
      </c>
      <c r="C2344" s="189" t="s">
        <v>6469</v>
      </c>
      <c r="D2344" s="190">
        <v>1.7</v>
      </c>
      <c r="E2344" s="99" t="s">
        <v>6470</v>
      </c>
      <c r="F2344" s="100">
        <v>40544</v>
      </c>
      <c r="G2344" s="101">
        <v>1.7</v>
      </c>
      <c r="I2344" s="101">
        <v>0</v>
      </c>
    </row>
    <row r="2345" spans="1:9" ht="14.5" x14ac:dyDescent="0.35">
      <c r="A2345" s="99" t="s">
        <v>277</v>
      </c>
      <c r="B2345" s="99" t="s">
        <v>6471</v>
      </c>
      <c r="C2345" s="189" t="s">
        <v>6472</v>
      </c>
      <c r="D2345" s="190">
        <v>1.65</v>
      </c>
      <c r="E2345" s="99" t="s">
        <v>6473</v>
      </c>
      <c r="F2345" s="100">
        <v>40544</v>
      </c>
      <c r="G2345" s="101">
        <v>1.65</v>
      </c>
      <c r="I2345" s="101">
        <v>0</v>
      </c>
    </row>
    <row r="2346" spans="1:9" ht="14.5" x14ac:dyDescent="0.35">
      <c r="A2346" s="99" t="s">
        <v>277</v>
      </c>
      <c r="B2346" s="99" t="s">
        <v>737</v>
      </c>
      <c r="C2346" s="189" t="s">
        <v>6474</v>
      </c>
      <c r="D2346" s="190">
        <v>1.8</v>
      </c>
      <c r="E2346" s="99" t="s">
        <v>6475</v>
      </c>
      <c r="F2346" s="100">
        <v>40544</v>
      </c>
      <c r="G2346" s="101">
        <v>1.8</v>
      </c>
      <c r="I2346" s="101">
        <v>0</v>
      </c>
    </row>
    <row r="2347" spans="1:9" ht="14.5" x14ac:dyDescent="0.35">
      <c r="A2347" s="99" t="s">
        <v>277</v>
      </c>
      <c r="B2347" s="99" t="s">
        <v>6476</v>
      </c>
      <c r="C2347" s="189" t="s">
        <v>6477</v>
      </c>
      <c r="D2347" s="190">
        <v>1.7</v>
      </c>
      <c r="E2347" s="99" t="s">
        <v>6478</v>
      </c>
      <c r="F2347" s="100">
        <v>40544</v>
      </c>
      <c r="G2347" s="101">
        <v>1.7</v>
      </c>
      <c r="I2347" s="101">
        <v>0</v>
      </c>
    </row>
    <row r="2348" spans="1:9" ht="14.5" x14ac:dyDescent="0.35">
      <c r="A2348" s="99" t="s">
        <v>277</v>
      </c>
      <c r="B2348" s="99" t="s">
        <v>6479</v>
      </c>
      <c r="C2348" s="189" t="s">
        <v>6480</v>
      </c>
      <c r="D2348" s="190">
        <v>1.7</v>
      </c>
      <c r="E2348" s="99" t="s">
        <v>6481</v>
      </c>
      <c r="F2348" s="100">
        <v>40544</v>
      </c>
      <c r="G2348" s="101">
        <v>1.7</v>
      </c>
      <c r="I2348" s="101">
        <v>0</v>
      </c>
    </row>
    <row r="2349" spans="1:9" ht="14.5" x14ac:dyDescent="0.35">
      <c r="A2349" s="99" t="s">
        <v>277</v>
      </c>
      <c r="B2349" s="99" t="s">
        <v>5098</v>
      </c>
      <c r="C2349" s="189" t="s">
        <v>6482</v>
      </c>
      <c r="D2349" s="190">
        <v>1.7</v>
      </c>
      <c r="E2349" s="99" t="s">
        <v>6483</v>
      </c>
      <c r="F2349" s="100">
        <v>40544</v>
      </c>
      <c r="G2349" s="101">
        <v>1.7</v>
      </c>
      <c r="I2349" s="101">
        <v>0</v>
      </c>
    </row>
    <row r="2350" spans="1:9" ht="14.5" x14ac:dyDescent="0.35">
      <c r="A2350" s="99" t="s">
        <v>277</v>
      </c>
      <c r="B2350" s="99" t="s">
        <v>5903</v>
      </c>
      <c r="C2350" s="189" t="s">
        <v>6484</v>
      </c>
      <c r="D2350" s="190">
        <v>1.65</v>
      </c>
      <c r="E2350" s="99" t="s">
        <v>6485</v>
      </c>
      <c r="F2350" s="100">
        <v>40544</v>
      </c>
      <c r="G2350" s="101">
        <v>1.65</v>
      </c>
      <c r="I2350" s="101">
        <v>0</v>
      </c>
    </row>
    <row r="2351" spans="1:9" ht="14.5" x14ac:dyDescent="0.35">
      <c r="A2351" s="99" t="s">
        <v>277</v>
      </c>
      <c r="B2351" s="99" t="s">
        <v>749</v>
      </c>
      <c r="C2351" s="189" t="s">
        <v>6486</v>
      </c>
      <c r="D2351" s="190">
        <v>1.75</v>
      </c>
      <c r="E2351" s="99" t="s">
        <v>6487</v>
      </c>
      <c r="F2351" s="100">
        <v>40544</v>
      </c>
      <c r="G2351" s="101">
        <v>1.75</v>
      </c>
      <c r="I2351" s="101">
        <v>0</v>
      </c>
    </row>
    <row r="2352" spans="1:9" ht="14.5" x14ac:dyDescent="0.35">
      <c r="A2352" s="99" t="s">
        <v>277</v>
      </c>
      <c r="B2352" s="99" t="s">
        <v>6488</v>
      </c>
      <c r="C2352" s="189" t="s">
        <v>6489</v>
      </c>
      <c r="D2352" s="190">
        <v>1.7</v>
      </c>
      <c r="E2352" s="99" t="s">
        <v>6490</v>
      </c>
      <c r="F2352" s="100">
        <v>40544</v>
      </c>
      <c r="G2352" s="101">
        <v>1.7</v>
      </c>
      <c r="I2352" s="101">
        <v>0</v>
      </c>
    </row>
    <row r="2353" spans="1:9" ht="14.5" x14ac:dyDescent="0.35">
      <c r="A2353" s="99" t="s">
        <v>277</v>
      </c>
      <c r="B2353" s="99" t="s">
        <v>6491</v>
      </c>
      <c r="C2353" s="189" t="s">
        <v>6492</v>
      </c>
      <c r="D2353" s="190">
        <v>1.8</v>
      </c>
      <c r="E2353" s="99" t="s">
        <v>6493</v>
      </c>
      <c r="F2353" s="100">
        <v>40544</v>
      </c>
      <c r="G2353" s="101">
        <v>1.8</v>
      </c>
      <c r="I2353" s="101">
        <v>0</v>
      </c>
    </row>
    <row r="2354" spans="1:9" ht="14.5" x14ac:dyDescent="0.35">
      <c r="A2354" s="99" t="s">
        <v>277</v>
      </c>
      <c r="B2354" s="99" t="s">
        <v>6494</v>
      </c>
      <c r="C2354" s="189" t="s">
        <v>6495</v>
      </c>
      <c r="D2354" s="190">
        <v>1.7</v>
      </c>
      <c r="E2354" s="99" t="s">
        <v>6496</v>
      </c>
      <c r="F2354" s="100">
        <v>40544</v>
      </c>
      <c r="G2354" s="101">
        <v>1.7</v>
      </c>
      <c r="I2354" s="101">
        <v>0</v>
      </c>
    </row>
    <row r="2355" spans="1:9" ht="14.5" x14ac:dyDescent="0.35">
      <c r="A2355" s="99" t="s">
        <v>277</v>
      </c>
      <c r="B2355" s="99" t="s">
        <v>1401</v>
      </c>
      <c r="C2355" s="189" t="s">
        <v>6497</v>
      </c>
      <c r="D2355" s="190">
        <v>1.7</v>
      </c>
      <c r="E2355" s="99" t="s">
        <v>6498</v>
      </c>
      <c r="F2355" s="100">
        <v>40544</v>
      </c>
      <c r="G2355" s="101">
        <v>1.7</v>
      </c>
      <c r="I2355" s="101">
        <v>0</v>
      </c>
    </row>
    <row r="2356" spans="1:9" ht="14.5" x14ac:dyDescent="0.35">
      <c r="A2356" s="99" t="s">
        <v>277</v>
      </c>
      <c r="B2356" s="99" t="s">
        <v>6499</v>
      </c>
      <c r="C2356" s="189" t="s">
        <v>6500</v>
      </c>
      <c r="D2356" s="190">
        <v>1.75</v>
      </c>
      <c r="E2356" s="99" t="s">
        <v>6501</v>
      </c>
      <c r="F2356" s="100">
        <v>40544</v>
      </c>
      <c r="G2356" s="101">
        <v>1.75</v>
      </c>
      <c r="I2356" s="101">
        <v>0</v>
      </c>
    </row>
    <row r="2357" spans="1:9" ht="14.5" x14ac:dyDescent="0.35">
      <c r="A2357" s="99" t="s">
        <v>277</v>
      </c>
      <c r="B2357" s="99" t="s">
        <v>6502</v>
      </c>
      <c r="C2357" s="189" t="s">
        <v>6503</v>
      </c>
      <c r="D2357" s="190">
        <v>1.7</v>
      </c>
      <c r="E2357" s="99" t="s">
        <v>6504</v>
      </c>
      <c r="F2357" s="100">
        <v>40544</v>
      </c>
      <c r="G2357" s="101">
        <v>1.7</v>
      </c>
      <c r="I2357" s="101">
        <v>0</v>
      </c>
    </row>
    <row r="2358" spans="1:9" ht="14.5" x14ac:dyDescent="0.35">
      <c r="A2358" s="99" t="s">
        <v>277</v>
      </c>
      <c r="B2358" s="99" t="s">
        <v>6505</v>
      </c>
      <c r="C2358" s="189" t="s">
        <v>6506</v>
      </c>
      <c r="D2358" s="190">
        <v>1.7</v>
      </c>
      <c r="E2358" s="99" t="s">
        <v>6507</v>
      </c>
      <c r="F2358" s="100">
        <v>40544</v>
      </c>
      <c r="G2358" s="101">
        <v>1.7</v>
      </c>
      <c r="I2358" s="101">
        <v>0</v>
      </c>
    </row>
    <row r="2359" spans="1:9" ht="14.5" x14ac:dyDescent="0.35">
      <c r="A2359" s="99" t="s">
        <v>277</v>
      </c>
      <c r="B2359" s="99" t="s">
        <v>6508</v>
      </c>
      <c r="C2359" s="189" t="s">
        <v>6509</v>
      </c>
      <c r="D2359" s="190">
        <v>1.7</v>
      </c>
      <c r="E2359" s="99" t="s">
        <v>6510</v>
      </c>
      <c r="F2359" s="100">
        <v>40544</v>
      </c>
      <c r="G2359" s="101">
        <v>1.7</v>
      </c>
      <c r="I2359" s="101">
        <v>0</v>
      </c>
    </row>
    <row r="2360" spans="1:9" ht="14.5" x14ac:dyDescent="0.35">
      <c r="A2360" s="99" t="s">
        <v>277</v>
      </c>
      <c r="B2360" s="99" t="s">
        <v>6511</v>
      </c>
      <c r="C2360" s="189" t="s">
        <v>6512</v>
      </c>
      <c r="D2360" s="190">
        <v>1.7</v>
      </c>
      <c r="E2360" s="99" t="s">
        <v>6513</v>
      </c>
      <c r="F2360" s="100">
        <v>40544</v>
      </c>
      <c r="G2360" s="101">
        <v>1.7</v>
      </c>
      <c r="I2360" s="101">
        <v>0</v>
      </c>
    </row>
    <row r="2361" spans="1:9" ht="14.5" x14ac:dyDescent="0.35">
      <c r="A2361" s="99" t="s">
        <v>277</v>
      </c>
      <c r="B2361" s="99" t="s">
        <v>5378</v>
      </c>
      <c r="C2361" s="189" t="s">
        <v>6514</v>
      </c>
      <c r="D2361" s="190">
        <v>1.65</v>
      </c>
      <c r="E2361" s="99" t="s">
        <v>6515</v>
      </c>
      <c r="F2361" s="100">
        <v>40544</v>
      </c>
      <c r="G2361" s="101">
        <v>1.65</v>
      </c>
      <c r="I2361" s="101">
        <v>0</v>
      </c>
    </row>
    <row r="2362" spans="1:9" ht="14.5" x14ac:dyDescent="0.35">
      <c r="A2362" s="99" t="s">
        <v>277</v>
      </c>
      <c r="B2362" s="99" t="s">
        <v>5927</v>
      </c>
      <c r="C2362" s="189" t="s">
        <v>6516</v>
      </c>
      <c r="D2362" s="190">
        <v>1.7</v>
      </c>
      <c r="E2362" s="99" t="s">
        <v>6517</v>
      </c>
      <c r="F2362" s="100">
        <v>40544</v>
      </c>
      <c r="G2362" s="101">
        <v>1.7</v>
      </c>
      <c r="I2362" s="101">
        <v>0</v>
      </c>
    </row>
    <row r="2363" spans="1:9" ht="14.5" x14ac:dyDescent="0.35">
      <c r="A2363" s="99" t="s">
        <v>277</v>
      </c>
      <c r="B2363" s="99" t="s">
        <v>6518</v>
      </c>
      <c r="C2363" s="189" t="s">
        <v>6519</v>
      </c>
      <c r="D2363" s="190">
        <v>1.75</v>
      </c>
      <c r="E2363" s="99" t="s">
        <v>6520</v>
      </c>
      <c r="F2363" s="100">
        <v>40544</v>
      </c>
      <c r="G2363" s="101">
        <v>1.75</v>
      </c>
      <c r="I2363" s="101">
        <v>0</v>
      </c>
    </row>
    <row r="2364" spans="1:9" ht="14.5" x14ac:dyDescent="0.35">
      <c r="A2364" s="99" t="s">
        <v>277</v>
      </c>
      <c r="B2364" s="99" t="s">
        <v>4762</v>
      </c>
      <c r="C2364" s="189" t="s">
        <v>6521</v>
      </c>
      <c r="D2364" s="190">
        <v>1.7</v>
      </c>
      <c r="E2364" s="99" t="s">
        <v>6522</v>
      </c>
      <c r="F2364" s="100">
        <v>40544</v>
      </c>
      <c r="G2364" s="101">
        <v>1.7</v>
      </c>
      <c r="I2364" s="101">
        <v>0</v>
      </c>
    </row>
    <row r="2365" spans="1:9" ht="14.5" x14ac:dyDescent="0.35">
      <c r="A2365" s="99" t="s">
        <v>277</v>
      </c>
      <c r="B2365" s="99" t="s">
        <v>353</v>
      </c>
      <c r="C2365" s="189" t="s">
        <v>6523</v>
      </c>
      <c r="D2365" s="190">
        <v>1.7</v>
      </c>
      <c r="E2365" s="99" t="s">
        <v>6524</v>
      </c>
      <c r="F2365" s="100">
        <v>40544</v>
      </c>
      <c r="G2365" s="101">
        <v>1.7</v>
      </c>
      <c r="I2365" s="101">
        <v>0</v>
      </c>
    </row>
    <row r="2366" spans="1:9" ht="14.5" x14ac:dyDescent="0.35">
      <c r="A2366" s="99" t="s">
        <v>277</v>
      </c>
      <c r="B2366" s="99" t="s">
        <v>6525</v>
      </c>
      <c r="C2366" s="189" t="s">
        <v>6526</v>
      </c>
      <c r="D2366" s="190">
        <v>1.7</v>
      </c>
      <c r="E2366" s="99" t="s">
        <v>6527</v>
      </c>
      <c r="F2366" s="100">
        <v>40544</v>
      </c>
      <c r="G2366" s="101">
        <v>1.7</v>
      </c>
      <c r="I2366" s="101">
        <v>0</v>
      </c>
    </row>
    <row r="2367" spans="1:9" ht="14.5" x14ac:dyDescent="0.35">
      <c r="A2367" s="99" t="s">
        <v>277</v>
      </c>
      <c r="B2367" s="99" t="s">
        <v>1604</v>
      </c>
      <c r="C2367" s="189" t="s">
        <v>6528</v>
      </c>
      <c r="D2367" s="190">
        <v>1.7</v>
      </c>
      <c r="E2367" s="99" t="s">
        <v>6529</v>
      </c>
      <c r="F2367" s="100">
        <v>40544</v>
      </c>
      <c r="G2367" s="101">
        <v>1.7</v>
      </c>
      <c r="I2367" s="101">
        <v>0</v>
      </c>
    </row>
    <row r="2368" spans="1:9" ht="14.5" x14ac:dyDescent="0.35">
      <c r="A2368" s="99" t="s">
        <v>277</v>
      </c>
      <c r="B2368" s="99" t="s">
        <v>6530</v>
      </c>
      <c r="C2368" s="189" t="s">
        <v>6531</v>
      </c>
      <c r="D2368" s="190">
        <v>1.7</v>
      </c>
      <c r="E2368" s="99" t="s">
        <v>6532</v>
      </c>
      <c r="F2368" s="100">
        <v>40544</v>
      </c>
      <c r="G2368" s="101">
        <v>1.7</v>
      </c>
      <c r="I2368" s="101">
        <v>0</v>
      </c>
    </row>
    <row r="2369" spans="1:9" ht="14.5" x14ac:dyDescent="0.35">
      <c r="A2369" s="99" t="s">
        <v>277</v>
      </c>
      <c r="B2369" s="99" t="s">
        <v>573</v>
      </c>
      <c r="C2369" s="189" t="s">
        <v>6533</v>
      </c>
      <c r="D2369" s="190">
        <v>1.7</v>
      </c>
      <c r="E2369" s="99" t="s">
        <v>6534</v>
      </c>
      <c r="F2369" s="100">
        <v>40544</v>
      </c>
      <c r="G2369" s="101">
        <v>1.7</v>
      </c>
      <c r="I2369" s="101">
        <v>0</v>
      </c>
    </row>
    <row r="2370" spans="1:9" ht="14.5" x14ac:dyDescent="0.35">
      <c r="A2370" s="99" t="s">
        <v>277</v>
      </c>
      <c r="B2370" s="99" t="s">
        <v>365</v>
      </c>
      <c r="C2370" s="189" t="s">
        <v>6535</v>
      </c>
      <c r="D2370" s="190">
        <v>1.8</v>
      </c>
      <c r="E2370" s="99" t="s">
        <v>6536</v>
      </c>
      <c r="F2370" s="100">
        <v>40544</v>
      </c>
      <c r="G2370" s="101">
        <v>1.8</v>
      </c>
      <c r="I2370" s="101">
        <v>0</v>
      </c>
    </row>
    <row r="2371" spans="1:9" ht="14.5" x14ac:dyDescent="0.35">
      <c r="A2371" s="99" t="s">
        <v>277</v>
      </c>
      <c r="B2371" s="99" t="s">
        <v>371</v>
      </c>
      <c r="C2371" s="189" t="s">
        <v>6537</v>
      </c>
      <c r="D2371" s="190">
        <v>1.75</v>
      </c>
      <c r="E2371" s="99" t="s">
        <v>6538</v>
      </c>
      <c r="F2371" s="100">
        <v>40544</v>
      </c>
      <c r="G2371" s="101">
        <v>1.75</v>
      </c>
      <c r="I2371" s="101">
        <v>0</v>
      </c>
    </row>
    <row r="2372" spans="1:9" ht="14.5" x14ac:dyDescent="0.35">
      <c r="A2372" s="99" t="s">
        <v>277</v>
      </c>
      <c r="B2372" s="99" t="s">
        <v>6539</v>
      </c>
      <c r="C2372" s="189" t="s">
        <v>6540</v>
      </c>
      <c r="D2372" s="190">
        <v>1.7</v>
      </c>
      <c r="E2372" s="99" t="s">
        <v>6541</v>
      </c>
      <c r="F2372" s="100">
        <v>40544</v>
      </c>
      <c r="G2372" s="101">
        <v>1.7</v>
      </c>
      <c r="I2372" s="101">
        <v>0</v>
      </c>
    </row>
    <row r="2373" spans="1:9" ht="14.5" x14ac:dyDescent="0.35">
      <c r="A2373" s="99" t="s">
        <v>277</v>
      </c>
      <c r="B2373" s="99" t="s">
        <v>1277</v>
      </c>
      <c r="C2373" s="189" t="s">
        <v>6542</v>
      </c>
      <c r="D2373" s="190">
        <v>1.7</v>
      </c>
      <c r="E2373" s="99" t="s">
        <v>6543</v>
      </c>
      <c r="F2373" s="100">
        <v>40544</v>
      </c>
      <c r="G2373" s="101">
        <v>1.7</v>
      </c>
      <c r="I2373" s="101">
        <v>0</v>
      </c>
    </row>
    <row r="2374" spans="1:9" ht="14.5" x14ac:dyDescent="0.35">
      <c r="A2374" s="99" t="s">
        <v>277</v>
      </c>
      <c r="B2374" s="99" t="s">
        <v>6544</v>
      </c>
      <c r="C2374" s="189" t="s">
        <v>6545</v>
      </c>
      <c r="D2374" s="190">
        <v>1.7</v>
      </c>
      <c r="E2374" s="99" t="s">
        <v>6546</v>
      </c>
      <c r="F2374" s="100">
        <v>40544</v>
      </c>
      <c r="G2374" s="101">
        <v>1.7</v>
      </c>
      <c r="I2374" s="101">
        <v>0</v>
      </c>
    </row>
    <row r="2375" spans="1:9" ht="14.5" x14ac:dyDescent="0.35">
      <c r="A2375" s="99" t="s">
        <v>277</v>
      </c>
      <c r="B2375" s="99" t="s">
        <v>2802</v>
      </c>
      <c r="C2375" s="189" t="s">
        <v>6547</v>
      </c>
      <c r="D2375" s="190">
        <v>1.7</v>
      </c>
      <c r="E2375" s="99" t="s">
        <v>6548</v>
      </c>
      <c r="F2375" s="100">
        <v>40544</v>
      </c>
      <c r="G2375" s="101">
        <v>1.7</v>
      </c>
      <c r="I2375" s="101">
        <v>0</v>
      </c>
    </row>
    <row r="2376" spans="1:9" ht="14.5" x14ac:dyDescent="0.35">
      <c r="A2376" s="99" t="s">
        <v>277</v>
      </c>
      <c r="B2376" s="99" t="s">
        <v>2805</v>
      </c>
      <c r="C2376" s="189" t="s">
        <v>6549</v>
      </c>
      <c r="D2376" s="190">
        <v>1.65</v>
      </c>
      <c r="E2376" s="99" t="s">
        <v>6550</v>
      </c>
      <c r="F2376" s="100">
        <v>40544</v>
      </c>
      <c r="G2376" s="101">
        <v>1.65</v>
      </c>
      <c r="I2376" s="101">
        <v>0</v>
      </c>
    </row>
    <row r="2377" spans="1:9" ht="14.5" x14ac:dyDescent="0.35">
      <c r="A2377" s="99" t="s">
        <v>277</v>
      </c>
      <c r="B2377" s="99" t="s">
        <v>6551</v>
      </c>
      <c r="C2377" s="189" t="s">
        <v>6552</v>
      </c>
      <c r="D2377" s="190">
        <v>1.7</v>
      </c>
      <c r="E2377" s="99" t="s">
        <v>6553</v>
      </c>
      <c r="F2377" s="100">
        <v>40544</v>
      </c>
      <c r="G2377" s="101">
        <v>1.7</v>
      </c>
      <c r="I2377" s="101">
        <v>0</v>
      </c>
    </row>
    <row r="2378" spans="1:9" ht="14.5" x14ac:dyDescent="0.35">
      <c r="A2378" s="99" t="s">
        <v>277</v>
      </c>
      <c r="B2378" s="99" t="s">
        <v>6554</v>
      </c>
      <c r="C2378" s="189" t="s">
        <v>6555</v>
      </c>
      <c r="D2378" s="190">
        <v>1.7</v>
      </c>
      <c r="E2378" s="99" t="s">
        <v>6556</v>
      </c>
      <c r="F2378" s="100">
        <v>40544</v>
      </c>
      <c r="G2378" s="101">
        <v>1.7</v>
      </c>
      <c r="I2378" s="101">
        <v>0</v>
      </c>
    </row>
    <row r="2379" spans="1:9" ht="14.5" x14ac:dyDescent="0.35">
      <c r="A2379" s="99" t="s">
        <v>277</v>
      </c>
      <c r="B2379" s="99" t="s">
        <v>6557</v>
      </c>
      <c r="C2379" s="189" t="s">
        <v>6558</v>
      </c>
      <c r="D2379" s="190">
        <v>1.7</v>
      </c>
      <c r="E2379" s="99" t="s">
        <v>6559</v>
      </c>
      <c r="F2379" s="100">
        <v>40544</v>
      </c>
      <c r="G2379" s="101">
        <v>1.7</v>
      </c>
      <c r="I2379" s="101">
        <v>0</v>
      </c>
    </row>
    <row r="2380" spans="1:9" ht="14.5" x14ac:dyDescent="0.35">
      <c r="A2380" s="99" t="s">
        <v>277</v>
      </c>
      <c r="B2380" s="99" t="s">
        <v>6560</v>
      </c>
      <c r="C2380" s="189" t="s">
        <v>6561</v>
      </c>
      <c r="D2380" s="190">
        <v>1.7</v>
      </c>
      <c r="E2380" s="99" t="s">
        <v>6562</v>
      </c>
      <c r="F2380" s="100">
        <v>40544</v>
      </c>
      <c r="G2380" s="101">
        <v>1.7</v>
      </c>
      <c r="I2380" s="101">
        <v>0</v>
      </c>
    </row>
    <row r="2381" spans="1:9" ht="14.5" x14ac:dyDescent="0.35">
      <c r="A2381" s="99" t="s">
        <v>277</v>
      </c>
      <c r="B2381" s="99" t="s">
        <v>3929</v>
      </c>
      <c r="C2381" s="189" t="s">
        <v>6563</v>
      </c>
      <c r="D2381" s="190">
        <v>1.8</v>
      </c>
      <c r="E2381" s="99" t="s">
        <v>6564</v>
      </c>
      <c r="F2381" s="100">
        <v>40544</v>
      </c>
      <c r="G2381" s="101">
        <v>1.8</v>
      </c>
      <c r="I2381" s="101">
        <v>0</v>
      </c>
    </row>
    <row r="2382" spans="1:9" ht="14.5" x14ac:dyDescent="0.35">
      <c r="A2382" s="99" t="s">
        <v>277</v>
      </c>
      <c r="B2382" s="99" t="s">
        <v>5206</v>
      </c>
      <c r="C2382" s="189" t="s">
        <v>6565</v>
      </c>
      <c r="D2382" s="190">
        <v>1.65</v>
      </c>
      <c r="E2382" s="99" t="s">
        <v>6566</v>
      </c>
      <c r="F2382" s="100">
        <v>40544</v>
      </c>
      <c r="G2382" s="101">
        <v>1.65</v>
      </c>
      <c r="I2382" s="101">
        <v>0</v>
      </c>
    </row>
    <row r="2383" spans="1:9" ht="14.5" x14ac:dyDescent="0.35">
      <c r="A2383" s="99" t="s">
        <v>277</v>
      </c>
      <c r="B2383" s="99" t="s">
        <v>6266</v>
      </c>
      <c r="C2383" s="189" t="s">
        <v>6567</v>
      </c>
      <c r="D2383" s="190">
        <v>1.7</v>
      </c>
      <c r="E2383" s="99" t="s">
        <v>6568</v>
      </c>
      <c r="F2383" s="100">
        <v>40544</v>
      </c>
      <c r="G2383" s="101">
        <v>1.7</v>
      </c>
      <c r="I2383" s="101">
        <v>0</v>
      </c>
    </row>
    <row r="2384" spans="1:9" ht="14.5" x14ac:dyDescent="0.35">
      <c r="A2384" s="99" t="s">
        <v>277</v>
      </c>
      <c r="B2384" s="99" t="s">
        <v>6569</v>
      </c>
      <c r="C2384" s="189" t="s">
        <v>6570</v>
      </c>
      <c r="D2384" s="190">
        <v>1.7</v>
      </c>
      <c r="E2384" s="99" t="s">
        <v>6571</v>
      </c>
      <c r="F2384" s="100">
        <v>40544</v>
      </c>
      <c r="G2384" s="101">
        <v>1.7</v>
      </c>
      <c r="I2384" s="101">
        <v>0</v>
      </c>
    </row>
    <row r="2385" spans="1:9" ht="14.5" x14ac:dyDescent="0.35">
      <c r="A2385" s="99" t="s">
        <v>277</v>
      </c>
      <c r="B2385" s="99" t="s">
        <v>263</v>
      </c>
      <c r="C2385" s="189" t="s">
        <v>6572</v>
      </c>
      <c r="D2385" s="190">
        <v>1.7</v>
      </c>
      <c r="E2385" s="99" t="s">
        <v>6573</v>
      </c>
      <c r="F2385" s="100">
        <v>40544</v>
      </c>
      <c r="G2385" s="101">
        <v>1.7</v>
      </c>
      <c r="I2385" s="101">
        <v>0</v>
      </c>
    </row>
    <row r="2386" spans="1:9" ht="14.5" x14ac:dyDescent="0.35">
      <c r="A2386" s="99" t="s">
        <v>277</v>
      </c>
      <c r="B2386" s="99" t="s">
        <v>4236</v>
      </c>
      <c r="C2386" s="189" t="s">
        <v>6574</v>
      </c>
      <c r="D2386" s="190">
        <v>1.8</v>
      </c>
      <c r="E2386" s="99" t="s">
        <v>6575</v>
      </c>
      <c r="F2386" s="100">
        <v>40544</v>
      </c>
      <c r="G2386" s="101">
        <v>1.8</v>
      </c>
      <c r="I2386" s="101">
        <v>0</v>
      </c>
    </row>
    <row r="2387" spans="1:9" ht="14.5" x14ac:dyDescent="0.35">
      <c r="A2387" s="99" t="s">
        <v>277</v>
      </c>
      <c r="B2387" s="99" t="s">
        <v>6576</v>
      </c>
      <c r="C2387" s="189" t="s">
        <v>6577</v>
      </c>
      <c r="D2387" s="190">
        <v>1.7</v>
      </c>
      <c r="E2387" s="99" t="s">
        <v>6578</v>
      </c>
      <c r="F2387" s="100">
        <v>40544</v>
      </c>
      <c r="G2387" s="101">
        <v>1.7</v>
      </c>
      <c r="I2387" s="101">
        <v>0</v>
      </c>
    </row>
    <row r="2388" spans="1:9" ht="14.5" x14ac:dyDescent="0.35">
      <c r="A2388" s="99" t="s">
        <v>277</v>
      </c>
      <c r="B2388" s="99" t="s">
        <v>6579</v>
      </c>
      <c r="C2388" s="189" t="s">
        <v>6580</v>
      </c>
      <c r="D2388" s="190">
        <v>1.7</v>
      </c>
      <c r="E2388" s="99" t="s">
        <v>6581</v>
      </c>
      <c r="F2388" s="100">
        <v>40544</v>
      </c>
      <c r="G2388" s="101">
        <v>1.7</v>
      </c>
      <c r="I2388" s="101">
        <v>0</v>
      </c>
    </row>
    <row r="2389" spans="1:9" ht="14.5" x14ac:dyDescent="0.35">
      <c r="A2389" s="99" t="s">
        <v>277</v>
      </c>
      <c r="B2389" s="99" t="s">
        <v>6582</v>
      </c>
      <c r="C2389" s="189" t="s">
        <v>6583</v>
      </c>
      <c r="D2389" s="190">
        <v>1.7</v>
      </c>
      <c r="E2389" s="99" t="s">
        <v>6584</v>
      </c>
      <c r="F2389" s="100">
        <v>40544</v>
      </c>
      <c r="G2389" s="101">
        <v>1.7</v>
      </c>
      <c r="I2389" s="101">
        <v>0</v>
      </c>
    </row>
    <row r="2390" spans="1:9" ht="14.5" x14ac:dyDescent="0.35">
      <c r="A2390" s="99" t="s">
        <v>277</v>
      </c>
      <c r="B2390" s="99" t="s">
        <v>3202</v>
      </c>
      <c r="C2390" s="189" t="s">
        <v>6585</v>
      </c>
      <c r="D2390" s="190">
        <v>1.7</v>
      </c>
      <c r="E2390" s="99" t="s">
        <v>6586</v>
      </c>
      <c r="F2390" s="100">
        <v>40544</v>
      </c>
      <c r="G2390" s="101">
        <v>1.7</v>
      </c>
      <c r="I2390" s="101">
        <v>0</v>
      </c>
    </row>
    <row r="2391" spans="1:9" ht="14.5" x14ac:dyDescent="0.35">
      <c r="A2391" s="99" t="s">
        <v>277</v>
      </c>
      <c r="B2391" s="99" t="s">
        <v>6587</v>
      </c>
      <c r="C2391" s="189" t="s">
        <v>6588</v>
      </c>
      <c r="D2391" s="190">
        <v>1.7</v>
      </c>
      <c r="E2391" s="99" t="s">
        <v>6589</v>
      </c>
      <c r="F2391" s="100">
        <v>40544</v>
      </c>
      <c r="G2391" s="101">
        <v>1.7</v>
      </c>
      <c r="I2391" s="101">
        <v>0</v>
      </c>
    </row>
    <row r="2392" spans="1:9" ht="14.5" x14ac:dyDescent="0.35">
      <c r="A2392" s="99" t="s">
        <v>277</v>
      </c>
      <c r="B2392" s="99" t="s">
        <v>1756</v>
      </c>
      <c r="C2392" s="189" t="s">
        <v>6590</v>
      </c>
      <c r="D2392" s="190">
        <v>1.75</v>
      </c>
      <c r="E2392" s="99" t="s">
        <v>6591</v>
      </c>
      <c r="F2392" s="100">
        <v>40544</v>
      </c>
      <c r="G2392" s="101">
        <v>1.75</v>
      </c>
      <c r="I2392" s="101">
        <v>0</v>
      </c>
    </row>
    <row r="2393" spans="1:9" ht="14.5" x14ac:dyDescent="0.35">
      <c r="A2393" s="99" t="s">
        <v>277</v>
      </c>
      <c r="B2393" s="99" t="s">
        <v>461</v>
      </c>
      <c r="C2393" s="189" t="s">
        <v>6592</v>
      </c>
      <c r="D2393" s="190">
        <v>1.75</v>
      </c>
      <c r="E2393" s="99" t="s">
        <v>6593</v>
      </c>
      <c r="F2393" s="100">
        <v>40544</v>
      </c>
      <c r="G2393" s="101">
        <v>1.75</v>
      </c>
      <c r="I2393" s="101">
        <v>0</v>
      </c>
    </row>
    <row r="2394" spans="1:9" ht="14.5" x14ac:dyDescent="0.35">
      <c r="A2394" s="99" t="s">
        <v>277</v>
      </c>
      <c r="B2394" s="99" t="s">
        <v>6594</v>
      </c>
      <c r="C2394" s="189" t="s">
        <v>6595</v>
      </c>
      <c r="D2394" s="190">
        <v>1.7</v>
      </c>
      <c r="E2394" s="99" t="s">
        <v>6596</v>
      </c>
      <c r="F2394" s="100">
        <v>40544</v>
      </c>
      <c r="G2394" s="101">
        <v>1.7</v>
      </c>
      <c r="I2394" s="101">
        <v>0</v>
      </c>
    </row>
    <row r="2395" spans="1:9" ht="14.5" x14ac:dyDescent="0.35">
      <c r="A2395" s="99" t="s">
        <v>277</v>
      </c>
      <c r="B2395" s="99" t="s">
        <v>6597</v>
      </c>
      <c r="C2395" s="189" t="s">
        <v>6598</v>
      </c>
      <c r="D2395" s="190">
        <v>1.75</v>
      </c>
      <c r="E2395" s="99" t="s">
        <v>6599</v>
      </c>
      <c r="F2395" s="100">
        <v>40544</v>
      </c>
      <c r="G2395" s="101">
        <v>1.75</v>
      </c>
      <c r="I2395" s="101">
        <v>0</v>
      </c>
    </row>
    <row r="2396" spans="1:9" ht="14.5" x14ac:dyDescent="0.35">
      <c r="A2396" s="99" t="s">
        <v>277</v>
      </c>
      <c r="B2396" s="99" t="s">
        <v>6600</v>
      </c>
      <c r="C2396" s="189" t="s">
        <v>6601</v>
      </c>
      <c r="D2396" s="190">
        <v>1.65</v>
      </c>
      <c r="E2396" s="99" t="s">
        <v>6602</v>
      </c>
      <c r="F2396" s="100">
        <v>40544</v>
      </c>
      <c r="G2396" s="101">
        <v>1.65</v>
      </c>
      <c r="I2396" s="101">
        <v>0</v>
      </c>
    </row>
    <row r="2397" spans="1:9" ht="14.5" x14ac:dyDescent="0.35">
      <c r="A2397" s="99" t="s">
        <v>6603</v>
      </c>
      <c r="B2397" s="99" t="s">
        <v>2657</v>
      </c>
      <c r="C2397" s="189" t="s">
        <v>6604</v>
      </c>
      <c r="D2397" s="190">
        <v>3.2</v>
      </c>
      <c r="E2397" s="99" t="s">
        <v>6605</v>
      </c>
      <c r="F2397" s="100">
        <v>40544</v>
      </c>
      <c r="G2397" s="101">
        <v>2.8</v>
      </c>
      <c r="H2397">
        <v>39569</v>
      </c>
      <c r="I2397" s="101">
        <v>0.4</v>
      </c>
    </row>
    <row r="2398" spans="1:9" ht="14.5" x14ac:dyDescent="0.35">
      <c r="A2398" s="99" t="s">
        <v>6603</v>
      </c>
      <c r="B2398" s="99" t="s">
        <v>6146</v>
      </c>
      <c r="C2398" s="189" t="s">
        <v>6606</v>
      </c>
      <c r="D2398" s="190">
        <v>2.9</v>
      </c>
      <c r="E2398" s="99" t="s">
        <v>6607</v>
      </c>
      <c r="F2398" s="100">
        <v>40544</v>
      </c>
      <c r="G2398" s="101">
        <v>2.6</v>
      </c>
      <c r="H2398">
        <v>39569</v>
      </c>
      <c r="I2398" s="101">
        <v>0.3</v>
      </c>
    </row>
    <row r="2399" spans="1:9" ht="14.5" x14ac:dyDescent="0.35">
      <c r="A2399" s="99" t="s">
        <v>6603</v>
      </c>
      <c r="B2399" s="99" t="s">
        <v>1338</v>
      </c>
      <c r="C2399" s="189" t="s">
        <v>6608</v>
      </c>
      <c r="D2399" s="190">
        <v>2.9</v>
      </c>
      <c r="E2399" s="99" t="s">
        <v>6609</v>
      </c>
      <c r="F2399" s="100">
        <v>40544</v>
      </c>
      <c r="G2399" s="101">
        <v>2.6</v>
      </c>
      <c r="H2399">
        <v>39569</v>
      </c>
      <c r="I2399" s="101">
        <v>0.3</v>
      </c>
    </row>
    <row r="2400" spans="1:9" ht="14.5" x14ac:dyDescent="0.35">
      <c r="A2400" s="99" t="s">
        <v>6603</v>
      </c>
      <c r="B2400" s="99" t="s">
        <v>6610</v>
      </c>
      <c r="C2400" s="189" t="s">
        <v>6611</v>
      </c>
      <c r="D2400" s="190">
        <v>3.2</v>
      </c>
      <c r="E2400" s="99" t="s">
        <v>6612</v>
      </c>
      <c r="F2400" s="100">
        <v>40544</v>
      </c>
      <c r="G2400" s="101">
        <v>2.6</v>
      </c>
      <c r="H2400">
        <v>39569</v>
      </c>
      <c r="I2400" s="101">
        <v>0.6</v>
      </c>
    </row>
    <row r="2401" spans="1:9" ht="14.5" x14ac:dyDescent="0.35">
      <c r="A2401" s="99" t="s">
        <v>6603</v>
      </c>
      <c r="B2401" s="99" t="s">
        <v>1158</v>
      </c>
      <c r="C2401" s="189" t="s">
        <v>6613</v>
      </c>
      <c r="D2401" s="190">
        <v>3.2</v>
      </c>
      <c r="E2401" s="99" t="s">
        <v>6614</v>
      </c>
      <c r="F2401" s="100">
        <v>40544</v>
      </c>
      <c r="G2401" s="101">
        <v>2.8</v>
      </c>
      <c r="H2401">
        <v>39569</v>
      </c>
      <c r="I2401" s="101">
        <v>0.4</v>
      </c>
    </row>
    <row r="2402" spans="1:9" ht="14.5" x14ac:dyDescent="0.35">
      <c r="A2402" s="99" t="s">
        <v>6603</v>
      </c>
      <c r="B2402" s="99" t="s">
        <v>1344</v>
      </c>
      <c r="C2402" s="189" t="s">
        <v>6615</v>
      </c>
      <c r="D2402" s="190">
        <v>3.4</v>
      </c>
      <c r="E2402" s="99" t="s">
        <v>6616</v>
      </c>
      <c r="F2402" s="100">
        <v>40544</v>
      </c>
      <c r="G2402" s="101">
        <v>2.8</v>
      </c>
      <c r="H2402">
        <v>39569</v>
      </c>
      <c r="I2402" s="101">
        <v>0.6</v>
      </c>
    </row>
    <row r="2403" spans="1:9" ht="14.5" x14ac:dyDescent="0.35">
      <c r="A2403" s="99" t="s">
        <v>6603</v>
      </c>
      <c r="B2403" s="99" t="s">
        <v>2981</v>
      </c>
      <c r="C2403" s="189" t="s">
        <v>6617</v>
      </c>
      <c r="D2403" s="190">
        <v>3.2</v>
      </c>
      <c r="E2403" s="99" t="s">
        <v>6618</v>
      </c>
      <c r="F2403" s="100">
        <v>40544</v>
      </c>
      <c r="G2403" s="101">
        <v>2.8</v>
      </c>
      <c r="H2403">
        <v>39569</v>
      </c>
      <c r="I2403" s="101">
        <v>0.4</v>
      </c>
    </row>
    <row r="2404" spans="1:9" ht="14.5" x14ac:dyDescent="0.35">
      <c r="A2404" s="99" t="s">
        <v>6603</v>
      </c>
      <c r="B2404" s="99" t="s">
        <v>6619</v>
      </c>
      <c r="C2404" s="189" t="s">
        <v>6620</v>
      </c>
      <c r="D2404" s="190">
        <v>2.9</v>
      </c>
      <c r="E2404" s="99" t="s">
        <v>6621</v>
      </c>
      <c r="F2404" s="100">
        <v>40544</v>
      </c>
      <c r="G2404" s="101">
        <v>2.6</v>
      </c>
      <c r="H2404">
        <v>39569</v>
      </c>
      <c r="I2404" s="101">
        <v>0.3</v>
      </c>
    </row>
    <row r="2405" spans="1:9" ht="14.5" x14ac:dyDescent="0.35">
      <c r="A2405" s="99" t="s">
        <v>6603</v>
      </c>
      <c r="B2405" s="99" t="s">
        <v>1349</v>
      </c>
      <c r="C2405" s="189" t="s">
        <v>6622</v>
      </c>
      <c r="D2405" s="190">
        <v>2.7</v>
      </c>
      <c r="E2405" s="99" t="s">
        <v>6623</v>
      </c>
      <c r="F2405" s="100">
        <v>40544</v>
      </c>
      <c r="G2405" s="101">
        <v>2.6</v>
      </c>
      <c r="H2405">
        <v>39569</v>
      </c>
      <c r="I2405" s="101">
        <v>0.1</v>
      </c>
    </row>
    <row r="2406" spans="1:9" ht="14.5" x14ac:dyDescent="0.35">
      <c r="A2406" s="99" t="s">
        <v>6603</v>
      </c>
      <c r="B2406" s="99" t="s">
        <v>2989</v>
      </c>
      <c r="C2406" s="189" t="s">
        <v>6624</v>
      </c>
      <c r="D2406" s="190">
        <v>3.2</v>
      </c>
      <c r="E2406" s="99" t="s">
        <v>6625</v>
      </c>
      <c r="F2406" s="100">
        <v>40544</v>
      </c>
      <c r="G2406" s="101">
        <v>2.8</v>
      </c>
      <c r="H2406">
        <v>39569</v>
      </c>
      <c r="I2406" s="101">
        <v>0.4</v>
      </c>
    </row>
    <row r="2407" spans="1:9" ht="14.5" x14ac:dyDescent="0.35">
      <c r="A2407" s="99" t="s">
        <v>6603</v>
      </c>
      <c r="B2407" s="99" t="s">
        <v>6626</v>
      </c>
      <c r="C2407" s="189" t="s">
        <v>6627</v>
      </c>
      <c r="D2407" s="190">
        <v>2.9</v>
      </c>
      <c r="E2407" s="99" t="s">
        <v>6628</v>
      </c>
      <c r="F2407" s="100">
        <v>40544</v>
      </c>
      <c r="G2407" s="101">
        <v>2.6</v>
      </c>
      <c r="H2407">
        <v>39569</v>
      </c>
      <c r="I2407" s="101">
        <v>0.3</v>
      </c>
    </row>
    <row r="2408" spans="1:9" ht="14.5" x14ac:dyDescent="0.35">
      <c r="A2408" s="99" t="s">
        <v>6603</v>
      </c>
      <c r="B2408" s="99" t="s">
        <v>6172</v>
      </c>
      <c r="C2408" s="189" t="s">
        <v>6629</v>
      </c>
      <c r="D2408" s="190">
        <v>2.9</v>
      </c>
      <c r="E2408" s="99" t="s">
        <v>6630</v>
      </c>
      <c r="F2408" s="100">
        <v>40544</v>
      </c>
      <c r="G2408" s="101">
        <v>2.8</v>
      </c>
      <c r="H2408">
        <v>39569</v>
      </c>
      <c r="I2408" s="101">
        <v>0.1</v>
      </c>
    </row>
    <row r="2409" spans="1:9" ht="14.5" x14ac:dyDescent="0.35">
      <c r="A2409" s="99" t="s">
        <v>6603</v>
      </c>
      <c r="B2409" s="99" t="s">
        <v>3266</v>
      </c>
      <c r="C2409" s="189" t="s">
        <v>6631</v>
      </c>
      <c r="D2409" s="190">
        <v>3.2</v>
      </c>
      <c r="E2409" s="99" t="s">
        <v>6632</v>
      </c>
      <c r="F2409" s="100">
        <v>40544</v>
      </c>
      <c r="G2409" s="101">
        <v>2.8</v>
      </c>
      <c r="H2409">
        <v>39569</v>
      </c>
      <c r="I2409" s="101">
        <v>0.4</v>
      </c>
    </row>
    <row r="2410" spans="1:9" ht="14.5" x14ac:dyDescent="0.35">
      <c r="A2410" s="99" t="s">
        <v>6603</v>
      </c>
      <c r="B2410" s="99" t="s">
        <v>946</v>
      </c>
      <c r="C2410" s="189" t="s">
        <v>6633</v>
      </c>
      <c r="D2410" s="190">
        <v>2.9</v>
      </c>
      <c r="E2410" s="99" t="s">
        <v>6634</v>
      </c>
      <c r="F2410" s="100">
        <v>40544</v>
      </c>
      <c r="G2410" s="101">
        <v>2.6</v>
      </c>
      <c r="H2410">
        <v>39569</v>
      </c>
      <c r="I2410" s="101">
        <v>0.3</v>
      </c>
    </row>
    <row r="2411" spans="1:9" ht="14.5" x14ac:dyDescent="0.35">
      <c r="A2411" s="99" t="s">
        <v>6603</v>
      </c>
      <c r="B2411" s="99" t="s">
        <v>6635</v>
      </c>
      <c r="C2411" s="189" t="s">
        <v>6636</v>
      </c>
      <c r="D2411" s="190">
        <v>3.2</v>
      </c>
      <c r="E2411" s="99" t="s">
        <v>6637</v>
      </c>
      <c r="F2411" s="100">
        <v>40544</v>
      </c>
      <c r="G2411" s="101">
        <v>2.8</v>
      </c>
      <c r="H2411">
        <v>39569</v>
      </c>
      <c r="I2411" s="101">
        <v>0.4</v>
      </c>
    </row>
    <row r="2412" spans="1:9" ht="14.5" x14ac:dyDescent="0.35">
      <c r="A2412" s="99" t="s">
        <v>6603</v>
      </c>
      <c r="B2412" s="99" t="s">
        <v>1189</v>
      </c>
      <c r="C2412" s="189" t="s">
        <v>6638</v>
      </c>
      <c r="D2412" s="190">
        <v>3.2</v>
      </c>
      <c r="E2412" s="99" t="s">
        <v>6639</v>
      </c>
      <c r="F2412" s="100">
        <v>40544</v>
      </c>
      <c r="G2412" s="101">
        <v>2.6</v>
      </c>
      <c r="H2412">
        <v>39569</v>
      </c>
      <c r="I2412" s="101">
        <v>0.6</v>
      </c>
    </row>
    <row r="2413" spans="1:9" ht="14.5" x14ac:dyDescent="0.35">
      <c r="A2413" s="99" t="s">
        <v>6603</v>
      </c>
      <c r="B2413" s="99" t="s">
        <v>6640</v>
      </c>
      <c r="C2413" s="189" t="s">
        <v>6641</v>
      </c>
      <c r="D2413" s="190">
        <v>2.9</v>
      </c>
      <c r="E2413" s="99" t="s">
        <v>6642</v>
      </c>
      <c r="F2413" s="100">
        <v>40544</v>
      </c>
      <c r="G2413" s="101">
        <v>2.6</v>
      </c>
      <c r="H2413">
        <v>39569</v>
      </c>
      <c r="I2413" s="101">
        <v>0.3</v>
      </c>
    </row>
    <row r="2414" spans="1:9" ht="14.5" x14ac:dyDescent="0.35">
      <c r="A2414" s="99" t="s">
        <v>6603</v>
      </c>
      <c r="B2414" s="99" t="s">
        <v>2218</v>
      </c>
      <c r="C2414" s="189" t="s">
        <v>6643</v>
      </c>
      <c r="D2414" s="190">
        <v>3.2</v>
      </c>
      <c r="E2414" s="99" t="s">
        <v>6644</v>
      </c>
      <c r="F2414" s="100">
        <v>40544</v>
      </c>
      <c r="G2414" s="101">
        <v>2.8</v>
      </c>
      <c r="H2414">
        <v>39569</v>
      </c>
      <c r="I2414" s="101">
        <v>0.4</v>
      </c>
    </row>
    <row r="2415" spans="1:9" ht="14.5" x14ac:dyDescent="0.35">
      <c r="A2415" s="99" t="s">
        <v>6603</v>
      </c>
      <c r="B2415" s="99" t="s">
        <v>4710</v>
      </c>
      <c r="C2415" s="189" t="s">
        <v>6645</v>
      </c>
      <c r="D2415" s="190">
        <v>2.9</v>
      </c>
      <c r="E2415" s="99" t="s">
        <v>6646</v>
      </c>
      <c r="F2415" s="100">
        <v>40544</v>
      </c>
      <c r="G2415" s="101">
        <v>2.6</v>
      </c>
      <c r="H2415">
        <v>39569</v>
      </c>
      <c r="I2415" s="101">
        <v>0.3</v>
      </c>
    </row>
    <row r="2416" spans="1:9" ht="14.5" x14ac:dyDescent="0.35">
      <c r="A2416" s="99" t="s">
        <v>6603</v>
      </c>
      <c r="B2416" s="99" t="s">
        <v>1216</v>
      </c>
      <c r="C2416" s="189" t="s">
        <v>6647</v>
      </c>
      <c r="D2416" s="190">
        <v>2.9</v>
      </c>
      <c r="E2416" s="99" t="s">
        <v>6648</v>
      </c>
      <c r="F2416" s="100">
        <v>40544</v>
      </c>
      <c r="G2416" s="101">
        <v>2.6</v>
      </c>
      <c r="H2416">
        <v>39569</v>
      </c>
      <c r="I2416" s="101">
        <v>0.3</v>
      </c>
    </row>
    <row r="2417" spans="1:9" ht="14.5" x14ac:dyDescent="0.35">
      <c r="A2417" s="99" t="s">
        <v>6603</v>
      </c>
      <c r="B2417" s="99" t="s">
        <v>1495</v>
      </c>
      <c r="C2417" s="189" t="s">
        <v>6649</v>
      </c>
      <c r="D2417" s="190">
        <v>2.9</v>
      </c>
      <c r="E2417" s="99" t="s">
        <v>6650</v>
      </c>
      <c r="F2417" s="100">
        <v>40544</v>
      </c>
      <c r="G2417" s="101">
        <v>2.6</v>
      </c>
      <c r="H2417">
        <v>39569</v>
      </c>
      <c r="I2417" s="101">
        <v>0.3</v>
      </c>
    </row>
    <row r="2418" spans="1:9" ht="14.5" x14ac:dyDescent="0.35">
      <c r="A2418" s="99" t="s">
        <v>6603</v>
      </c>
      <c r="B2418" s="99" t="s">
        <v>6651</v>
      </c>
      <c r="C2418" s="189" t="s">
        <v>6652</v>
      </c>
      <c r="D2418" s="190">
        <v>2.9</v>
      </c>
      <c r="E2418" s="99" t="s">
        <v>6653</v>
      </c>
      <c r="F2418" s="100">
        <v>40544</v>
      </c>
      <c r="G2418" s="101">
        <v>2.6</v>
      </c>
      <c r="H2418">
        <v>39569</v>
      </c>
      <c r="I2418" s="101">
        <v>0.3</v>
      </c>
    </row>
    <row r="2419" spans="1:9" ht="14.5" x14ac:dyDescent="0.35">
      <c r="A2419" s="99" t="s">
        <v>6603</v>
      </c>
      <c r="B2419" s="99" t="s">
        <v>6654</v>
      </c>
      <c r="C2419" s="189" t="s">
        <v>6655</v>
      </c>
      <c r="D2419" s="190">
        <v>2.7</v>
      </c>
      <c r="E2419" s="99" t="s">
        <v>6656</v>
      </c>
      <c r="F2419" s="100">
        <v>40544</v>
      </c>
      <c r="G2419" s="101">
        <v>2.6</v>
      </c>
      <c r="H2419">
        <v>39569</v>
      </c>
      <c r="I2419" s="101">
        <v>0.1</v>
      </c>
    </row>
    <row r="2420" spans="1:9" ht="14.5" x14ac:dyDescent="0.35">
      <c r="A2420" s="99" t="s">
        <v>6603</v>
      </c>
      <c r="B2420" s="99" t="s">
        <v>1227</v>
      </c>
      <c r="C2420" s="189" t="s">
        <v>6657</v>
      </c>
      <c r="D2420" s="190">
        <v>2.9</v>
      </c>
      <c r="E2420" s="99" t="s">
        <v>6658</v>
      </c>
      <c r="F2420" s="100">
        <v>40544</v>
      </c>
      <c r="G2420" s="101">
        <v>2.8</v>
      </c>
      <c r="H2420">
        <v>39569</v>
      </c>
      <c r="I2420" s="101">
        <v>0.1</v>
      </c>
    </row>
    <row r="2421" spans="1:9" ht="14.5" x14ac:dyDescent="0.35">
      <c r="A2421" s="99" t="s">
        <v>6603</v>
      </c>
      <c r="B2421" s="99" t="s">
        <v>6659</v>
      </c>
      <c r="C2421" s="189" t="s">
        <v>6660</v>
      </c>
      <c r="D2421" s="190">
        <v>2.9</v>
      </c>
      <c r="E2421" s="99" t="s">
        <v>6661</v>
      </c>
      <c r="F2421" s="100">
        <v>40544</v>
      </c>
      <c r="G2421" s="101">
        <v>2.6</v>
      </c>
      <c r="H2421">
        <v>39569</v>
      </c>
      <c r="I2421" s="101">
        <v>0.3</v>
      </c>
    </row>
    <row r="2422" spans="1:9" ht="14.5" x14ac:dyDescent="0.35">
      <c r="A2422" s="99" t="s">
        <v>6603</v>
      </c>
      <c r="B2422" s="99" t="s">
        <v>973</v>
      </c>
      <c r="C2422" s="189" t="s">
        <v>6662</v>
      </c>
      <c r="D2422" s="190">
        <v>3.2</v>
      </c>
      <c r="E2422" s="99" t="s">
        <v>6663</v>
      </c>
      <c r="F2422" s="100">
        <v>40544</v>
      </c>
      <c r="G2422" s="101">
        <v>2.8</v>
      </c>
      <c r="H2422">
        <v>39569</v>
      </c>
      <c r="I2422" s="101">
        <v>0.4</v>
      </c>
    </row>
    <row r="2423" spans="1:9" ht="14.5" x14ac:dyDescent="0.35">
      <c r="A2423" s="99" t="s">
        <v>6603</v>
      </c>
      <c r="B2423" s="99" t="s">
        <v>2489</v>
      </c>
      <c r="C2423" s="189" t="s">
        <v>6664</v>
      </c>
      <c r="D2423" s="190">
        <v>2.7</v>
      </c>
      <c r="E2423" s="99" t="s">
        <v>6665</v>
      </c>
      <c r="F2423" s="100">
        <v>40544</v>
      </c>
      <c r="G2423" s="101">
        <v>2.6</v>
      </c>
      <c r="H2423">
        <v>39569</v>
      </c>
      <c r="I2423" s="101">
        <v>0.1</v>
      </c>
    </row>
    <row r="2424" spans="1:9" ht="14.5" x14ac:dyDescent="0.35">
      <c r="A2424" s="99" t="s">
        <v>6603</v>
      </c>
      <c r="B2424" s="99" t="s">
        <v>6666</v>
      </c>
      <c r="C2424" s="189" t="s">
        <v>6667</v>
      </c>
      <c r="D2424" s="190">
        <v>3.2</v>
      </c>
      <c r="E2424" s="99" t="s">
        <v>6668</v>
      </c>
      <c r="F2424" s="100">
        <v>40544</v>
      </c>
      <c r="G2424" s="101">
        <v>2.8</v>
      </c>
      <c r="H2424">
        <v>39569</v>
      </c>
      <c r="I2424" s="101">
        <v>0.4</v>
      </c>
    </row>
    <row r="2425" spans="1:9" ht="14.5" x14ac:dyDescent="0.35">
      <c r="A2425" s="99" t="s">
        <v>6603</v>
      </c>
      <c r="B2425" s="99" t="s">
        <v>6669</v>
      </c>
      <c r="C2425" s="189" t="s">
        <v>6670</v>
      </c>
      <c r="D2425" s="190">
        <v>3.2</v>
      </c>
      <c r="E2425" s="99" t="s">
        <v>6671</v>
      </c>
      <c r="F2425" s="100">
        <v>40544</v>
      </c>
      <c r="G2425" s="101">
        <v>2.8</v>
      </c>
      <c r="H2425">
        <v>39569</v>
      </c>
      <c r="I2425" s="101">
        <v>0.4</v>
      </c>
    </row>
    <row r="2426" spans="1:9" ht="14.5" x14ac:dyDescent="0.35">
      <c r="A2426" s="99" t="s">
        <v>6603</v>
      </c>
      <c r="B2426" s="99" t="s">
        <v>1235</v>
      </c>
      <c r="C2426" s="189" t="s">
        <v>6672</v>
      </c>
      <c r="D2426" s="190">
        <v>3.2</v>
      </c>
      <c r="E2426" s="99" t="s">
        <v>6673</v>
      </c>
      <c r="F2426" s="100">
        <v>40544</v>
      </c>
      <c r="G2426" s="101">
        <v>2.8</v>
      </c>
      <c r="H2426">
        <v>39569</v>
      </c>
      <c r="I2426" s="101">
        <v>0.4</v>
      </c>
    </row>
    <row r="2427" spans="1:9" ht="14.5" x14ac:dyDescent="0.35">
      <c r="A2427" s="99" t="s">
        <v>6603</v>
      </c>
      <c r="B2427" s="99" t="s">
        <v>1897</v>
      </c>
      <c r="C2427" s="189" t="s">
        <v>6674</v>
      </c>
      <c r="D2427" s="190">
        <v>3.2</v>
      </c>
      <c r="E2427" s="99" t="s">
        <v>6675</v>
      </c>
      <c r="F2427" s="100">
        <v>40544</v>
      </c>
      <c r="G2427" s="101">
        <v>2.6</v>
      </c>
      <c r="H2427">
        <v>39569</v>
      </c>
      <c r="I2427" s="101">
        <v>0.6</v>
      </c>
    </row>
    <row r="2428" spans="1:9" ht="14.5" x14ac:dyDescent="0.35">
      <c r="A2428" s="99" t="s">
        <v>6603</v>
      </c>
      <c r="B2428" s="99" t="s">
        <v>6676</v>
      </c>
      <c r="C2428" s="189" t="s">
        <v>6677</v>
      </c>
      <c r="D2428" s="190">
        <v>3.2</v>
      </c>
      <c r="E2428" s="99" t="s">
        <v>6678</v>
      </c>
      <c r="F2428" s="100">
        <v>40544</v>
      </c>
      <c r="G2428" s="101">
        <v>2.8</v>
      </c>
      <c r="H2428">
        <v>39569</v>
      </c>
      <c r="I2428" s="101">
        <v>0.4</v>
      </c>
    </row>
    <row r="2429" spans="1:9" ht="14.5" x14ac:dyDescent="0.35">
      <c r="A2429" s="99" t="s">
        <v>6603</v>
      </c>
      <c r="B2429" s="99" t="s">
        <v>988</v>
      </c>
      <c r="C2429" s="189" t="s">
        <v>6679</v>
      </c>
      <c r="D2429" s="190">
        <v>3.4</v>
      </c>
      <c r="E2429" s="99" t="s">
        <v>6680</v>
      </c>
      <c r="F2429" s="100">
        <v>40544</v>
      </c>
      <c r="G2429" s="101">
        <v>2.8</v>
      </c>
      <c r="H2429">
        <v>39569</v>
      </c>
      <c r="I2429" s="101">
        <v>0.6</v>
      </c>
    </row>
    <row r="2430" spans="1:9" ht="14.5" x14ac:dyDescent="0.35">
      <c r="A2430" s="99" t="s">
        <v>6603</v>
      </c>
      <c r="B2430" s="99" t="s">
        <v>1567</v>
      </c>
      <c r="C2430" s="189" t="s">
        <v>6681</v>
      </c>
      <c r="D2430" s="190">
        <v>3.2</v>
      </c>
      <c r="E2430" s="99" t="s">
        <v>6682</v>
      </c>
      <c r="F2430" s="100">
        <v>40544</v>
      </c>
      <c r="G2430" s="101">
        <v>2.8</v>
      </c>
      <c r="H2430">
        <v>39569</v>
      </c>
      <c r="I2430" s="101">
        <v>0.4</v>
      </c>
    </row>
    <row r="2431" spans="1:9" ht="14.5" x14ac:dyDescent="0.35">
      <c r="A2431" s="99" t="s">
        <v>6603</v>
      </c>
      <c r="B2431" s="99" t="s">
        <v>6683</v>
      </c>
      <c r="C2431" s="189" t="s">
        <v>6684</v>
      </c>
      <c r="D2431" s="190">
        <v>2.9</v>
      </c>
      <c r="E2431" s="99" t="s">
        <v>6685</v>
      </c>
      <c r="F2431" s="100">
        <v>40544</v>
      </c>
      <c r="G2431" s="101">
        <v>2.8</v>
      </c>
      <c r="H2431">
        <v>39569</v>
      </c>
      <c r="I2431" s="101">
        <v>0.1</v>
      </c>
    </row>
    <row r="2432" spans="1:9" ht="14.5" x14ac:dyDescent="0.35">
      <c r="A2432" s="99" t="s">
        <v>6603</v>
      </c>
      <c r="B2432" s="99" t="s">
        <v>1907</v>
      </c>
      <c r="C2432" s="189" t="s">
        <v>6686</v>
      </c>
      <c r="D2432" s="190">
        <v>2.9</v>
      </c>
      <c r="E2432" s="99" t="s">
        <v>6687</v>
      </c>
      <c r="F2432" s="100">
        <v>40544</v>
      </c>
      <c r="G2432" s="101">
        <v>2.8</v>
      </c>
      <c r="H2432">
        <v>39569</v>
      </c>
      <c r="I2432" s="101">
        <v>0.1</v>
      </c>
    </row>
    <row r="2433" spans="1:9" ht="14.5" x14ac:dyDescent="0.35">
      <c r="A2433" s="99" t="s">
        <v>6603</v>
      </c>
      <c r="B2433" s="99" t="s">
        <v>6688</v>
      </c>
      <c r="C2433" s="189" t="s">
        <v>6689</v>
      </c>
      <c r="D2433" s="190">
        <v>3.2</v>
      </c>
      <c r="E2433" s="99" t="s">
        <v>6690</v>
      </c>
      <c r="F2433" s="100">
        <v>40544</v>
      </c>
      <c r="G2433" s="101">
        <v>2.8</v>
      </c>
      <c r="H2433">
        <v>39569</v>
      </c>
      <c r="I2433" s="101">
        <v>0.4</v>
      </c>
    </row>
    <row r="2434" spans="1:9" ht="14.5" x14ac:dyDescent="0.35">
      <c r="A2434" s="99" t="s">
        <v>6603</v>
      </c>
      <c r="B2434" s="99" t="s">
        <v>4751</v>
      </c>
      <c r="C2434" s="189" t="s">
        <v>6691</v>
      </c>
      <c r="D2434" s="190">
        <v>2.9</v>
      </c>
      <c r="E2434" s="99" t="s">
        <v>6692</v>
      </c>
      <c r="F2434" s="100">
        <v>40544</v>
      </c>
      <c r="G2434" s="101">
        <v>2.6</v>
      </c>
      <c r="H2434">
        <v>39569</v>
      </c>
      <c r="I2434" s="101">
        <v>0.3</v>
      </c>
    </row>
    <row r="2435" spans="1:9" ht="14.5" x14ac:dyDescent="0.35">
      <c r="A2435" s="99" t="s">
        <v>6603</v>
      </c>
      <c r="B2435" s="99" t="s">
        <v>2261</v>
      </c>
      <c r="C2435" s="189" t="s">
        <v>6693</v>
      </c>
      <c r="D2435" s="190">
        <v>2.9</v>
      </c>
      <c r="E2435" s="99" t="s">
        <v>6694</v>
      </c>
      <c r="F2435" s="100">
        <v>40544</v>
      </c>
      <c r="G2435" s="101">
        <v>2.6</v>
      </c>
      <c r="H2435">
        <v>39569</v>
      </c>
      <c r="I2435" s="101">
        <v>0.3</v>
      </c>
    </row>
    <row r="2436" spans="1:9" ht="14.5" x14ac:dyDescent="0.35">
      <c r="A2436" s="99" t="s">
        <v>6603</v>
      </c>
      <c r="B2436" s="99" t="s">
        <v>1241</v>
      </c>
      <c r="C2436" s="189" t="s">
        <v>6695</v>
      </c>
      <c r="D2436" s="190">
        <v>2.7</v>
      </c>
      <c r="E2436" s="99" t="s">
        <v>6696</v>
      </c>
      <c r="F2436" s="100">
        <v>40544</v>
      </c>
      <c r="G2436" s="101">
        <v>2.6</v>
      </c>
      <c r="H2436">
        <v>39569</v>
      </c>
      <c r="I2436" s="101">
        <v>0.1</v>
      </c>
    </row>
    <row r="2437" spans="1:9" ht="14.5" x14ac:dyDescent="0.35">
      <c r="A2437" s="99" t="s">
        <v>6603</v>
      </c>
      <c r="B2437" s="99" t="s">
        <v>3063</v>
      </c>
      <c r="C2437" s="189" t="s">
        <v>6697</v>
      </c>
      <c r="D2437" s="190">
        <v>2.9</v>
      </c>
      <c r="E2437" s="99" t="s">
        <v>6698</v>
      </c>
      <c r="F2437" s="100">
        <v>40544</v>
      </c>
      <c r="G2437" s="101">
        <v>2.6</v>
      </c>
      <c r="H2437">
        <v>39569</v>
      </c>
      <c r="I2437" s="101">
        <v>0.3</v>
      </c>
    </row>
    <row r="2438" spans="1:9" ht="14.5" x14ac:dyDescent="0.35">
      <c r="A2438" s="99" t="s">
        <v>6603</v>
      </c>
      <c r="B2438" s="99" t="s">
        <v>1244</v>
      </c>
      <c r="C2438" s="189" t="s">
        <v>6699</v>
      </c>
      <c r="D2438" s="190">
        <v>2.9</v>
      </c>
      <c r="E2438" s="99" t="s">
        <v>6700</v>
      </c>
      <c r="F2438" s="100">
        <v>40544</v>
      </c>
      <c r="G2438" s="101">
        <v>2.6</v>
      </c>
      <c r="H2438">
        <v>39569</v>
      </c>
      <c r="I2438" s="101">
        <v>0.3</v>
      </c>
    </row>
    <row r="2439" spans="1:9" ht="14.5" x14ac:dyDescent="0.35">
      <c r="A2439" s="99" t="s">
        <v>6603</v>
      </c>
      <c r="B2439" s="99" t="s">
        <v>4346</v>
      </c>
      <c r="C2439" s="189" t="s">
        <v>6701</v>
      </c>
      <c r="D2439" s="190">
        <v>2.9</v>
      </c>
      <c r="E2439" s="99" t="s">
        <v>6702</v>
      </c>
      <c r="F2439" s="100">
        <v>40544</v>
      </c>
      <c r="G2439" s="101">
        <v>2.6</v>
      </c>
      <c r="H2439">
        <v>39569</v>
      </c>
      <c r="I2439" s="101">
        <v>0.3</v>
      </c>
    </row>
    <row r="2440" spans="1:9" ht="14.5" x14ac:dyDescent="0.35">
      <c r="A2440" s="99" t="s">
        <v>6603</v>
      </c>
      <c r="B2440" s="99" t="s">
        <v>353</v>
      </c>
      <c r="C2440" s="189" t="s">
        <v>6703</v>
      </c>
      <c r="D2440" s="190">
        <v>2.9</v>
      </c>
      <c r="E2440" s="99" t="s">
        <v>6704</v>
      </c>
      <c r="F2440" s="100">
        <v>40544</v>
      </c>
      <c r="G2440" s="101">
        <v>2.6</v>
      </c>
      <c r="H2440">
        <v>39569</v>
      </c>
      <c r="I2440" s="101">
        <v>0.3</v>
      </c>
    </row>
    <row r="2441" spans="1:9" ht="14.5" x14ac:dyDescent="0.35">
      <c r="A2441" s="99" t="s">
        <v>6603</v>
      </c>
      <c r="B2441" s="99" t="s">
        <v>356</v>
      </c>
      <c r="C2441" s="189" t="s">
        <v>6705</v>
      </c>
      <c r="D2441" s="190">
        <v>3.2</v>
      </c>
      <c r="E2441" s="99" t="s">
        <v>6706</v>
      </c>
      <c r="F2441" s="100">
        <v>40544</v>
      </c>
      <c r="G2441" s="101">
        <v>2.8</v>
      </c>
      <c r="H2441">
        <v>39569</v>
      </c>
      <c r="I2441" s="101">
        <v>0.4</v>
      </c>
    </row>
    <row r="2442" spans="1:9" ht="14.5" x14ac:dyDescent="0.35">
      <c r="A2442" s="99" t="s">
        <v>6603</v>
      </c>
      <c r="B2442" s="99" t="s">
        <v>359</v>
      </c>
      <c r="C2442" s="189" t="s">
        <v>6707</v>
      </c>
      <c r="D2442" s="190">
        <v>3.2</v>
      </c>
      <c r="E2442" s="99" t="s">
        <v>6708</v>
      </c>
      <c r="F2442" s="100">
        <v>40544</v>
      </c>
      <c r="G2442" s="101">
        <v>2.8</v>
      </c>
      <c r="H2442">
        <v>39569</v>
      </c>
      <c r="I2442" s="101">
        <v>0.4</v>
      </c>
    </row>
    <row r="2443" spans="1:9" ht="14.5" x14ac:dyDescent="0.35">
      <c r="A2443" s="99" t="s">
        <v>6603</v>
      </c>
      <c r="B2443" s="99" t="s">
        <v>2292</v>
      </c>
      <c r="C2443" s="189" t="s">
        <v>6709</v>
      </c>
      <c r="D2443" s="190">
        <v>3.2</v>
      </c>
      <c r="E2443" s="99" t="s">
        <v>6710</v>
      </c>
      <c r="F2443" s="100">
        <v>40544</v>
      </c>
      <c r="G2443" s="101">
        <v>2.8</v>
      </c>
      <c r="H2443">
        <v>39569</v>
      </c>
      <c r="I2443" s="101">
        <v>0.4</v>
      </c>
    </row>
    <row r="2444" spans="1:9" ht="14.5" x14ac:dyDescent="0.35">
      <c r="A2444" s="99" t="s">
        <v>6603</v>
      </c>
      <c r="B2444" s="99" t="s">
        <v>573</v>
      </c>
      <c r="C2444" s="189" t="s">
        <v>6711</v>
      </c>
      <c r="D2444" s="190">
        <v>2.7</v>
      </c>
      <c r="E2444" s="99" t="s">
        <v>6712</v>
      </c>
      <c r="F2444" s="100">
        <v>40544</v>
      </c>
      <c r="G2444" s="101">
        <v>2.6</v>
      </c>
      <c r="H2444">
        <v>39569</v>
      </c>
      <c r="I2444" s="101">
        <v>0.1</v>
      </c>
    </row>
    <row r="2445" spans="1:9" ht="14.5" x14ac:dyDescent="0.35">
      <c r="A2445" s="99" t="s">
        <v>6603</v>
      </c>
      <c r="B2445" s="99" t="s">
        <v>1254</v>
      </c>
      <c r="C2445" s="189" t="s">
        <v>6713</v>
      </c>
      <c r="D2445" s="190">
        <v>2.9</v>
      </c>
      <c r="E2445" s="99" t="s">
        <v>6714</v>
      </c>
      <c r="F2445" s="100">
        <v>40544</v>
      </c>
      <c r="G2445" s="101">
        <v>2.6</v>
      </c>
      <c r="H2445">
        <v>39569</v>
      </c>
      <c r="I2445" s="101">
        <v>0.3</v>
      </c>
    </row>
    <row r="2446" spans="1:9" ht="14.5" x14ac:dyDescent="0.35">
      <c r="A2446" s="99" t="s">
        <v>6603</v>
      </c>
      <c r="B2446" s="99" t="s">
        <v>365</v>
      </c>
      <c r="C2446" s="189" t="s">
        <v>6715</v>
      </c>
      <c r="D2446" s="190">
        <v>3.2</v>
      </c>
      <c r="E2446" s="99" t="s">
        <v>6716</v>
      </c>
      <c r="F2446" s="100">
        <v>40544</v>
      </c>
      <c r="G2446" s="101">
        <v>2.8</v>
      </c>
      <c r="H2446">
        <v>39569</v>
      </c>
      <c r="I2446" s="101">
        <v>0.4</v>
      </c>
    </row>
    <row r="2447" spans="1:9" ht="14.5" x14ac:dyDescent="0.35">
      <c r="A2447" s="99" t="s">
        <v>6603</v>
      </c>
      <c r="B2447" s="99" t="s">
        <v>2137</v>
      </c>
      <c r="C2447" s="189" t="s">
        <v>6717</v>
      </c>
      <c r="D2447" s="190">
        <v>2.9</v>
      </c>
      <c r="E2447" s="99" t="s">
        <v>6718</v>
      </c>
      <c r="F2447" s="100">
        <v>40544</v>
      </c>
      <c r="G2447" s="101">
        <v>2.6</v>
      </c>
      <c r="H2447">
        <v>39569</v>
      </c>
      <c r="I2447" s="101">
        <v>0.3</v>
      </c>
    </row>
    <row r="2448" spans="1:9" ht="14.5" x14ac:dyDescent="0.35">
      <c r="A2448" s="99" t="s">
        <v>6603</v>
      </c>
      <c r="B2448" s="99" t="s">
        <v>371</v>
      </c>
      <c r="C2448" s="189" t="s">
        <v>6719</v>
      </c>
      <c r="D2448" s="190">
        <v>3.2</v>
      </c>
      <c r="E2448" s="99" t="s">
        <v>6720</v>
      </c>
      <c r="F2448" s="100">
        <v>40544</v>
      </c>
      <c r="G2448" s="101">
        <v>2.8</v>
      </c>
      <c r="H2448">
        <v>39569</v>
      </c>
      <c r="I2448" s="101">
        <v>0.4</v>
      </c>
    </row>
    <row r="2449" spans="1:9" ht="14.5" x14ac:dyDescent="0.35">
      <c r="A2449" s="99" t="s">
        <v>6603</v>
      </c>
      <c r="B2449" s="99" t="s">
        <v>6721</v>
      </c>
      <c r="C2449" s="189" t="s">
        <v>6722</v>
      </c>
      <c r="D2449" s="190">
        <v>3.2</v>
      </c>
      <c r="E2449" s="99" t="s">
        <v>6723</v>
      </c>
      <c r="F2449" s="100">
        <v>40544</v>
      </c>
      <c r="G2449" s="101">
        <v>2.8</v>
      </c>
      <c r="H2449">
        <v>39569</v>
      </c>
      <c r="I2449" s="101">
        <v>0.4</v>
      </c>
    </row>
    <row r="2450" spans="1:9" ht="14.5" x14ac:dyDescent="0.35">
      <c r="A2450" s="99" t="s">
        <v>6603</v>
      </c>
      <c r="B2450" s="99" t="s">
        <v>1267</v>
      </c>
      <c r="C2450" s="189" t="s">
        <v>6724</v>
      </c>
      <c r="D2450" s="190">
        <v>2.9</v>
      </c>
      <c r="E2450" s="99" t="s">
        <v>6725</v>
      </c>
      <c r="F2450" s="100">
        <v>40544</v>
      </c>
      <c r="G2450" s="101">
        <v>2.6</v>
      </c>
      <c r="H2450">
        <v>39569</v>
      </c>
      <c r="I2450" s="101">
        <v>0.3</v>
      </c>
    </row>
    <row r="2451" spans="1:9" ht="14.5" x14ac:dyDescent="0.35">
      <c r="A2451" s="99" t="s">
        <v>6603</v>
      </c>
      <c r="B2451" s="99" t="s">
        <v>383</v>
      </c>
      <c r="C2451" s="189" t="s">
        <v>6726</v>
      </c>
      <c r="D2451" s="190">
        <v>2.9</v>
      </c>
      <c r="E2451" s="99" t="s">
        <v>6727</v>
      </c>
      <c r="F2451" s="100">
        <v>40544</v>
      </c>
      <c r="G2451" s="101">
        <v>2.6</v>
      </c>
      <c r="H2451">
        <v>39569</v>
      </c>
      <c r="I2451" s="101">
        <v>0.3</v>
      </c>
    </row>
    <row r="2452" spans="1:9" ht="14.5" x14ac:dyDescent="0.35">
      <c r="A2452" s="99" t="s">
        <v>6603</v>
      </c>
      <c r="B2452" s="99" t="s">
        <v>386</v>
      </c>
      <c r="C2452" s="189" t="s">
        <v>6728</v>
      </c>
      <c r="D2452" s="190">
        <v>3.4</v>
      </c>
      <c r="E2452" s="99" t="s">
        <v>6729</v>
      </c>
      <c r="F2452" s="100">
        <v>40544</v>
      </c>
      <c r="G2452" s="101">
        <v>2.8</v>
      </c>
      <c r="H2452">
        <v>39569</v>
      </c>
      <c r="I2452" s="101">
        <v>0.6</v>
      </c>
    </row>
    <row r="2453" spans="1:9" ht="14.5" x14ac:dyDescent="0.35">
      <c r="A2453" s="99" t="s">
        <v>6603</v>
      </c>
      <c r="B2453" s="99" t="s">
        <v>1277</v>
      </c>
      <c r="C2453" s="189" t="s">
        <v>6730</v>
      </c>
      <c r="D2453" s="190">
        <v>2.9</v>
      </c>
      <c r="E2453" s="99" t="s">
        <v>6731</v>
      </c>
      <c r="F2453" s="100">
        <v>40544</v>
      </c>
      <c r="G2453" s="101">
        <v>2.6</v>
      </c>
      <c r="H2453">
        <v>39569</v>
      </c>
      <c r="I2453" s="101">
        <v>0.3</v>
      </c>
    </row>
    <row r="2454" spans="1:9" ht="14.5" x14ac:dyDescent="0.35">
      <c r="A2454" s="99" t="s">
        <v>6603</v>
      </c>
      <c r="B2454" s="99" t="s">
        <v>6732</v>
      </c>
      <c r="C2454" s="189" t="s">
        <v>6733</v>
      </c>
      <c r="D2454" s="190">
        <v>2.9</v>
      </c>
      <c r="E2454" s="99" t="s">
        <v>6734</v>
      </c>
      <c r="F2454" s="100">
        <v>40544</v>
      </c>
      <c r="G2454" s="101">
        <v>2.6</v>
      </c>
      <c r="H2454">
        <v>39569</v>
      </c>
      <c r="I2454" s="101">
        <v>0.3</v>
      </c>
    </row>
    <row r="2455" spans="1:9" ht="14.5" x14ac:dyDescent="0.35">
      <c r="A2455" s="99" t="s">
        <v>6603</v>
      </c>
      <c r="B2455" s="99" t="s">
        <v>6735</v>
      </c>
      <c r="C2455" s="189" t="s">
        <v>6736</v>
      </c>
      <c r="D2455" s="190">
        <v>3.4</v>
      </c>
      <c r="E2455" s="99" t="s">
        <v>6737</v>
      </c>
      <c r="F2455" s="100">
        <v>40544</v>
      </c>
      <c r="G2455" s="101">
        <v>2.8</v>
      </c>
      <c r="H2455">
        <v>39569</v>
      </c>
      <c r="I2455" s="101">
        <v>0.6</v>
      </c>
    </row>
    <row r="2456" spans="1:9" ht="14.5" x14ac:dyDescent="0.35">
      <c r="A2456" s="99" t="s">
        <v>6603</v>
      </c>
      <c r="B2456" s="99" t="s">
        <v>6738</v>
      </c>
      <c r="C2456" s="189" t="s">
        <v>6739</v>
      </c>
      <c r="D2456" s="190">
        <v>2.9</v>
      </c>
      <c r="E2456" s="99" t="s">
        <v>6740</v>
      </c>
      <c r="F2456" s="100">
        <v>40544</v>
      </c>
      <c r="G2456" s="101">
        <v>2.8</v>
      </c>
      <c r="H2456">
        <v>39569</v>
      </c>
      <c r="I2456" s="101">
        <v>0.1</v>
      </c>
    </row>
    <row r="2457" spans="1:9" ht="14.5" x14ac:dyDescent="0.35">
      <c r="A2457" s="99" t="s">
        <v>6603</v>
      </c>
      <c r="B2457" s="99" t="s">
        <v>5763</v>
      </c>
      <c r="C2457" s="189" t="s">
        <v>6741</v>
      </c>
      <c r="D2457" s="190">
        <v>3.4</v>
      </c>
      <c r="E2457" s="99" t="s">
        <v>6742</v>
      </c>
      <c r="F2457" s="100">
        <v>40544</v>
      </c>
      <c r="G2457" s="101">
        <v>2.8</v>
      </c>
      <c r="H2457">
        <v>39569</v>
      </c>
      <c r="I2457" s="101">
        <v>0.6</v>
      </c>
    </row>
    <row r="2458" spans="1:9" ht="14.5" x14ac:dyDescent="0.35">
      <c r="A2458" s="99" t="s">
        <v>6603</v>
      </c>
      <c r="B2458" s="99" t="s">
        <v>395</v>
      </c>
      <c r="C2458" s="189" t="s">
        <v>6743</v>
      </c>
      <c r="D2458" s="190">
        <v>3.4</v>
      </c>
      <c r="E2458" s="99" t="s">
        <v>6744</v>
      </c>
      <c r="F2458" s="100">
        <v>40544</v>
      </c>
      <c r="G2458" s="101">
        <v>2.8</v>
      </c>
      <c r="H2458">
        <v>39569</v>
      </c>
      <c r="I2458" s="101">
        <v>0.6</v>
      </c>
    </row>
    <row r="2459" spans="1:9" ht="14.5" x14ac:dyDescent="0.35">
      <c r="A2459" s="99" t="s">
        <v>6603</v>
      </c>
      <c r="B2459" s="99" t="s">
        <v>398</v>
      </c>
      <c r="C2459" s="189" t="s">
        <v>6745</v>
      </c>
      <c r="D2459" s="190">
        <v>2.9</v>
      </c>
      <c r="E2459" s="99" t="s">
        <v>6746</v>
      </c>
      <c r="F2459" s="100">
        <v>40544</v>
      </c>
      <c r="G2459" s="101">
        <v>2.6</v>
      </c>
      <c r="H2459">
        <v>39569</v>
      </c>
      <c r="I2459" s="101">
        <v>0.3</v>
      </c>
    </row>
    <row r="2460" spans="1:9" ht="14.5" x14ac:dyDescent="0.35">
      <c r="A2460" s="99" t="s">
        <v>6603</v>
      </c>
      <c r="B2460" s="99" t="s">
        <v>4798</v>
      </c>
      <c r="C2460" s="189" t="s">
        <v>6747</v>
      </c>
      <c r="D2460" s="190">
        <v>3.2</v>
      </c>
      <c r="E2460" s="99" t="s">
        <v>6748</v>
      </c>
      <c r="F2460" s="100">
        <v>40544</v>
      </c>
      <c r="G2460" s="101">
        <v>2.8</v>
      </c>
      <c r="H2460">
        <v>39569</v>
      </c>
      <c r="I2460" s="101">
        <v>0.4</v>
      </c>
    </row>
    <row r="2461" spans="1:9" ht="14.5" x14ac:dyDescent="0.35">
      <c r="A2461" s="99" t="s">
        <v>6603</v>
      </c>
      <c r="B2461" s="99" t="s">
        <v>822</v>
      </c>
      <c r="C2461" s="189" t="s">
        <v>6749</v>
      </c>
      <c r="D2461" s="190">
        <v>3.2</v>
      </c>
      <c r="E2461" s="99" t="s">
        <v>6750</v>
      </c>
      <c r="F2461" s="100">
        <v>40544</v>
      </c>
      <c r="G2461" s="101">
        <v>2.8</v>
      </c>
      <c r="H2461">
        <v>39569</v>
      </c>
      <c r="I2461" s="101">
        <v>0.4</v>
      </c>
    </row>
    <row r="2462" spans="1:9" ht="14.5" x14ac:dyDescent="0.35">
      <c r="A2462" s="99" t="s">
        <v>6603</v>
      </c>
      <c r="B2462" s="99" t="s">
        <v>6751</v>
      </c>
      <c r="C2462" s="189" t="s">
        <v>6752</v>
      </c>
      <c r="D2462" s="190">
        <v>2.7</v>
      </c>
      <c r="E2462" s="99" t="s">
        <v>6753</v>
      </c>
      <c r="F2462" s="100">
        <v>40544</v>
      </c>
      <c r="G2462" s="101">
        <v>2.6</v>
      </c>
      <c r="H2462">
        <v>39569</v>
      </c>
      <c r="I2462" s="101">
        <v>0.1</v>
      </c>
    </row>
    <row r="2463" spans="1:9" ht="14.5" x14ac:dyDescent="0.35">
      <c r="A2463" s="99" t="s">
        <v>6603</v>
      </c>
      <c r="B2463" s="99" t="s">
        <v>6754</v>
      </c>
      <c r="C2463" s="189" t="s">
        <v>6755</v>
      </c>
      <c r="D2463" s="190">
        <v>2.9</v>
      </c>
      <c r="E2463" s="99" t="s">
        <v>6756</v>
      </c>
      <c r="F2463" s="100">
        <v>40544</v>
      </c>
      <c r="G2463" s="101">
        <v>2.6</v>
      </c>
      <c r="H2463">
        <v>39569</v>
      </c>
      <c r="I2463" s="101">
        <v>0.3</v>
      </c>
    </row>
    <row r="2464" spans="1:9" ht="14.5" x14ac:dyDescent="0.35">
      <c r="A2464" s="99" t="s">
        <v>6603</v>
      </c>
      <c r="B2464" s="99" t="s">
        <v>410</v>
      </c>
      <c r="C2464" s="189" t="s">
        <v>6757</v>
      </c>
      <c r="D2464" s="190">
        <v>2.9</v>
      </c>
      <c r="E2464" s="99" t="s">
        <v>6758</v>
      </c>
      <c r="F2464" s="100">
        <v>40544</v>
      </c>
      <c r="G2464" s="101">
        <v>2.6</v>
      </c>
      <c r="H2464">
        <v>39569</v>
      </c>
      <c r="I2464" s="101">
        <v>0.3</v>
      </c>
    </row>
    <row r="2465" spans="1:9" ht="14.5" x14ac:dyDescent="0.35">
      <c r="A2465" s="99" t="s">
        <v>6603</v>
      </c>
      <c r="B2465" s="99" t="s">
        <v>6759</v>
      </c>
      <c r="C2465" s="189" t="s">
        <v>6760</v>
      </c>
      <c r="D2465" s="190">
        <v>2.9</v>
      </c>
      <c r="E2465" s="99" t="s">
        <v>6761</v>
      </c>
      <c r="F2465" s="100">
        <v>40544</v>
      </c>
      <c r="G2465" s="101">
        <v>2.6</v>
      </c>
      <c r="H2465">
        <v>39569</v>
      </c>
      <c r="I2465" s="101">
        <v>0.3</v>
      </c>
    </row>
    <row r="2466" spans="1:9" ht="14.5" x14ac:dyDescent="0.35">
      <c r="A2466" s="99" t="s">
        <v>6603</v>
      </c>
      <c r="B2466" s="99" t="s">
        <v>422</v>
      </c>
      <c r="C2466" s="189" t="s">
        <v>6762</v>
      </c>
      <c r="D2466" s="190">
        <v>3.4</v>
      </c>
      <c r="E2466" s="99" t="s">
        <v>6763</v>
      </c>
      <c r="F2466" s="100">
        <v>40544</v>
      </c>
      <c r="G2466" s="101">
        <v>2.8</v>
      </c>
      <c r="H2466">
        <v>39569</v>
      </c>
      <c r="I2466" s="101">
        <v>0.6</v>
      </c>
    </row>
    <row r="2467" spans="1:9" ht="14.5" x14ac:dyDescent="0.35">
      <c r="A2467" s="99" t="s">
        <v>6603</v>
      </c>
      <c r="B2467" s="99" t="s">
        <v>1071</v>
      </c>
      <c r="C2467" s="189" t="s">
        <v>6764</v>
      </c>
      <c r="D2467" s="190">
        <v>2.9</v>
      </c>
      <c r="E2467" s="99" t="s">
        <v>6765</v>
      </c>
      <c r="F2467" s="100">
        <v>40544</v>
      </c>
      <c r="G2467" s="101">
        <v>2.6</v>
      </c>
      <c r="H2467">
        <v>39569</v>
      </c>
      <c r="I2467" s="101">
        <v>0.3</v>
      </c>
    </row>
    <row r="2468" spans="1:9" ht="14.5" x14ac:dyDescent="0.35">
      <c r="A2468" s="99" t="s">
        <v>6603</v>
      </c>
      <c r="B2468" s="99" t="s">
        <v>6766</v>
      </c>
      <c r="C2468" s="189" t="s">
        <v>6767</v>
      </c>
      <c r="D2468" s="190">
        <v>3.2</v>
      </c>
      <c r="E2468" s="99" t="s">
        <v>6768</v>
      </c>
      <c r="F2468" s="100">
        <v>40544</v>
      </c>
      <c r="G2468" s="101">
        <v>2.8</v>
      </c>
      <c r="H2468">
        <v>39569</v>
      </c>
      <c r="I2468" s="101">
        <v>0.4</v>
      </c>
    </row>
    <row r="2469" spans="1:9" ht="14.5" x14ac:dyDescent="0.35">
      <c r="A2469" s="99" t="s">
        <v>6603</v>
      </c>
      <c r="B2469" s="99" t="s">
        <v>6769</v>
      </c>
      <c r="C2469" s="189" t="s">
        <v>6770</v>
      </c>
      <c r="D2469" s="190">
        <v>3.2</v>
      </c>
      <c r="E2469" s="99" t="s">
        <v>6771</v>
      </c>
      <c r="F2469" s="100">
        <v>40544</v>
      </c>
      <c r="G2469" s="101">
        <v>2.8</v>
      </c>
      <c r="H2469">
        <v>39569</v>
      </c>
      <c r="I2469" s="101">
        <v>0.4</v>
      </c>
    </row>
    <row r="2470" spans="1:9" ht="14.5" x14ac:dyDescent="0.35">
      <c r="A2470" s="99" t="s">
        <v>6603</v>
      </c>
      <c r="B2470" s="99" t="s">
        <v>3180</v>
      </c>
      <c r="C2470" s="189" t="s">
        <v>6772</v>
      </c>
      <c r="D2470" s="190">
        <v>2.9</v>
      </c>
      <c r="E2470" s="99" t="s">
        <v>6773</v>
      </c>
      <c r="F2470" s="100">
        <v>40544</v>
      </c>
      <c r="G2470" s="101">
        <v>2.6</v>
      </c>
      <c r="H2470">
        <v>39569</v>
      </c>
      <c r="I2470" s="101">
        <v>0.3</v>
      </c>
    </row>
    <row r="2471" spans="1:9" ht="14.5" x14ac:dyDescent="0.35">
      <c r="A2471" s="99" t="s">
        <v>6603</v>
      </c>
      <c r="B2471" s="99" t="s">
        <v>4847</v>
      </c>
      <c r="C2471" s="189" t="s">
        <v>6774</v>
      </c>
      <c r="D2471" s="190">
        <v>2.9</v>
      </c>
      <c r="E2471" s="99" t="s">
        <v>6775</v>
      </c>
      <c r="F2471" s="100">
        <v>40544</v>
      </c>
      <c r="G2471" s="101">
        <v>2.6</v>
      </c>
      <c r="H2471">
        <v>39569</v>
      </c>
      <c r="I2471" s="101">
        <v>0.3</v>
      </c>
    </row>
    <row r="2472" spans="1:9" ht="14.5" x14ac:dyDescent="0.35">
      <c r="A2472" s="99" t="s">
        <v>6603</v>
      </c>
      <c r="B2472" s="99" t="s">
        <v>440</v>
      </c>
      <c r="C2472" s="189" t="s">
        <v>6776</v>
      </c>
      <c r="D2472" s="190">
        <v>2.9</v>
      </c>
      <c r="E2472" s="99" t="s">
        <v>6777</v>
      </c>
      <c r="F2472" s="100">
        <v>40544</v>
      </c>
      <c r="G2472" s="101">
        <v>2.8</v>
      </c>
      <c r="H2472">
        <v>39569</v>
      </c>
      <c r="I2472" s="101">
        <v>0.1</v>
      </c>
    </row>
    <row r="2473" spans="1:9" ht="14.5" x14ac:dyDescent="0.35">
      <c r="A2473" s="99" t="s">
        <v>6603</v>
      </c>
      <c r="B2473" s="99" t="s">
        <v>6778</v>
      </c>
      <c r="C2473" s="189" t="s">
        <v>6779</v>
      </c>
      <c r="D2473" s="190">
        <v>3.2</v>
      </c>
      <c r="E2473" s="99" t="s">
        <v>6780</v>
      </c>
      <c r="F2473" s="100">
        <v>40544</v>
      </c>
      <c r="G2473" s="101">
        <v>2.8</v>
      </c>
      <c r="H2473">
        <v>39569</v>
      </c>
      <c r="I2473" s="101">
        <v>0.4</v>
      </c>
    </row>
    <row r="2474" spans="1:9" ht="14.5" x14ac:dyDescent="0.35">
      <c r="A2474" s="99" t="s">
        <v>6603</v>
      </c>
      <c r="B2474" s="99" t="s">
        <v>449</v>
      </c>
      <c r="C2474" s="189" t="s">
        <v>6781</v>
      </c>
      <c r="D2474" s="190">
        <v>3.2</v>
      </c>
      <c r="E2474" s="99" t="s">
        <v>6782</v>
      </c>
      <c r="F2474" s="100">
        <v>40544</v>
      </c>
      <c r="G2474" s="101">
        <v>2.8</v>
      </c>
      <c r="H2474">
        <v>39569</v>
      </c>
      <c r="I2474" s="101">
        <v>0.4</v>
      </c>
    </row>
    <row r="2475" spans="1:9" ht="14.5" x14ac:dyDescent="0.35">
      <c r="A2475" s="99" t="s">
        <v>6603</v>
      </c>
      <c r="B2475" s="99" t="s">
        <v>1301</v>
      </c>
      <c r="C2475" s="189" t="s">
        <v>6783</v>
      </c>
      <c r="D2475" s="190">
        <v>2.9</v>
      </c>
      <c r="E2475" s="99" t="s">
        <v>6784</v>
      </c>
      <c r="F2475" s="100">
        <v>40544</v>
      </c>
      <c r="G2475" s="101">
        <v>2.8</v>
      </c>
      <c r="H2475">
        <v>39569</v>
      </c>
      <c r="I2475" s="101">
        <v>0.1</v>
      </c>
    </row>
    <row r="2476" spans="1:9" ht="14.5" x14ac:dyDescent="0.35">
      <c r="A2476" s="99" t="s">
        <v>6603</v>
      </c>
      <c r="B2476" s="99" t="s">
        <v>2892</v>
      </c>
      <c r="C2476" s="189" t="s">
        <v>6785</v>
      </c>
      <c r="D2476" s="190">
        <v>2.9</v>
      </c>
      <c r="E2476" s="99" t="s">
        <v>6786</v>
      </c>
      <c r="F2476" s="100">
        <v>40544</v>
      </c>
      <c r="G2476" s="101">
        <v>2.6</v>
      </c>
      <c r="H2476">
        <v>39569</v>
      </c>
      <c r="I2476" s="101">
        <v>0.3</v>
      </c>
    </row>
    <row r="2477" spans="1:9" ht="14.5" x14ac:dyDescent="0.35">
      <c r="A2477" s="99" t="s">
        <v>6603</v>
      </c>
      <c r="B2477" s="99" t="s">
        <v>1716</v>
      </c>
      <c r="C2477" s="189" t="s">
        <v>6787</v>
      </c>
      <c r="D2477" s="190">
        <v>2.9</v>
      </c>
      <c r="E2477" s="99" t="s">
        <v>6788</v>
      </c>
      <c r="F2477" s="100">
        <v>40544</v>
      </c>
      <c r="G2477" s="101">
        <v>2.6</v>
      </c>
      <c r="H2477">
        <v>39569</v>
      </c>
      <c r="I2477" s="101">
        <v>0.3</v>
      </c>
    </row>
    <row r="2478" spans="1:9" ht="14.5" x14ac:dyDescent="0.35">
      <c r="A2478" s="99" t="s">
        <v>6603</v>
      </c>
      <c r="B2478" s="99" t="s">
        <v>2612</v>
      </c>
      <c r="C2478" s="189" t="s">
        <v>6789</v>
      </c>
      <c r="D2478" s="190">
        <v>3.2</v>
      </c>
      <c r="E2478" s="99" t="s">
        <v>6790</v>
      </c>
      <c r="F2478" s="100">
        <v>40544</v>
      </c>
      <c r="G2478" s="101">
        <v>2.8</v>
      </c>
      <c r="H2478">
        <v>39569</v>
      </c>
      <c r="I2478" s="101">
        <v>0.4</v>
      </c>
    </row>
    <row r="2479" spans="1:9" ht="14.5" x14ac:dyDescent="0.35">
      <c r="A2479" s="99" t="s">
        <v>6603</v>
      </c>
      <c r="B2479" s="99" t="s">
        <v>2904</v>
      </c>
      <c r="C2479" s="189" t="s">
        <v>6791</v>
      </c>
      <c r="D2479" s="190">
        <v>2.9</v>
      </c>
      <c r="E2479" s="99" t="s">
        <v>6792</v>
      </c>
      <c r="F2479" s="100">
        <v>40544</v>
      </c>
      <c r="G2479" s="101">
        <v>2.6</v>
      </c>
      <c r="H2479">
        <v>39569</v>
      </c>
      <c r="I2479" s="101">
        <v>0.3</v>
      </c>
    </row>
    <row r="2480" spans="1:9" ht="14.5" x14ac:dyDescent="0.35">
      <c r="A2480" s="99" t="s">
        <v>6603</v>
      </c>
      <c r="B2480" s="99" t="s">
        <v>2621</v>
      </c>
      <c r="C2480" s="189" t="s">
        <v>6793</v>
      </c>
      <c r="D2480" s="190">
        <v>2.9</v>
      </c>
      <c r="E2480" s="99" t="s">
        <v>6794</v>
      </c>
      <c r="F2480" s="100">
        <v>40544</v>
      </c>
      <c r="G2480" s="101">
        <v>2.8</v>
      </c>
      <c r="H2480">
        <v>39569</v>
      </c>
      <c r="I2480" s="101">
        <v>0.1</v>
      </c>
    </row>
    <row r="2481" spans="1:9" ht="14.5" x14ac:dyDescent="0.35">
      <c r="A2481" s="99" t="s">
        <v>6603</v>
      </c>
      <c r="B2481" s="99" t="s">
        <v>6795</v>
      </c>
      <c r="C2481" s="189" t="s">
        <v>6796</v>
      </c>
      <c r="D2481" s="190">
        <v>2.9</v>
      </c>
      <c r="E2481" s="99" t="s">
        <v>6797</v>
      </c>
      <c r="F2481" s="100">
        <v>40544</v>
      </c>
      <c r="G2481" s="101">
        <v>2.6</v>
      </c>
      <c r="H2481">
        <v>39569</v>
      </c>
      <c r="I2481" s="101">
        <v>0.3</v>
      </c>
    </row>
    <row r="2482" spans="1:9" ht="14.5" x14ac:dyDescent="0.35">
      <c r="A2482" s="99" t="s">
        <v>6603</v>
      </c>
      <c r="B2482" s="99" t="s">
        <v>6798</v>
      </c>
      <c r="C2482" s="189" t="s">
        <v>6799</v>
      </c>
      <c r="D2482" s="190">
        <v>3.2</v>
      </c>
      <c r="E2482" s="99" t="s">
        <v>6800</v>
      </c>
      <c r="F2482" s="100">
        <v>40544</v>
      </c>
      <c r="G2482" s="101">
        <v>2.8</v>
      </c>
      <c r="H2482">
        <v>39569</v>
      </c>
      <c r="I2482" s="101">
        <v>0.4</v>
      </c>
    </row>
    <row r="2483" spans="1:9" ht="14.5" x14ac:dyDescent="0.35">
      <c r="A2483" s="99" t="s">
        <v>6603</v>
      </c>
      <c r="B2483" s="99" t="s">
        <v>461</v>
      </c>
      <c r="C2483" s="189" t="s">
        <v>6801</v>
      </c>
      <c r="D2483" s="190">
        <v>3.2</v>
      </c>
      <c r="E2483" s="99" t="s">
        <v>6802</v>
      </c>
      <c r="F2483" s="100">
        <v>40544</v>
      </c>
      <c r="G2483" s="101">
        <v>2.8</v>
      </c>
      <c r="H2483">
        <v>39569</v>
      </c>
      <c r="I2483" s="101">
        <v>0.4</v>
      </c>
    </row>
    <row r="2484" spans="1:9" ht="14.5" x14ac:dyDescent="0.35">
      <c r="A2484" s="99" t="s">
        <v>6603</v>
      </c>
      <c r="B2484" s="99" t="s">
        <v>464</v>
      </c>
      <c r="C2484" s="189" t="s">
        <v>6803</v>
      </c>
      <c r="D2484" s="190">
        <v>3.2</v>
      </c>
      <c r="E2484" s="99" t="s">
        <v>6804</v>
      </c>
      <c r="F2484" s="100">
        <v>40544</v>
      </c>
      <c r="G2484" s="101">
        <v>2.6</v>
      </c>
      <c r="H2484">
        <v>39569</v>
      </c>
      <c r="I2484" s="101">
        <v>0.6</v>
      </c>
    </row>
    <row r="2485" spans="1:9" ht="14.5" x14ac:dyDescent="0.35">
      <c r="A2485" s="99" t="s">
        <v>6603</v>
      </c>
      <c r="B2485" s="99" t="s">
        <v>1774</v>
      </c>
      <c r="C2485" s="189" t="s">
        <v>6805</v>
      </c>
      <c r="D2485" s="190">
        <v>3.2</v>
      </c>
      <c r="E2485" s="99" t="s">
        <v>6806</v>
      </c>
      <c r="F2485" s="100">
        <v>40544</v>
      </c>
      <c r="G2485" s="101">
        <v>2.6</v>
      </c>
      <c r="H2485">
        <v>39569</v>
      </c>
      <c r="I2485" s="101">
        <v>0.6</v>
      </c>
    </row>
    <row r="2486" spans="1:9" ht="14.5" x14ac:dyDescent="0.35">
      <c r="A2486" s="99" t="s">
        <v>6603</v>
      </c>
      <c r="B2486" s="99" t="s">
        <v>467</v>
      </c>
      <c r="C2486" s="189" t="s">
        <v>6807</v>
      </c>
      <c r="D2486" s="190">
        <v>3.2</v>
      </c>
      <c r="E2486" s="99" t="s">
        <v>6808</v>
      </c>
      <c r="F2486" s="100">
        <v>40544</v>
      </c>
      <c r="G2486" s="101">
        <v>2.8</v>
      </c>
      <c r="H2486">
        <v>39569</v>
      </c>
      <c r="I2486" s="101">
        <v>0.4</v>
      </c>
    </row>
    <row r="2487" spans="1:9" ht="14.5" x14ac:dyDescent="0.35">
      <c r="A2487" s="99" t="s">
        <v>6603</v>
      </c>
      <c r="B2487" s="99" t="s">
        <v>1779</v>
      </c>
      <c r="C2487" s="189" t="s">
        <v>6809</v>
      </c>
      <c r="D2487" s="190">
        <v>3.2</v>
      </c>
      <c r="E2487" s="99" t="s">
        <v>6810</v>
      </c>
      <c r="F2487" s="100">
        <v>40544</v>
      </c>
      <c r="G2487" s="101">
        <v>2.8</v>
      </c>
      <c r="H2487">
        <v>39569</v>
      </c>
      <c r="I2487" s="101">
        <v>0.4</v>
      </c>
    </row>
    <row r="2488" spans="1:9" ht="14.5" x14ac:dyDescent="0.35">
      <c r="A2488" s="99" t="s">
        <v>6603</v>
      </c>
      <c r="B2488" s="99" t="s">
        <v>6811</v>
      </c>
      <c r="C2488" s="189" t="s">
        <v>6812</v>
      </c>
      <c r="D2488" s="190">
        <v>2.7</v>
      </c>
      <c r="E2488" s="99" t="s">
        <v>6813</v>
      </c>
      <c r="F2488" s="100">
        <v>40544</v>
      </c>
      <c r="G2488" s="101">
        <v>2.6</v>
      </c>
      <c r="H2488">
        <v>39569</v>
      </c>
      <c r="I2488" s="101">
        <v>0.1</v>
      </c>
    </row>
    <row r="2489" spans="1:9" ht="14.5" x14ac:dyDescent="0.35">
      <c r="A2489" s="99" t="s">
        <v>6603</v>
      </c>
      <c r="B2489" s="99" t="s">
        <v>470</v>
      </c>
      <c r="C2489" s="189" t="s">
        <v>6814</v>
      </c>
      <c r="D2489" s="190">
        <v>2.9</v>
      </c>
      <c r="E2489" s="99" t="s">
        <v>6815</v>
      </c>
      <c r="F2489" s="100">
        <v>40544</v>
      </c>
      <c r="G2489" s="101">
        <v>2.6</v>
      </c>
      <c r="H2489">
        <v>39569</v>
      </c>
      <c r="I2489" s="101">
        <v>0.3</v>
      </c>
    </row>
    <row r="2490" spans="1:9" ht="14.5" x14ac:dyDescent="0.35">
      <c r="A2490" s="99" t="s">
        <v>6603</v>
      </c>
      <c r="B2490" s="99" t="s">
        <v>2422</v>
      </c>
      <c r="C2490" s="189" t="s">
        <v>6816</v>
      </c>
      <c r="D2490" s="190">
        <v>2.9</v>
      </c>
      <c r="E2490" s="99" t="s">
        <v>6817</v>
      </c>
      <c r="F2490" s="100">
        <v>40544</v>
      </c>
      <c r="G2490" s="101">
        <v>2.6</v>
      </c>
      <c r="H2490">
        <v>39569</v>
      </c>
      <c r="I2490" s="101">
        <v>0.3</v>
      </c>
    </row>
    <row r="2491" spans="1:9" ht="14.5" x14ac:dyDescent="0.35">
      <c r="A2491" s="99" t="s">
        <v>6603</v>
      </c>
      <c r="B2491" s="99" t="s">
        <v>2923</v>
      </c>
      <c r="C2491" s="189" t="s">
        <v>6818</v>
      </c>
      <c r="D2491" s="190">
        <v>2.9</v>
      </c>
      <c r="E2491" s="99" t="s">
        <v>6819</v>
      </c>
      <c r="F2491" s="100">
        <v>40544</v>
      </c>
      <c r="G2491" s="101">
        <v>2.6</v>
      </c>
      <c r="H2491">
        <v>39569</v>
      </c>
      <c r="I2491" s="101">
        <v>0.3</v>
      </c>
    </row>
    <row r="2492" spans="1:9" ht="14.5" x14ac:dyDescent="0.35">
      <c r="A2492" s="99" t="s">
        <v>6820</v>
      </c>
      <c r="B2492" s="99" t="s">
        <v>2657</v>
      </c>
      <c r="C2492" s="189" t="s">
        <v>6821</v>
      </c>
      <c r="D2492" s="190">
        <v>3.15</v>
      </c>
      <c r="E2492" s="99" t="s">
        <v>6822</v>
      </c>
      <c r="F2492" s="100">
        <v>40544</v>
      </c>
      <c r="G2492" s="101">
        <v>3.15</v>
      </c>
      <c r="I2492" s="101">
        <v>0</v>
      </c>
    </row>
    <row r="2493" spans="1:9" ht="14.5" x14ac:dyDescent="0.35">
      <c r="A2493" s="99" t="s">
        <v>6820</v>
      </c>
      <c r="B2493" s="99" t="s">
        <v>6823</v>
      </c>
      <c r="C2493" s="189" t="s">
        <v>6824</v>
      </c>
      <c r="D2493" s="190">
        <v>2.4</v>
      </c>
      <c r="E2493" s="99" t="s">
        <v>6825</v>
      </c>
      <c r="F2493" s="100">
        <v>40544</v>
      </c>
      <c r="G2493" s="101">
        <v>2.4</v>
      </c>
      <c r="I2493" s="101">
        <v>0</v>
      </c>
    </row>
    <row r="2494" spans="1:9" ht="14.5" x14ac:dyDescent="0.35">
      <c r="A2494" s="99" t="s">
        <v>6820</v>
      </c>
      <c r="B2494" s="99" t="s">
        <v>6826</v>
      </c>
      <c r="C2494" s="189" t="s">
        <v>6827</v>
      </c>
      <c r="D2494" s="190">
        <v>3.15</v>
      </c>
      <c r="E2494" s="99" t="s">
        <v>6828</v>
      </c>
      <c r="F2494" s="100">
        <v>40544</v>
      </c>
      <c r="G2494" s="101">
        <v>3.15</v>
      </c>
      <c r="I2494" s="101">
        <v>0</v>
      </c>
    </row>
    <row r="2495" spans="1:9" ht="14.5" x14ac:dyDescent="0.35">
      <c r="A2495" s="99" t="s">
        <v>6820</v>
      </c>
      <c r="B2495" s="99" t="s">
        <v>6829</v>
      </c>
      <c r="C2495" s="189" t="s">
        <v>6830</v>
      </c>
      <c r="D2495" s="190">
        <v>3.65</v>
      </c>
      <c r="E2495" s="99" t="s">
        <v>6831</v>
      </c>
      <c r="F2495" s="100">
        <v>40544</v>
      </c>
      <c r="G2495" s="101">
        <v>3.65</v>
      </c>
      <c r="I2495" s="101">
        <v>0</v>
      </c>
    </row>
    <row r="2496" spans="1:9" ht="14.5" x14ac:dyDescent="0.35">
      <c r="A2496" s="99" t="s">
        <v>6820</v>
      </c>
      <c r="B2496" s="99" t="s">
        <v>6832</v>
      </c>
      <c r="C2496" s="189" t="s">
        <v>6833</v>
      </c>
      <c r="D2496" s="190">
        <v>2.8</v>
      </c>
      <c r="E2496" s="99" t="s">
        <v>6834</v>
      </c>
      <c r="F2496" s="100">
        <v>40544</v>
      </c>
      <c r="G2496" s="101">
        <v>2.8</v>
      </c>
      <c r="I2496" s="101">
        <v>0</v>
      </c>
    </row>
    <row r="2497" spans="1:9" ht="14.5" x14ac:dyDescent="0.35">
      <c r="A2497" s="99" t="s">
        <v>6820</v>
      </c>
      <c r="B2497" s="99" t="s">
        <v>6141</v>
      </c>
      <c r="C2497" s="189" t="s">
        <v>6835</v>
      </c>
      <c r="D2497" s="190">
        <v>2.4</v>
      </c>
      <c r="E2497" s="99" t="s">
        <v>6836</v>
      </c>
      <c r="F2497" s="100">
        <v>40544</v>
      </c>
      <c r="G2497" s="101">
        <v>2.4</v>
      </c>
      <c r="I2497" s="101">
        <v>0</v>
      </c>
    </row>
    <row r="2498" spans="1:9" ht="14.5" x14ac:dyDescent="0.35">
      <c r="A2498" s="99" t="s">
        <v>6820</v>
      </c>
      <c r="B2498" s="99" t="s">
        <v>6837</v>
      </c>
      <c r="C2498" s="189" t="s">
        <v>6838</v>
      </c>
      <c r="D2498" s="190">
        <v>3.45</v>
      </c>
      <c r="E2498" s="99" t="s">
        <v>6839</v>
      </c>
      <c r="F2498" s="100">
        <v>40544</v>
      </c>
      <c r="G2498" s="101">
        <v>3.45</v>
      </c>
      <c r="I2498" s="101">
        <v>0</v>
      </c>
    </row>
    <row r="2499" spans="1:9" ht="14.5" x14ac:dyDescent="0.35">
      <c r="A2499" s="99" t="s">
        <v>6820</v>
      </c>
      <c r="B2499" s="99" t="s">
        <v>6840</v>
      </c>
      <c r="C2499" s="189" t="s">
        <v>6841</v>
      </c>
      <c r="D2499" s="190">
        <v>3.6</v>
      </c>
      <c r="E2499" s="99" t="s">
        <v>6842</v>
      </c>
      <c r="F2499" s="100">
        <v>40544</v>
      </c>
      <c r="G2499" s="101">
        <v>3.6</v>
      </c>
      <c r="I2499" s="101">
        <v>0</v>
      </c>
    </row>
    <row r="2500" spans="1:9" ht="14.5" x14ac:dyDescent="0.35">
      <c r="A2500" s="99" t="s">
        <v>6820</v>
      </c>
      <c r="B2500" s="99" t="s">
        <v>6843</v>
      </c>
      <c r="C2500" s="189" t="s">
        <v>6844</v>
      </c>
      <c r="D2500" s="190">
        <v>2.4</v>
      </c>
      <c r="E2500" s="99" t="s">
        <v>6845</v>
      </c>
      <c r="F2500" s="100">
        <v>40544</v>
      </c>
      <c r="G2500" s="101">
        <v>2.4</v>
      </c>
      <c r="I2500" s="101">
        <v>0</v>
      </c>
    </row>
    <row r="2501" spans="1:9" ht="14.5" x14ac:dyDescent="0.35">
      <c r="A2501" s="99" t="s">
        <v>6820</v>
      </c>
      <c r="B2501" s="99" t="s">
        <v>6846</v>
      </c>
      <c r="C2501" s="189" t="s">
        <v>6847</v>
      </c>
      <c r="D2501" s="190">
        <v>3.3</v>
      </c>
      <c r="E2501" s="99" t="s">
        <v>6848</v>
      </c>
      <c r="F2501" s="100">
        <v>40544</v>
      </c>
      <c r="G2501" s="101">
        <v>3.3</v>
      </c>
      <c r="I2501" s="101">
        <v>0</v>
      </c>
    </row>
    <row r="2502" spans="1:9" ht="14.5" x14ac:dyDescent="0.35">
      <c r="A2502" s="99" t="s">
        <v>6820</v>
      </c>
      <c r="B2502" s="99" t="s">
        <v>6849</v>
      </c>
      <c r="C2502" s="189" t="s">
        <v>6850</v>
      </c>
      <c r="D2502" s="190">
        <v>3.3</v>
      </c>
      <c r="E2502" s="99" t="s">
        <v>6851</v>
      </c>
      <c r="F2502" s="100">
        <v>40544</v>
      </c>
      <c r="G2502" s="101">
        <v>3.3</v>
      </c>
      <c r="I2502" s="101">
        <v>0</v>
      </c>
    </row>
    <row r="2503" spans="1:9" ht="14.5" x14ac:dyDescent="0.35">
      <c r="A2503" s="99" t="s">
        <v>6820</v>
      </c>
      <c r="B2503" s="99" t="s">
        <v>6852</v>
      </c>
      <c r="C2503" s="189" t="s">
        <v>6853</v>
      </c>
      <c r="D2503" s="190">
        <v>2.6</v>
      </c>
      <c r="E2503" s="99" t="s">
        <v>6854</v>
      </c>
      <c r="F2503" s="100">
        <v>40544</v>
      </c>
      <c r="G2503" s="101">
        <v>2.6</v>
      </c>
      <c r="I2503" s="101">
        <v>0</v>
      </c>
    </row>
    <row r="2504" spans="1:9" ht="14.5" x14ac:dyDescent="0.35">
      <c r="A2504" s="99" t="s">
        <v>6820</v>
      </c>
      <c r="B2504" s="99" t="s">
        <v>6855</v>
      </c>
      <c r="C2504" s="189" t="s">
        <v>6856</v>
      </c>
      <c r="D2504" s="190">
        <v>3.65</v>
      </c>
      <c r="E2504" s="99" t="s">
        <v>6857</v>
      </c>
      <c r="F2504" s="100">
        <v>40544</v>
      </c>
      <c r="G2504" s="101">
        <v>3.65</v>
      </c>
      <c r="I2504" s="101">
        <v>0</v>
      </c>
    </row>
    <row r="2505" spans="1:9" ht="14.5" x14ac:dyDescent="0.35">
      <c r="A2505" s="99" t="s">
        <v>6820</v>
      </c>
      <c r="B2505" s="99" t="s">
        <v>2948</v>
      </c>
      <c r="C2505" s="189" t="s">
        <v>6858</v>
      </c>
      <c r="D2505" s="190">
        <v>3.15</v>
      </c>
      <c r="E2505" s="99" t="s">
        <v>6859</v>
      </c>
      <c r="F2505" s="100">
        <v>40544</v>
      </c>
      <c r="G2505" s="101">
        <v>3.15</v>
      </c>
      <c r="I2505" s="101">
        <v>0</v>
      </c>
    </row>
    <row r="2506" spans="1:9" ht="14.5" x14ac:dyDescent="0.35">
      <c r="A2506" s="99" t="s">
        <v>6820</v>
      </c>
      <c r="B2506" s="99" t="s">
        <v>6860</v>
      </c>
      <c r="C2506" s="189" t="s">
        <v>6861</v>
      </c>
      <c r="D2506" s="190">
        <v>3.45</v>
      </c>
      <c r="E2506" s="99" t="s">
        <v>6862</v>
      </c>
      <c r="F2506" s="100">
        <v>40544</v>
      </c>
      <c r="G2506" s="101">
        <v>3.45</v>
      </c>
      <c r="I2506" s="101">
        <v>0</v>
      </c>
    </row>
    <row r="2507" spans="1:9" ht="14.5" x14ac:dyDescent="0.35">
      <c r="A2507" s="99" t="s">
        <v>6820</v>
      </c>
      <c r="B2507" s="99" t="s">
        <v>6863</v>
      </c>
      <c r="C2507" s="189" t="s">
        <v>6864</v>
      </c>
      <c r="D2507" s="190">
        <v>3.3</v>
      </c>
      <c r="E2507" s="99" t="s">
        <v>6865</v>
      </c>
      <c r="F2507" s="100">
        <v>40544</v>
      </c>
      <c r="G2507" s="101">
        <v>3.3</v>
      </c>
      <c r="I2507" s="101">
        <v>0</v>
      </c>
    </row>
    <row r="2508" spans="1:9" ht="14.5" x14ac:dyDescent="0.35">
      <c r="A2508" s="99" t="s">
        <v>6820</v>
      </c>
      <c r="B2508" s="99" t="s">
        <v>6866</v>
      </c>
      <c r="C2508" s="189" t="s">
        <v>6867</v>
      </c>
      <c r="D2508" s="190">
        <v>2.4</v>
      </c>
      <c r="E2508" s="99" t="s">
        <v>6868</v>
      </c>
      <c r="F2508" s="100">
        <v>40544</v>
      </c>
      <c r="G2508" s="101">
        <v>2.4</v>
      </c>
      <c r="I2508" s="101">
        <v>0</v>
      </c>
    </row>
    <row r="2509" spans="1:9" ht="14.5" x14ac:dyDescent="0.35">
      <c r="A2509" s="99" t="s">
        <v>6820</v>
      </c>
      <c r="B2509" s="99" t="s">
        <v>6869</v>
      </c>
      <c r="C2509" s="189" t="s">
        <v>6870</v>
      </c>
      <c r="D2509" s="190">
        <v>3.15</v>
      </c>
      <c r="E2509" s="99" t="s">
        <v>6871</v>
      </c>
      <c r="F2509" s="100">
        <v>40544</v>
      </c>
      <c r="G2509" s="101">
        <v>3.15</v>
      </c>
      <c r="I2509" s="101">
        <v>0</v>
      </c>
    </row>
    <row r="2510" spans="1:9" ht="14.5" x14ac:dyDescent="0.35">
      <c r="A2510" s="99" t="s">
        <v>6820</v>
      </c>
      <c r="B2510" s="99" t="s">
        <v>6872</v>
      </c>
      <c r="C2510" s="189" t="s">
        <v>6873</v>
      </c>
      <c r="D2510" s="190">
        <v>3</v>
      </c>
      <c r="E2510" s="99" t="s">
        <v>6874</v>
      </c>
      <c r="F2510" s="100">
        <v>40544</v>
      </c>
      <c r="G2510" s="101">
        <v>3</v>
      </c>
      <c r="I2510" s="101">
        <v>0</v>
      </c>
    </row>
    <row r="2511" spans="1:9" ht="14.5" x14ac:dyDescent="0.35">
      <c r="A2511" s="99" t="s">
        <v>6820</v>
      </c>
      <c r="B2511" s="99" t="s">
        <v>6875</v>
      </c>
      <c r="C2511" s="189" t="s">
        <v>6876</v>
      </c>
      <c r="D2511" s="190">
        <v>3.6</v>
      </c>
      <c r="E2511" s="99" t="s">
        <v>6877</v>
      </c>
      <c r="F2511" s="100">
        <v>40544</v>
      </c>
      <c r="G2511" s="101">
        <v>3.6</v>
      </c>
      <c r="I2511" s="101">
        <v>0</v>
      </c>
    </row>
    <row r="2512" spans="1:9" ht="14.5" x14ac:dyDescent="0.35">
      <c r="A2512" s="99" t="s">
        <v>6820</v>
      </c>
      <c r="B2512" s="99" t="s">
        <v>6878</v>
      </c>
      <c r="C2512" s="189" t="s">
        <v>6879</v>
      </c>
      <c r="D2512" s="190">
        <v>3.3</v>
      </c>
      <c r="E2512" s="99" t="s">
        <v>6880</v>
      </c>
      <c r="F2512" s="100">
        <v>40544</v>
      </c>
      <c r="G2512" s="101">
        <v>3.3</v>
      </c>
      <c r="I2512" s="101">
        <v>0</v>
      </c>
    </row>
    <row r="2513" spans="1:9" ht="14.5" x14ac:dyDescent="0.35">
      <c r="A2513" s="99" t="s">
        <v>6820</v>
      </c>
      <c r="B2513" s="99" t="s">
        <v>6881</v>
      </c>
      <c r="C2513" s="189" t="s">
        <v>6882</v>
      </c>
      <c r="D2513" s="190">
        <v>2.4</v>
      </c>
      <c r="E2513" s="99" t="s">
        <v>6883</v>
      </c>
      <c r="F2513" s="100">
        <v>40544</v>
      </c>
      <c r="G2513" s="101">
        <v>2.4</v>
      </c>
      <c r="I2513" s="101">
        <v>0</v>
      </c>
    </row>
    <row r="2514" spans="1:9" ht="14.5" x14ac:dyDescent="0.35">
      <c r="A2514" s="99" t="s">
        <v>6820</v>
      </c>
      <c r="B2514" s="99" t="s">
        <v>6884</v>
      </c>
      <c r="C2514" s="189" t="s">
        <v>6885</v>
      </c>
      <c r="D2514" s="190">
        <v>2.4</v>
      </c>
      <c r="E2514" s="99" t="s">
        <v>6886</v>
      </c>
      <c r="F2514" s="100">
        <v>40544</v>
      </c>
      <c r="G2514" s="101">
        <v>2.4</v>
      </c>
      <c r="I2514" s="101">
        <v>0</v>
      </c>
    </row>
    <row r="2515" spans="1:9" ht="14.5" x14ac:dyDescent="0.35">
      <c r="A2515" s="99" t="s">
        <v>6820</v>
      </c>
      <c r="B2515" s="99" t="s">
        <v>1415</v>
      </c>
      <c r="C2515" s="189" t="s">
        <v>6887</v>
      </c>
      <c r="D2515" s="190">
        <v>3.65</v>
      </c>
      <c r="E2515" s="99" t="s">
        <v>6888</v>
      </c>
      <c r="F2515" s="100">
        <v>40544</v>
      </c>
      <c r="G2515" s="101">
        <v>3.65</v>
      </c>
      <c r="I2515" s="101">
        <v>0</v>
      </c>
    </row>
    <row r="2516" spans="1:9" ht="14.5" x14ac:dyDescent="0.35">
      <c r="A2516" s="99" t="s">
        <v>6820</v>
      </c>
      <c r="B2516" s="99" t="s">
        <v>2187</v>
      </c>
      <c r="C2516" s="189" t="s">
        <v>6889</v>
      </c>
      <c r="D2516" s="190">
        <v>2.8</v>
      </c>
      <c r="E2516" s="99" t="s">
        <v>6890</v>
      </c>
      <c r="F2516" s="100">
        <v>40544</v>
      </c>
      <c r="G2516" s="101">
        <v>2.8</v>
      </c>
      <c r="I2516" s="101">
        <v>0</v>
      </c>
    </row>
    <row r="2517" spans="1:9" ht="14.5" x14ac:dyDescent="0.35">
      <c r="A2517" s="99" t="s">
        <v>6820</v>
      </c>
      <c r="B2517" s="99" t="s">
        <v>6891</v>
      </c>
      <c r="C2517" s="189" t="s">
        <v>6892</v>
      </c>
      <c r="D2517" s="190">
        <v>3.3</v>
      </c>
      <c r="E2517" s="99" t="s">
        <v>6893</v>
      </c>
      <c r="F2517" s="100">
        <v>40544</v>
      </c>
      <c r="G2517" s="101">
        <v>3.3</v>
      </c>
      <c r="I2517" s="101">
        <v>0</v>
      </c>
    </row>
    <row r="2518" spans="1:9" ht="14.5" x14ac:dyDescent="0.35">
      <c r="A2518" s="99" t="s">
        <v>6820</v>
      </c>
      <c r="B2518" s="99" t="s">
        <v>6894</v>
      </c>
      <c r="C2518" s="189" t="s">
        <v>6895</v>
      </c>
      <c r="D2518" s="190">
        <v>3.3</v>
      </c>
      <c r="E2518" s="99" t="s">
        <v>6896</v>
      </c>
      <c r="F2518" s="100">
        <v>40544</v>
      </c>
      <c r="G2518" s="101">
        <v>3.3</v>
      </c>
      <c r="I2518" s="101">
        <v>0</v>
      </c>
    </row>
    <row r="2519" spans="1:9" ht="14.5" x14ac:dyDescent="0.35">
      <c r="A2519" s="99" t="s">
        <v>6820</v>
      </c>
      <c r="B2519" s="99" t="s">
        <v>2975</v>
      </c>
      <c r="C2519" s="189" t="s">
        <v>6897</v>
      </c>
      <c r="D2519" s="190">
        <v>3.45</v>
      </c>
      <c r="E2519" s="99" t="s">
        <v>6898</v>
      </c>
      <c r="F2519" s="100">
        <v>40544</v>
      </c>
      <c r="G2519" s="101">
        <v>3.45</v>
      </c>
      <c r="I2519" s="101">
        <v>0</v>
      </c>
    </row>
    <row r="2520" spans="1:9" ht="14.5" x14ac:dyDescent="0.35">
      <c r="A2520" s="99" t="s">
        <v>6820</v>
      </c>
      <c r="B2520" s="99" t="s">
        <v>937</v>
      </c>
      <c r="C2520" s="189" t="s">
        <v>6899</v>
      </c>
      <c r="D2520" s="190">
        <v>3.65</v>
      </c>
      <c r="E2520" s="99" t="s">
        <v>6900</v>
      </c>
      <c r="F2520" s="100">
        <v>40544</v>
      </c>
      <c r="G2520" s="101">
        <v>3.65</v>
      </c>
      <c r="I2520" s="101">
        <v>0</v>
      </c>
    </row>
    <row r="2521" spans="1:9" ht="14.5" x14ac:dyDescent="0.35">
      <c r="A2521" s="99" t="s">
        <v>6820</v>
      </c>
      <c r="B2521" s="99" t="s">
        <v>6901</v>
      </c>
      <c r="C2521" s="189" t="s">
        <v>6902</v>
      </c>
      <c r="D2521" s="190">
        <v>2.8</v>
      </c>
      <c r="E2521" s="99" t="s">
        <v>6903</v>
      </c>
      <c r="F2521" s="100">
        <v>40544</v>
      </c>
      <c r="G2521" s="101">
        <v>2.8</v>
      </c>
      <c r="I2521" s="101">
        <v>0</v>
      </c>
    </row>
    <row r="2522" spans="1:9" ht="14.5" x14ac:dyDescent="0.35">
      <c r="A2522" s="99" t="s">
        <v>6820</v>
      </c>
      <c r="B2522" s="99" t="s">
        <v>3260</v>
      </c>
      <c r="C2522" s="189" t="s">
        <v>6904</v>
      </c>
      <c r="D2522" s="190">
        <v>3.65</v>
      </c>
      <c r="E2522" s="99" t="s">
        <v>6905</v>
      </c>
      <c r="F2522" s="100">
        <v>40544</v>
      </c>
      <c r="G2522" s="101">
        <v>3.65</v>
      </c>
      <c r="I2522" s="101">
        <v>0</v>
      </c>
    </row>
    <row r="2523" spans="1:9" ht="14.5" x14ac:dyDescent="0.35">
      <c r="A2523" s="99" t="s">
        <v>6820</v>
      </c>
      <c r="B2523" s="99" t="s">
        <v>6906</v>
      </c>
      <c r="C2523" s="189" t="s">
        <v>6907</v>
      </c>
      <c r="D2523" s="190">
        <v>3</v>
      </c>
      <c r="E2523" s="99" t="s">
        <v>6908</v>
      </c>
      <c r="F2523" s="100">
        <v>40544</v>
      </c>
      <c r="G2523" s="101">
        <v>3</v>
      </c>
      <c r="I2523" s="101">
        <v>0</v>
      </c>
    </row>
    <row r="2524" spans="1:9" ht="14.5" x14ac:dyDescent="0.35">
      <c r="A2524" s="99" t="s">
        <v>6820</v>
      </c>
      <c r="B2524" s="99" t="s">
        <v>6909</v>
      </c>
      <c r="C2524" s="189" t="s">
        <v>6910</v>
      </c>
      <c r="D2524" s="190">
        <v>2.4</v>
      </c>
      <c r="E2524" s="99" t="s">
        <v>6911</v>
      </c>
      <c r="F2524" s="100">
        <v>40544</v>
      </c>
      <c r="G2524" s="101">
        <v>2.4</v>
      </c>
      <c r="I2524" s="101">
        <v>0</v>
      </c>
    </row>
    <row r="2525" spans="1:9" ht="14.5" x14ac:dyDescent="0.35">
      <c r="A2525" s="99" t="s">
        <v>6820</v>
      </c>
      <c r="B2525" s="99" t="s">
        <v>1840</v>
      </c>
      <c r="C2525" s="189" t="s">
        <v>6912</v>
      </c>
      <c r="D2525" s="190">
        <v>3</v>
      </c>
      <c r="E2525" s="99" t="s">
        <v>6913</v>
      </c>
      <c r="F2525" s="100">
        <v>40544</v>
      </c>
      <c r="G2525" s="101">
        <v>3</v>
      </c>
      <c r="I2525" s="101">
        <v>0</v>
      </c>
    </row>
    <row r="2526" spans="1:9" ht="14.5" x14ac:dyDescent="0.35">
      <c r="A2526" s="99" t="s">
        <v>6820</v>
      </c>
      <c r="B2526" s="99" t="s">
        <v>6914</v>
      </c>
      <c r="C2526" s="189" t="s">
        <v>6915</v>
      </c>
      <c r="D2526" s="190">
        <v>2.4</v>
      </c>
      <c r="E2526" s="99" t="s">
        <v>6916</v>
      </c>
      <c r="F2526" s="100">
        <v>40544</v>
      </c>
      <c r="G2526" s="101">
        <v>2.4</v>
      </c>
      <c r="I2526" s="101">
        <v>0</v>
      </c>
    </row>
    <row r="2527" spans="1:9" ht="14.5" x14ac:dyDescent="0.35">
      <c r="A2527" s="99" t="s">
        <v>6820</v>
      </c>
      <c r="B2527" s="99" t="s">
        <v>1169</v>
      </c>
      <c r="C2527" s="189" t="s">
        <v>6917</v>
      </c>
      <c r="D2527" s="190">
        <v>3.6</v>
      </c>
      <c r="E2527" s="99" t="s">
        <v>6918</v>
      </c>
      <c r="F2527" s="100">
        <v>40544</v>
      </c>
      <c r="G2527" s="101">
        <v>3.6</v>
      </c>
      <c r="I2527" s="101">
        <v>0</v>
      </c>
    </row>
    <row r="2528" spans="1:9" ht="14.5" x14ac:dyDescent="0.35">
      <c r="A2528" s="99" t="s">
        <v>6820</v>
      </c>
      <c r="B2528" s="99" t="s">
        <v>1172</v>
      </c>
      <c r="C2528" s="189" t="s">
        <v>6919</v>
      </c>
      <c r="D2528" s="190">
        <v>3.15</v>
      </c>
      <c r="E2528" s="99" t="s">
        <v>6920</v>
      </c>
      <c r="F2528" s="100">
        <v>40544</v>
      </c>
      <c r="G2528" s="101">
        <v>3.15</v>
      </c>
      <c r="I2528" s="101">
        <v>0</v>
      </c>
    </row>
    <row r="2529" spans="1:9" ht="14.5" x14ac:dyDescent="0.35">
      <c r="A2529" s="99" t="s">
        <v>6820</v>
      </c>
      <c r="B2529" s="99" t="s">
        <v>6921</v>
      </c>
      <c r="C2529" s="189" t="s">
        <v>6922</v>
      </c>
      <c r="D2529" s="190">
        <v>2.4</v>
      </c>
      <c r="E2529" s="99" t="s">
        <v>6923</v>
      </c>
      <c r="F2529" s="100">
        <v>40544</v>
      </c>
      <c r="G2529" s="101">
        <v>2.4</v>
      </c>
      <c r="I2529" s="101">
        <v>0</v>
      </c>
    </row>
    <row r="2530" spans="1:9" ht="14.5" x14ac:dyDescent="0.35">
      <c r="A2530" s="99" t="s">
        <v>6820</v>
      </c>
      <c r="B2530" s="99" t="s">
        <v>946</v>
      </c>
      <c r="C2530" s="189" t="s">
        <v>6924</v>
      </c>
      <c r="D2530" s="190">
        <v>2.8</v>
      </c>
      <c r="E2530" s="99" t="s">
        <v>6925</v>
      </c>
      <c r="F2530" s="100">
        <v>40544</v>
      </c>
      <c r="G2530" s="101">
        <v>2.8</v>
      </c>
      <c r="I2530" s="101">
        <v>0</v>
      </c>
    </row>
    <row r="2531" spans="1:9" ht="14.5" x14ac:dyDescent="0.35">
      <c r="A2531" s="99" t="s">
        <v>6820</v>
      </c>
      <c r="B2531" s="99" t="s">
        <v>6926</v>
      </c>
      <c r="C2531" s="189" t="s">
        <v>6927</v>
      </c>
      <c r="D2531" s="190">
        <v>2.4</v>
      </c>
      <c r="E2531" s="99" t="s">
        <v>6928</v>
      </c>
      <c r="F2531" s="100">
        <v>40544</v>
      </c>
      <c r="G2531" s="101">
        <v>2.4</v>
      </c>
      <c r="I2531" s="101">
        <v>0</v>
      </c>
    </row>
    <row r="2532" spans="1:9" ht="14.5" x14ac:dyDescent="0.35">
      <c r="A2532" s="99" t="s">
        <v>6820</v>
      </c>
      <c r="B2532" s="99" t="s">
        <v>6929</v>
      </c>
      <c r="C2532" s="189" t="s">
        <v>6930</v>
      </c>
      <c r="D2532" s="190">
        <v>2.6</v>
      </c>
      <c r="E2532" s="99" t="s">
        <v>6931</v>
      </c>
      <c r="F2532" s="100">
        <v>40544</v>
      </c>
      <c r="G2532" s="101">
        <v>2.6</v>
      </c>
      <c r="I2532" s="101">
        <v>0</v>
      </c>
    </row>
    <row r="2533" spans="1:9" ht="14.5" x14ac:dyDescent="0.35">
      <c r="A2533" s="99" t="s">
        <v>6820</v>
      </c>
      <c r="B2533" s="99" t="s">
        <v>6932</v>
      </c>
      <c r="C2533" s="189" t="s">
        <v>6933</v>
      </c>
      <c r="D2533" s="190">
        <v>2.8</v>
      </c>
      <c r="E2533" s="99" t="s">
        <v>6934</v>
      </c>
      <c r="F2533" s="100">
        <v>40544</v>
      </c>
      <c r="G2533" s="101">
        <v>2.8</v>
      </c>
      <c r="I2533" s="101">
        <v>0</v>
      </c>
    </row>
    <row r="2534" spans="1:9" ht="14.5" x14ac:dyDescent="0.35">
      <c r="A2534" s="99" t="s">
        <v>6820</v>
      </c>
      <c r="B2534" s="99" t="s">
        <v>6935</v>
      </c>
      <c r="C2534" s="189" t="s">
        <v>6936</v>
      </c>
      <c r="D2534" s="190">
        <v>3</v>
      </c>
      <c r="E2534" s="99" t="s">
        <v>6937</v>
      </c>
      <c r="F2534" s="100">
        <v>40544</v>
      </c>
      <c r="G2534" s="101">
        <v>3</v>
      </c>
      <c r="I2534" s="101">
        <v>0</v>
      </c>
    </row>
    <row r="2535" spans="1:9" ht="14.5" x14ac:dyDescent="0.35">
      <c r="A2535" s="99" t="s">
        <v>6820</v>
      </c>
      <c r="B2535" s="99" t="s">
        <v>6938</v>
      </c>
      <c r="C2535" s="189" t="s">
        <v>6939</v>
      </c>
      <c r="D2535" s="190">
        <v>2.4</v>
      </c>
      <c r="E2535" s="99" t="s">
        <v>6940</v>
      </c>
      <c r="F2535" s="100">
        <v>40544</v>
      </c>
      <c r="G2535" s="101">
        <v>2.4</v>
      </c>
      <c r="I2535" s="101">
        <v>0</v>
      </c>
    </row>
    <row r="2536" spans="1:9" ht="14.5" x14ac:dyDescent="0.35">
      <c r="A2536" s="99" t="s">
        <v>6820</v>
      </c>
      <c r="B2536" s="99" t="s">
        <v>6941</v>
      </c>
      <c r="C2536" s="189" t="s">
        <v>6942</v>
      </c>
      <c r="D2536" s="190">
        <v>3.6</v>
      </c>
      <c r="E2536" s="99" t="s">
        <v>6943</v>
      </c>
      <c r="F2536" s="100">
        <v>40544</v>
      </c>
      <c r="G2536" s="101">
        <v>3.6</v>
      </c>
      <c r="I2536" s="101">
        <v>0</v>
      </c>
    </row>
    <row r="2537" spans="1:9" ht="14.5" x14ac:dyDescent="0.35">
      <c r="A2537" s="99" t="s">
        <v>6820</v>
      </c>
      <c r="B2537" s="99" t="s">
        <v>6944</v>
      </c>
      <c r="C2537" s="189" t="s">
        <v>6945</v>
      </c>
      <c r="D2537" s="190">
        <v>3.45</v>
      </c>
      <c r="E2537" s="99" t="s">
        <v>6946</v>
      </c>
      <c r="F2537" s="100">
        <v>40544</v>
      </c>
      <c r="G2537" s="101">
        <v>3.45</v>
      </c>
      <c r="I2537" s="101">
        <v>0</v>
      </c>
    </row>
    <row r="2538" spans="1:9" ht="14.5" x14ac:dyDescent="0.35">
      <c r="A2538" s="99" t="s">
        <v>6820</v>
      </c>
      <c r="B2538" s="99" t="s">
        <v>2696</v>
      </c>
      <c r="C2538" s="189" t="s">
        <v>6947</v>
      </c>
      <c r="D2538" s="190">
        <v>2.8</v>
      </c>
      <c r="E2538" s="99" t="s">
        <v>6948</v>
      </c>
      <c r="F2538" s="100">
        <v>40544</v>
      </c>
      <c r="G2538" s="101">
        <v>2.8</v>
      </c>
      <c r="I2538" s="101">
        <v>0</v>
      </c>
    </row>
    <row r="2539" spans="1:9" ht="14.5" x14ac:dyDescent="0.35">
      <c r="A2539" s="99" t="s">
        <v>6820</v>
      </c>
      <c r="B2539" s="99" t="s">
        <v>6949</v>
      </c>
      <c r="C2539" s="189" t="s">
        <v>6950</v>
      </c>
      <c r="D2539" s="190">
        <v>2.8</v>
      </c>
      <c r="E2539" s="99" t="s">
        <v>6951</v>
      </c>
      <c r="F2539" s="100">
        <v>40544</v>
      </c>
      <c r="G2539" s="101">
        <v>2.8</v>
      </c>
      <c r="I2539" s="101">
        <v>0</v>
      </c>
    </row>
    <row r="2540" spans="1:9" ht="14.5" x14ac:dyDescent="0.35">
      <c r="A2540" s="99" t="s">
        <v>6820</v>
      </c>
      <c r="B2540" s="99" t="s">
        <v>6952</v>
      </c>
      <c r="C2540" s="189" t="s">
        <v>6953</v>
      </c>
      <c r="D2540" s="190">
        <v>3</v>
      </c>
      <c r="E2540" s="99" t="s">
        <v>6954</v>
      </c>
      <c r="F2540" s="100">
        <v>40544</v>
      </c>
      <c r="G2540" s="101">
        <v>3</v>
      </c>
      <c r="I2540" s="101">
        <v>0</v>
      </c>
    </row>
    <row r="2541" spans="1:9" ht="14.5" x14ac:dyDescent="0.35">
      <c r="A2541" s="99" t="s">
        <v>6820</v>
      </c>
      <c r="B2541" s="99" t="s">
        <v>6955</v>
      </c>
      <c r="C2541" s="189" t="s">
        <v>6956</v>
      </c>
      <c r="D2541" s="190">
        <v>3.15</v>
      </c>
      <c r="E2541" s="99" t="s">
        <v>6957</v>
      </c>
      <c r="F2541" s="100">
        <v>40544</v>
      </c>
      <c r="G2541" s="101">
        <v>3.15</v>
      </c>
      <c r="I2541" s="101">
        <v>0</v>
      </c>
    </row>
    <row r="2542" spans="1:9" ht="14.5" x14ac:dyDescent="0.35">
      <c r="A2542" s="99" t="s">
        <v>6820</v>
      </c>
      <c r="B2542" s="99" t="s">
        <v>6958</v>
      </c>
      <c r="C2542" s="189" t="s">
        <v>6959</v>
      </c>
      <c r="D2542" s="190">
        <v>2.4</v>
      </c>
      <c r="E2542" s="99" t="s">
        <v>6960</v>
      </c>
      <c r="F2542" s="100">
        <v>40544</v>
      </c>
      <c r="G2542" s="101">
        <v>2.4</v>
      </c>
      <c r="I2542" s="101">
        <v>0</v>
      </c>
    </row>
    <row r="2543" spans="1:9" ht="14.5" x14ac:dyDescent="0.35">
      <c r="A2543" s="99" t="s">
        <v>6820</v>
      </c>
      <c r="B2543" s="99" t="s">
        <v>6961</v>
      </c>
      <c r="C2543" s="189" t="s">
        <v>6962</v>
      </c>
      <c r="D2543" s="190">
        <v>2.4</v>
      </c>
      <c r="E2543" s="99" t="s">
        <v>6963</v>
      </c>
      <c r="F2543" s="100">
        <v>40544</v>
      </c>
      <c r="G2543" s="101">
        <v>2.4</v>
      </c>
      <c r="I2543" s="101">
        <v>0</v>
      </c>
    </row>
    <row r="2544" spans="1:9" ht="14.5" x14ac:dyDescent="0.35">
      <c r="A2544" s="99" t="s">
        <v>6820</v>
      </c>
      <c r="B2544" s="99" t="s">
        <v>6640</v>
      </c>
      <c r="C2544" s="189" t="s">
        <v>6964</v>
      </c>
      <c r="D2544" s="190">
        <v>2.6</v>
      </c>
      <c r="E2544" s="99" t="s">
        <v>6965</v>
      </c>
      <c r="F2544" s="100">
        <v>40544</v>
      </c>
      <c r="G2544" s="101">
        <v>2.6</v>
      </c>
      <c r="I2544" s="101">
        <v>0</v>
      </c>
    </row>
    <row r="2545" spans="1:9" ht="14.5" x14ac:dyDescent="0.35">
      <c r="A2545" s="99" t="s">
        <v>6820</v>
      </c>
      <c r="B2545" s="99" t="s">
        <v>6966</v>
      </c>
      <c r="C2545" s="189" t="s">
        <v>6967</v>
      </c>
      <c r="D2545" s="190">
        <v>2.4</v>
      </c>
      <c r="E2545" s="99" t="s">
        <v>6968</v>
      </c>
      <c r="F2545" s="100">
        <v>40544</v>
      </c>
      <c r="G2545" s="101">
        <v>2.4</v>
      </c>
      <c r="I2545" s="101">
        <v>0</v>
      </c>
    </row>
    <row r="2546" spans="1:9" ht="14.5" x14ac:dyDescent="0.35">
      <c r="A2546" s="99" t="s">
        <v>6820</v>
      </c>
      <c r="B2546" s="99" t="s">
        <v>6969</v>
      </c>
      <c r="C2546" s="189" t="s">
        <v>6970</v>
      </c>
      <c r="D2546" s="190">
        <v>2.4</v>
      </c>
      <c r="E2546" s="99" t="s">
        <v>6971</v>
      </c>
      <c r="F2546" s="100">
        <v>40544</v>
      </c>
      <c r="G2546" s="101">
        <v>2.4</v>
      </c>
      <c r="I2546" s="101">
        <v>0</v>
      </c>
    </row>
    <row r="2547" spans="1:9" ht="14.5" x14ac:dyDescent="0.35">
      <c r="A2547" s="99" t="s">
        <v>6820</v>
      </c>
      <c r="B2547" s="99" t="s">
        <v>6972</v>
      </c>
      <c r="C2547" s="189" t="s">
        <v>6973</v>
      </c>
      <c r="D2547" s="190">
        <v>2.4</v>
      </c>
      <c r="E2547" s="99" t="s">
        <v>6974</v>
      </c>
      <c r="F2547" s="100">
        <v>40544</v>
      </c>
      <c r="G2547" s="101">
        <v>2.4</v>
      </c>
      <c r="I2547" s="101">
        <v>0</v>
      </c>
    </row>
    <row r="2548" spans="1:9" ht="14.5" x14ac:dyDescent="0.35">
      <c r="A2548" s="99" t="s">
        <v>6820</v>
      </c>
      <c r="B2548" s="99" t="s">
        <v>1213</v>
      </c>
      <c r="C2548" s="189" t="s">
        <v>6975</v>
      </c>
      <c r="D2548" s="190">
        <v>3</v>
      </c>
      <c r="E2548" s="99" t="s">
        <v>6976</v>
      </c>
      <c r="F2548" s="100">
        <v>40544</v>
      </c>
      <c r="G2548" s="101">
        <v>3</v>
      </c>
      <c r="I2548" s="101">
        <v>0</v>
      </c>
    </row>
    <row r="2549" spans="1:9" ht="14.5" x14ac:dyDescent="0.35">
      <c r="A2549" s="99" t="s">
        <v>6820</v>
      </c>
      <c r="B2549" s="99" t="s">
        <v>1490</v>
      </c>
      <c r="C2549" s="189" t="s">
        <v>6977</v>
      </c>
      <c r="D2549" s="190">
        <v>2.4</v>
      </c>
      <c r="E2549" s="99" t="s">
        <v>6978</v>
      </c>
      <c r="F2549" s="100">
        <v>40544</v>
      </c>
      <c r="G2549" s="101">
        <v>2.4</v>
      </c>
      <c r="I2549" s="101">
        <v>0</v>
      </c>
    </row>
    <row r="2550" spans="1:9" ht="14.5" x14ac:dyDescent="0.35">
      <c r="A2550" s="99" t="s">
        <v>6820</v>
      </c>
      <c r="B2550" s="99" t="s">
        <v>2223</v>
      </c>
      <c r="C2550" s="189" t="s">
        <v>6979</v>
      </c>
      <c r="D2550" s="190">
        <v>3.6</v>
      </c>
      <c r="E2550" s="99" t="s">
        <v>6980</v>
      </c>
      <c r="F2550" s="100">
        <v>40544</v>
      </c>
      <c r="G2550" s="101">
        <v>3.6</v>
      </c>
      <c r="I2550" s="101">
        <v>0</v>
      </c>
    </row>
    <row r="2551" spans="1:9" ht="14.5" x14ac:dyDescent="0.35">
      <c r="A2551" s="99" t="s">
        <v>6820</v>
      </c>
      <c r="B2551" s="99" t="s">
        <v>6981</v>
      </c>
      <c r="C2551" s="189" t="s">
        <v>6982</v>
      </c>
      <c r="D2551" s="190">
        <v>2.4</v>
      </c>
      <c r="E2551" s="99" t="s">
        <v>6983</v>
      </c>
      <c r="F2551" s="100">
        <v>40544</v>
      </c>
      <c r="G2551" s="101">
        <v>2.4</v>
      </c>
      <c r="I2551" s="101">
        <v>0</v>
      </c>
    </row>
    <row r="2552" spans="1:9" ht="14.5" x14ac:dyDescent="0.35">
      <c r="A2552" s="99" t="s">
        <v>6820</v>
      </c>
      <c r="B2552" s="99" t="s">
        <v>740</v>
      </c>
      <c r="C2552" s="189" t="s">
        <v>6984</v>
      </c>
      <c r="D2552" s="190">
        <v>3</v>
      </c>
      <c r="E2552" s="99" t="s">
        <v>6985</v>
      </c>
      <c r="F2552" s="100">
        <v>40544</v>
      </c>
      <c r="G2552" s="101">
        <v>3</v>
      </c>
      <c r="I2552" s="101">
        <v>0</v>
      </c>
    </row>
    <row r="2553" spans="1:9" ht="14.5" x14ac:dyDescent="0.35">
      <c r="A2553" s="99" t="s">
        <v>6820</v>
      </c>
      <c r="B2553" s="99" t="s">
        <v>6986</v>
      </c>
      <c r="C2553" s="189" t="s">
        <v>6987</v>
      </c>
      <c r="D2553" s="190">
        <v>3</v>
      </c>
      <c r="E2553" s="99" t="s">
        <v>6988</v>
      </c>
      <c r="F2553" s="100">
        <v>40544</v>
      </c>
      <c r="G2553" s="101">
        <v>3</v>
      </c>
      <c r="I2553" s="101">
        <v>0</v>
      </c>
    </row>
    <row r="2554" spans="1:9" ht="14.5" x14ac:dyDescent="0.35">
      <c r="A2554" s="99" t="s">
        <v>6820</v>
      </c>
      <c r="B2554" s="99" t="s">
        <v>6989</v>
      </c>
      <c r="C2554" s="189" t="s">
        <v>6990</v>
      </c>
      <c r="D2554" s="190">
        <v>2.4</v>
      </c>
      <c r="E2554" s="99" t="s">
        <v>6991</v>
      </c>
      <c r="F2554" s="100">
        <v>40544</v>
      </c>
      <c r="G2554" s="101">
        <v>2.4</v>
      </c>
      <c r="I2554" s="101">
        <v>0</v>
      </c>
    </row>
    <row r="2555" spans="1:9" ht="14.5" x14ac:dyDescent="0.35">
      <c r="A2555" s="99" t="s">
        <v>6820</v>
      </c>
      <c r="B2555" s="99" t="s">
        <v>6992</v>
      </c>
      <c r="C2555" s="189" t="s">
        <v>6993</v>
      </c>
      <c r="D2555" s="190">
        <v>3.45</v>
      </c>
      <c r="E2555" s="99" t="s">
        <v>6994</v>
      </c>
      <c r="F2555" s="100">
        <v>40544</v>
      </c>
      <c r="G2555" s="101">
        <v>3.45</v>
      </c>
      <c r="I2555" s="101">
        <v>0</v>
      </c>
    </row>
    <row r="2556" spans="1:9" ht="14.5" x14ac:dyDescent="0.35">
      <c r="A2556" s="99" t="s">
        <v>6820</v>
      </c>
      <c r="B2556" s="99" t="s">
        <v>6995</v>
      </c>
      <c r="C2556" s="189" t="s">
        <v>6996</v>
      </c>
      <c r="D2556" s="190">
        <v>2.4</v>
      </c>
      <c r="E2556" s="99" t="s">
        <v>6997</v>
      </c>
      <c r="F2556" s="100">
        <v>40544</v>
      </c>
      <c r="G2556" s="101">
        <v>2.4</v>
      </c>
      <c r="I2556" s="101">
        <v>0</v>
      </c>
    </row>
    <row r="2557" spans="1:9" ht="14.5" x14ac:dyDescent="0.35">
      <c r="A2557" s="99" t="s">
        <v>6820</v>
      </c>
      <c r="B2557" s="99" t="s">
        <v>964</v>
      </c>
      <c r="C2557" s="189" t="s">
        <v>6998</v>
      </c>
      <c r="D2557" s="190">
        <v>3.65</v>
      </c>
      <c r="E2557" s="99" t="s">
        <v>6999</v>
      </c>
      <c r="F2557" s="100">
        <v>40544</v>
      </c>
      <c r="G2557" s="101">
        <v>3.65</v>
      </c>
      <c r="I2557" s="101">
        <v>0</v>
      </c>
    </row>
    <row r="2558" spans="1:9" ht="14.5" x14ac:dyDescent="0.35">
      <c r="A2558" s="99" t="s">
        <v>6820</v>
      </c>
      <c r="B2558" s="99" t="s">
        <v>7000</v>
      </c>
      <c r="C2558" s="189" t="s">
        <v>7001</v>
      </c>
      <c r="D2558" s="190">
        <v>2.8</v>
      </c>
      <c r="E2558" s="99" t="s">
        <v>7002</v>
      </c>
      <c r="F2558" s="100">
        <v>40544</v>
      </c>
      <c r="G2558" s="101">
        <v>2.8</v>
      </c>
      <c r="I2558" s="101">
        <v>0</v>
      </c>
    </row>
    <row r="2559" spans="1:9" ht="14.5" x14ac:dyDescent="0.35">
      <c r="A2559" s="99" t="s">
        <v>6820</v>
      </c>
      <c r="B2559" s="99" t="s">
        <v>7003</v>
      </c>
      <c r="C2559" s="189" t="s">
        <v>7004</v>
      </c>
      <c r="D2559" s="190">
        <v>2.4</v>
      </c>
      <c r="E2559" s="99" t="s">
        <v>7005</v>
      </c>
      <c r="F2559" s="100">
        <v>40544</v>
      </c>
      <c r="G2559" s="101">
        <v>2.4</v>
      </c>
      <c r="I2559" s="101">
        <v>0</v>
      </c>
    </row>
    <row r="2560" spans="1:9" ht="14.5" x14ac:dyDescent="0.35">
      <c r="A2560" s="99" t="s">
        <v>6820</v>
      </c>
      <c r="B2560" s="99" t="s">
        <v>2234</v>
      </c>
      <c r="C2560" s="189" t="s">
        <v>7006</v>
      </c>
      <c r="D2560" s="190">
        <v>2.8</v>
      </c>
      <c r="E2560" s="99" t="s">
        <v>7007</v>
      </c>
      <c r="F2560" s="100">
        <v>40544</v>
      </c>
      <c r="G2560" s="101">
        <v>2.8</v>
      </c>
      <c r="I2560" s="101">
        <v>0</v>
      </c>
    </row>
    <row r="2561" spans="1:9" ht="14.5" x14ac:dyDescent="0.35">
      <c r="A2561" s="191" t="s">
        <v>6820</v>
      </c>
      <c r="B2561" s="191" t="s">
        <v>755</v>
      </c>
      <c r="C2561" s="189" t="s">
        <v>7008</v>
      </c>
      <c r="D2561" s="190">
        <v>2.25</v>
      </c>
      <c r="E2561" s="191" t="s">
        <v>7009</v>
      </c>
      <c r="F2561" s="192">
        <v>40544</v>
      </c>
      <c r="G2561" s="193">
        <v>2.25</v>
      </c>
      <c r="I2561" s="193">
        <v>0</v>
      </c>
    </row>
    <row r="2562" spans="1:9" ht="14.5" x14ac:dyDescent="0.35">
      <c r="A2562" s="99" t="s">
        <v>6820</v>
      </c>
      <c r="B2562" s="99" t="s">
        <v>2718</v>
      </c>
      <c r="C2562" s="189" t="s">
        <v>7010</v>
      </c>
      <c r="D2562" s="190">
        <v>3</v>
      </c>
      <c r="E2562" s="99" t="s">
        <v>7011</v>
      </c>
      <c r="F2562" s="100">
        <v>40544</v>
      </c>
      <c r="G2562" s="101">
        <v>3</v>
      </c>
      <c r="I2562" s="101">
        <v>0</v>
      </c>
    </row>
    <row r="2563" spans="1:9" ht="14.5" x14ac:dyDescent="0.35">
      <c r="A2563" s="99" t="s">
        <v>6820</v>
      </c>
      <c r="B2563" s="99" t="s">
        <v>7012</v>
      </c>
      <c r="C2563" s="189" t="s">
        <v>7013</v>
      </c>
      <c r="D2563" s="190">
        <v>3</v>
      </c>
      <c r="E2563" s="99" t="s">
        <v>7014</v>
      </c>
      <c r="F2563" s="100">
        <v>40544</v>
      </c>
      <c r="G2563" s="101">
        <v>3</v>
      </c>
      <c r="I2563" s="101">
        <v>0</v>
      </c>
    </row>
    <row r="2564" spans="1:9" ht="14.5" x14ac:dyDescent="0.35">
      <c r="A2564" s="99" t="s">
        <v>6820</v>
      </c>
      <c r="B2564" s="99" t="s">
        <v>7015</v>
      </c>
      <c r="C2564" s="189" t="s">
        <v>7016</v>
      </c>
      <c r="D2564" s="190">
        <v>3.15</v>
      </c>
      <c r="E2564" s="99" t="s">
        <v>7017</v>
      </c>
      <c r="F2564" s="100">
        <v>40544</v>
      </c>
      <c r="G2564" s="101">
        <v>3.15</v>
      </c>
      <c r="I2564" s="101">
        <v>0</v>
      </c>
    </row>
    <row r="2565" spans="1:9" ht="14.5" x14ac:dyDescent="0.35">
      <c r="A2565" s="99" t="s">
        <v>6820</v>
      </c>
      <c r="B2565" s="99" t="s">
        <v>1526</v>
      </c>
      <c r="C2565" s="189" t="s">
        <v>7018</v>
      </c>
      <c r="D2565" s="190">
        <v>3</v>
      </c>
      <c r="E2565" s="99" t="s">
        <v>7019</v>
      </c>
      <c r="F2565" s="100">
        <v>40544</v>
      </c>
      <c r="G2565" s="101">
        <v>3</v>
      </c>
      <c r="I2565" s="101">
        <v>0</v>
      </c>
    </row>
    <row r="2566" spans="1:9" ht="14.5" x14ac:dyDescent="0.35">
      <c r="A2566" s="99" t="s">
        <v>6820</v>
      </c>
      <c r="B2566" s="99" t="s">
        <v>1227</v>
      </c>
      <c r="C2566" s="189" t="s">
        <v>7020</v>
      </c>
      <c r="D2566" s="190">
        <v>3.6</v>
      </c>
      <c r="E2566" s="99" t="s">
        <v>7021</v>
      </c>
      <c r="F2566" s="100">
        <v>40544</v>
      </c>
      <c r="G2566" s="101">
        <v>3.6</v>
      </c>
      <c r="I2566" s="101">
        <v>0</v>
      </c>
    </row>
    <row r="2567" spans="1:9" ht="14.5" x14ac:dyDescent="0.35">
      <c r="A2567" s="99" t="s">
        <v>6820</v>
      </c>
      <c r="B2567" s="99" t="s">
        <v>7022</v>
      </c>
      <c r="C2567" s="189" t="s">
        <v>7023</v>
      </c>
      <c r="D2567" s="190">
        <v>2.6</v>
      </c>
      <c r="E2567" s="99" t="s">
        <v>7024</v>
      </c>
      <c r="F2567" s="100">
        <v>40544</v>
      </c>
      <c r="G2567" s="101">
        <v>2.6</v>
      </c>
      <c r="I2567" s="101">
        <v>0</v>
      </c>
    </row>
    <row r="2568" spans="1:9" ht="14.5" x14ac:dyDescent="0.35">
      <c r="A2568" s="99" t="s">
        <v>6820</v>
      </c>
      <c r="B2568" s="99" t="s">
        <v>1531</v>
      </c>
      <c r="C2568" s="189" t="s">
        <v>7025</v>
      </c>
      <c r="D2568" s="190">
        <v>2.4</v>
      </c>
      <c r="E2568" s="99" t="s">
        <v>7026</v>
      </c>
      <c r="F2568" s="100">
        <v>40544</v>
      </c>
      <c r="G2568" s="101">
        <v>2.4</v>
      </c>
      <c r="I2568" s="101">
        <v>0</v>
      </c>
    </row>
    <row r="2569" spans="1:9" ht="14.5" x14ac:dyDescent="0.35">
      <c r="A2569" s="99" t="s">
        <v>6820</v>
      </c>
      <c r="B2569" s="99" t="s">
        <v>7027</v>
      </c>
      <c r="C2569" s="189" t="s">
        <v>7028</v>
      </c>
      <c r="D2569" s="190">
        <v>2.6</v>
      </c>
      <c r="E2569" s="99" t="s">
        <v>7029</v>
      </c>
      <c r="F2569" s="100">
        <v>40544</v>
      </c>
      <c r="G2569" s="101">
        <v>2.6</v>
      </c>
      <c r="I2569" s="101">
        <v>0</v>
      </c>
    </row>
    <row r="2570" spans="1:9" ht="14.5" x14ac:dyDescent="0.35">
      <c r="A2570" s="99" t="s">
        <v>6820</v>
      </c>
      <c r="B2570" s="99" t="s">
        <v>7030</v>
      </c>
      <c r="C2570" s="189" t="s">
        <v>7031</v>
      </c>
      <c r="D2570" s="190">
        <v>3.6</v>
      </c>
      <c r="E2570" s="99" t="s">
        <v>7032</v>
      </c>
      <c r="F2570" s="100">
        <v>40544</v>
      </c>
      <c r="G2570" s="101">
        <v>3.6</v>
      </c>
      <c r="I2570" s="101">
        <v>0</v>
      </c>
    </row>
    <row r="2571" spans="1:9" ht="14.5" x14ac:dyDescent="0.35">
      <c r="A2571" s="99" t="s">
        <v>6820</v>
      </c>
      <c r="B2571" s="99" t="s">
        <v>973</v>
      </c>
      <c r="C2571" s="189" t="s">
        <v>7033</v>
      </c>
      <c r="D2571" s="190">
        <v>3</v>
      </c>
      <c r="E2571" s="99" t="s">
        <v>7034</v>
      </c>
      <c r="F2571" s="100">
        <v>40544</v>
      </c>
      <c r="G2571" s="101">
        <v>3</v>
      </c>
      <c r="I2571" s="101">
        <v>0</v>
      </c>
    </row>
    <row r="2572" spans="1:9" ht="14.5" x14ac:dyDescent="0.35">
      <c r="A2572" s="99" t="s">
        <v>6820</v>
      </c>
      <c r="B2572" s="99" t="s">
        <v>7035</v>
      </c>
      <c r="C2572" s="189" t="s">
        <v>7036</v>
      </c>
      <c r="D2572" s="190">
        <v>3.15</v>
      </c>
      <c r="E2572" s="99" t="s">
        <v>7037</v>
      </c>
      <c r="F2572" s="100">
        <v>40544</v>
      </c>
      <c r="G2572" s="101">
        <v>3.15</v>
      </c>
      <c r="I2572" s="101">
        <v>0</v>
      </c>
    </row>
    <row r="2573" spans="1:9" ht="14.5" x14ac:dyDescent="0.35">
      <c r="A2573" s="99" t="s">
        <v>6820</v>
      </c>
      <c r="B2573" s="99" t="s">
        <v>7038</v>
      </c>
      <c r="C2573" s="189" t="s">
        <v>7039</v>
      </c>
      <c r="D2573" s="190">
        <v>3.45</v>
      </c>
      <c r="E2573" s="99" t="s">
        <v>7040</v>
      </c>
      <c r="F2573" s="100">
        <v>40544</v>
      </c>
      <c r="G2573" s="101">
        <v>3.45</v>
      </c>
      <c r="I2573" s="101">
        <v>0</v>
      </c>
    </row>
    <row r="2574" spans="1:9" ht="14.5" x14ac:dyDescent="0.35">
      <c r="A2574" s="99" t="s">
        <v>6820</v>
      </c>
      <c r="B2574" s="99" t="s">
        <v>7041</v>
      </c>
      <c r="C2574" s="189" t="s">
        <v>7042</v>
      </c>
      <c r="D2574" s="190">
        <v>2.4</v>
      </c>
      <c r="E2574" s="99" t="s">
        <v>7043</v>
      </c>
      <c r="F2574" s="100">
        <v>40544</v>
      </c>
      <c r="G2574" s="101">
        <v>2.4</v>
      </c>
      <c r="I2574" s="101">
        <v>0</v>
      </c>
    </row>
    <row r="2575" spans="1:9" ht="14.5" x14ac:dyDescent="0.35">
      <c r="A2575" s="99" t="s">
        <v>6820</v>
      </c>
      <c r="B2575" s="99" t="s">
        <v>7044</v>
      </c>
      <c r="C2575" s="189" t="s">
        <v>7045</v>
      </c>
      <c r="D2575" s="190">
        <v>3.6</v>
      </c>
      <c r="E2575" s="99" t="s">
        <v>7046</v>
      </c>
      <c r="F2575" s="100">
        <v>40544</v>
      </c>
      <c r="G2575" s="101">
        <v>3.6</v>
      </c>
      <c r="I2575" s="101">
        <v>0</v>
      </c>
    </row>
    <row r="2576" spans="1:9" ht="14.5" x14ac:dyDescent="0.35">
      <c r="A2576" s="99" t="s">
        <v>6820</v>
      </c>
      <c r="B2576" s="99" t="s">
        <v>7047</v>
      </c>
      <c r="C2576" s="189" t="s">
        <v>7048</v>
      </c>
      <c r="D2576" s="190">
        <v>2.4</v>
      </c>
      <c r="E2576" s="99" t="s">
        <v>7049</v>
      </c>
      <c r="F2576" s="100">
        <v>40544</v>
      </c>
      <c r="G2576" s="101">
        <v>2.4</v>
      </c>
      <c r="I2576" s="101">
        <v>0</v>
      </c>
    </row>
    <row r="2577" spans="1:9" ht="14.5" x14ac:dyDescent="0.35">
      <c r="A2577" s="99" t="s">
        <v>6820</v>
      </c>
      <c r="B2577" s="99" t="s">
        <v>7050</v>
      </c>
      <c r="C2577" s="189" t="s">
        <v>7051</v>
      </c>
      <c r="D2577" s="190">
        <v>3.3</v>
      </c>
      <c r="E2577" s="99" t="s">
        <v>7052</v>
      </c>
      <c r="F2577" s="100">
        <v>40544</v>
      </c>
      <c r="G2577" s="101">
        <v>3.3</v>
      </c>
      <c r="I2577" s="101">
        <v>0</v>
      </c>
    </row>
    <row r="2578" spans="1:9" ht="14.5" x14ac:dyDescent="0.35">
      <c r="A2578" s="99" t="s">
        <v>6820</v>
      </c>
      <c r="B2578" s="99" t="s">
        <v>7053</v>
      </c>
      <c r="C2578" s="189" t="s">
        <v>7054</v>
      </c>
      <c r="D2578" s="190">
        <v>2.6</v>
      </c>
      <c r="E2578" s="99" t="s">
        <v>7055</v>
      </c>
      <c r="F2578" s="100">
        <v>40544</v>
      </c>
      <c r="G2578" s="101">
        <v>2.6</v>
      </c>
      <c r="I2578" s="101">
        <v>0</v>
      </c>
    </row>
    <row r="2579" spans="1:9" ht="14.5" x14ac:dyDescent="0.35">
      <c r="A2579" s="99" t="s">
        <v>6820</v>
      </c>
      <c r="B2579" s="99" t="s">
        <v>7056</v>
      </c>
      <c r="C2579" s="189" t="s">
        <v>7057</v>
      </c>
      <c r="D2579" s="190">
        <v>3.65</v>
      </c>
      <c r="E2579" s="99" t="s">
        <v>7058</v>
      </c>
      <c r="F2579" s="100">
        <v>40544</v>
      </c>
      <c r="G2579" s="101">
        <v>3.65</v>
      </c>
      <c r="I2579" s="101">
        <v>0</v>
      </c>
    </row>
    <row r="2580" spans="1:9" ht="14.5" x14ac:dyDescent="0.35">
      <c r="A2580" s="99" t="s">
        <v>6820</v>
      </c>
      <c r="B2580" s="99" t="s">
        <v>7059</v>
      </c>
      <c r="C2580" s="189" t="s">
        <v>7060</v>
      </c>
      <c r="D2580" s="190">
        <v>3.45</v>
      </c>
      <c r="E2580" s="99" t="s">
        <v>7061</v>
      </c>
      <c r="F2580" s="100">
        <v>40544</v>
      </c>
      <c r="G2580" s="101">
        <v>3.45</v>
      </c>
      <c r="I2580" s="101">
        <v>0</v>
      </c>
    </row>
    <row r="2581" spans="1:9" ht="14.5" x14ac:dyDescent="0.35">
      <c r="A2581" s="99" t="s">
        <v>6820</v>
      </c>
      <c r="B2581" s="99" t="s">
        <v>2741</v>
      </c>
      <c r="C2581" s="189" t="s">
        <v>7062</v>
      </c>
      <c r="D2581" s="190">
        <v>2.4</v>
      </c>
      <c r="E2581" s="99" t="s">
        <v>7063</v>
      </c>
      <c r="F2581" s="100">
        <v>40544</v>
      </c>
      <c r="G2581" s="101">
        <v>2.4</v>
      </c>
      <c r="I2581" s="101">
        <v>0</v>
      </c>
    </row>
    <row r="2582" spans="1:9" ht="14.5" x14ac:dyDescent="0.35">
      <c r="A2582" s="99" t="s">
        <v>6820</v>
      </c>
      <c r="B2582" s="99" t="s">
        <v>3039</v>
      </c>
      <c r="C2582" s="189" t="s">
        <v>7064</v>
      </c>
      <c r="D2582" s="190">
        <v>3</v>
      </c>
      <c r="E2582" s="99" t="s">
        <v>7065</v>
      </c>
      <c r="F2582" s="100">
        <v>40544</v>
      </c>
      <c r="G2582" s="101">
        <v>3</v>
      </c>
      <c r="I2582" s="101">
        <v>0</v>
      </c>
    </row>
    <row r="2583" spans="1:9" ht="14.5" x14ac:dyDescent="0.35">
      <c r="A2583" s="99" t="s">
        <v>6820</v>
      </c>
      <c r="B2583" s="99" t="s">
        <v>7066</v>
      </c>
      <c r="C2583" s="189" t="s">
        <v>7067</v>
      </c>
      <c r="D2583" s="190">
        <v>3</v>
      </c>
      <c r="E2583" s="99" t="s">
        <v>7068</v>
      </c>
      <c r="F2583" s="100">
        <v>40544</v>
      </c>
      <c r="G2583" s="101">
        <v>3</v>
      </c>
      <c r="I2583" s="101">
        <v>0</v>
      </c>
    </row>
    <row r="2584" spans="1:9" ht="14.5" x14ac:dyDescent="0.35">
      <c r="A2584" s="99" t="s">
        <v>6820</v>
      </c>
      <c r="B2584" s="99" t="s">
        <v>7069</v>
      </c>
      <c r="C2584" s="189" t="s">
        <v>7070</v>
      </c>
      <c r="D2584" s="190">
        <v>3.3</v>
      </c>
      <c r="E2584" s="99" t="s">
        <v>7071</v>
      </c>
      <c r="F2584" s="100">
        <v>40544</v>
      </c>
      <c r="G2584" s="101">
        <v>3.3</v>
      </c>
      <c r="I2584" s="101">
        <v>0</v>
      </c>
    </row>
    <row r="2585" spans="1:9" ht="14.5" x14ac:dyDescent="0.35">
      <c r="A2585" s="99" t="s">
        <v>6820</v>
      </c>
      <c r="B2585" s="99" t="s">
        <v>5375</v>
      </c>
      <c r="C2585" s="189" t="s">
        <v>7072</v>
      </c>
      <c r="D2585" s="190">
        <v>3.45</v>
      </c>
      <c r="E2585" s="99" t="s">
        <v>7073</v>
      </c>
      <c r="F2585" s="100">
        <v>40544</v>
      </c>
      <c r="G2585" s="101">
        <v>3.45</v>
      </c>
      <c r="I2585" s="101">
        <v>0</v>
      </c>
    </row>
    <row r="2586" spans="1:9" ht="14.5" x14ac:dyDescent="0.35">
      <c r="A2586" s="99" t="s">
        <v>6820</v>
      </c>
      <c r="B2586" s="99" t="s">
        <v>1238</v>
      </c>
      <c r="C2586" s="189" t="s">
        <v>7074</v>
      </c>
      <c r="D2586" s="190">
        <v>2.4</v>
      </c>
      <c r="E2586" s="99" t="s">
        <v>7075</v>
      </c>
      <c r="F2586" s="100">
        <v>40544</v>
      </c>
      <c r="G2586" s="101">
        <v>2.4</v>
      </c>
      <c r="I2586" s="101">
        <v>0</v>
      </c>
    </row>
    <row r="2587" spans="1:9" ht="14.5" x14ac:dyDescent="0.35">
      <c r="A2587" s="99" t="s">
        <v>6820</v>
      </c>
      <c r="B2587" s="99" t="s">
        <v>1564</v>
      </c>
      <c r="C2587" s="189" t="s">
        <v>7076</v>
      </c>
      <c r="D2587" s="190">
        <v>2.4</v>
      </c>
      <c r="E2587" s="99" t="s">
        <v>7077</v>
      </c>
      <c r="F2587" s="100">
        <v>40544</v>
      </c>
      <c r="G2587" s="101">
        <v>2.4</v>
      </c>
      <c r="I2587" s="101">
        <v>0</v>
      </c>
    </row>
    <row r="2588" spans="1:9" ht="14.5" x14ac:dyDescent="0.35">
      <c r="A2588" s="99" t="s">
        <v>6820</v>
      </c>
      <c r="B2588" s="99" t="s">
        <v>988</v>
      </c>
      <c r="C2588" s="189" t="s">
        <v>7078</v>
      </c>
      <c r="D2588" s="190">
        <v>3.15</v>
      </c>
      <c r="E2588" s="99" t="s">
        <v>7079</v>
      </c>
      <c r="F2588" s="100">
        <v>40544</v>
      </c>
      <c r="G2588" s="101">
        <v>3.15</v>
      </c>
      <c r="I2588" s="101">
        <v>0</v>
      </c>
    </row>
    <row r="2589" spans="1:9" ht="14.5" x14ac:dyDescent="0.35">
      <c r="A2589" s="99" t="s">
        <v>6820</v>
      </c>
      <c r="B2589" s="99" t="s">
        <v>7080</v>
      </c>
      <c r="C2589" s="189" t="s">
        <v>7081</v>
      </c>
      <c r="D2589" s="190">
        <v>2.4</v>
      </c>
      <c r="E2589" s="99" t="s">
        <v>7082</v>
      </c>
      <c r="F2589" s="100">
        <v>40544</v>
      </c>
      <c r="G2589" s="101">
        <v>2.4</v>
      </c>
      <c r="I2589" s="101">
        <v>0</v>
      </c>
    </row>
    <row r="2590" spans="1:9" ht="14.5" x14ac:dyDescent="0.35">
      <c r="A2590" s="99" t="s">
        <v>6820</v>
      </c>
      <c r="B2590" s="99" t="s">
        <v>6683</v>
      </c>
      <c r="C2590" s="189" t="s">
        <v>7083</v>
      </c>
      <c r="D2590" s="190">
        <v>2.6</v>
      </c>
      <c r="E2590" s="99" t="s">
        <v>7084</v>
      </c>
      <c r="F2590" s="100">
        <v>40544</v>
      </c>
      <c r="G2590" s="101">
        <v>2.6</v>
      </c>
      <c r="I2590" s="101">
        <v>0</v>
      </c>
    </row>
    <row r="2591" spans="1:9" ht="14.5" x14ac:dyDescent="0.35">
      <c r="A2591" s="99" t="s">
        <v>6820</v>
      </c>
      <c r="B2591" s="99" t="s">
        <v>1907</v>
      </c>
      <c r="C2591" s="189" t="s">
        <v>7085</v>
      </c>
      <c r="D2591" s="190">
        <v>3.6</v>
      </c>
      <c r="E2591" s="99" t="s">
        <v>7086</v>
      </c>
      <c r="F2591" s="100">
        <v>40544</v>
      </c>
      <c r="G2591" s="101">
        <v>3.6</v>
      </c>
      <c r="I2591" s="101">
        <v>0</v>
      </c>
    </row>
    <row r="2592" spans="1:9" ht="14.5" x14ac:dyDescent="0.35">
      <c r="A2592" s="99" t="s">
        <v>6820</v>
      </c>
      <c r="B2592" s="99" t="s">
        <v>1573</v>
      </c>
      <c r="C2592" s="189" t="s">
        <v>7087</v>
      </c>
      <c r="D2592" s="190">
        <v>3.6</v>
      </c>
      <c r="E2592" s="99" t="s">
        <v>7088</v>
      </c>
      <c r="F2592" s="100">
        <v>40544</v>
      </c>
      <c r="G2592" s="101">
        <v>3.6</v>
      </c>
      <c r="I2592" s="101">
        <v>0</v>
      </c>
    </row>
    <row r="2593" spans="1:9" ht="14.5" x14ac:dyDescent="0.35">
      <c r="A2593" s="99" t="s">
        <v>6820</v>
      </c>
      <c r="B2593" s="99" t="s">
        <v>1910</v>
      </c>
      <c r="C2593" s="189" t="s">
        <v>7089</v>
      </c>
      <c r="D2593" s="190">
        <v>3</v>
      </c>
      <c r="E2593" s="99" t="s">
        <v>7090</v>
      </c>
      <c r="F2593" s="100">
        <v>40544</v>
      </c>
      <c r="G2593" s="101">
        <v>3</v>
      </c>
      <c r="I2593" s="101">
        <v>0</v>
      </c>
    </row>
    <row r="2594" spans="1:9" ht="14.5" x14ac:dyDescent="0.35">
      <c r="A2594" s="99" t="s">
        <v>6820</v>
      </c>
      <c r="B2594" s="99" t="s">
        <v>7091</v>
      </c>
      <c r="C2594" s="189" t="s">
        <v>7092</v>
      </c>
      <c r="D2594" s="190">
        <v>2.4</v>
      </c>
      <c r="E2594" s="99" t="s">
        <v>7093</v>
      </c>
      <c r="F2594" s="100">
        <v>40544</v>
      </c>
      <c r="G2594" s="101">
        <v>2.4</v>
      </c>
      <c r="I2594" s="101">
        <v>0</v>
      </c>
    </row>
    <row r="2595" spans="1:9" ht="14.5" x14ac:dyDescent="0.35">
      <c r="A2595" s="99" t="s">
        <v>6820</v>
      </c>
      <c r="B2595" s="99" t="s">
        <v>2758</v>
      </c>
      <c r="C2595" s="189" t="s">
        <v>7094</v>
      </c>
      <c r="D2595" s="190">
        <v>2.6</v>
      </c>
      <c r="E2595" s="99" t="s">
        <v>7095</v>
      </c>
      <c r="F2595" s="100">
        <v>40544</v>
      </c>
      <c r="G2595" s="101">
        <v>2.6</v>
      </c>
      <c r="I2595" s="101">
        <v>0</v>
      </c>
    </row>
    <row r="2596" spans="1:9" ht="14.5" x14ac:dyDescent="0.35">
      <c r="A2596" s="99" t="s">
        <v>6820</v>
      </c>
      <c r="B2596" s="99" t="s">
        <v>7096</v>
      </c>
      <c r="C2596" s="189" t="s">
        <v>7097</v>
      </c>
      <c r="D2596" s="190">
        <v>3.45</v>
      </c>
      <c r="E2596" s="99" t="s">
        <v>7098</v>
      </c>
      <c r="F2596" s="100">
        <v>40544</v>
      </c>
      <c r="G2596" s="101">
        <v>3.45</v>
      </c>
      <c r="I2596" s="101">
        <v>0</v>
      </c>
    </row>
    <row r="2597" spans="1:9" ht="14.5" x14ac:dyDescent="0.35">
      <c r="A2597" s="99" t="s">
        <v>6820</v>
      </c>
      <c r="B2597" s="99" t="s">
        <v>7099</v>
      </c>
      <c r="C2597" s="189" t="s">
        <v>7100</v>
      </c>
      <c r="D2597" s="190">
        <v>2.4</v>
      </c>
      <c r="E2597" s="99" t="s">
        <v>7101</v>
      </c>
      <c r="F2597" s="100">
        <v>40544</v>
      </c>
      <c r="G2597" s="101">
        <v>2.4</v>
      </c>
      <c r="I2597" s="101">
        <v>0</v>
      </c>
    </row>
    <row r="2598" spans="1:9" ht="14.5" x14ac:dyDescent="0.35">
      <c r="A2598" s="99" t="s">
        <v>6820</v>
      </c>
      <c r="B2598" s="99" t="s">
        <v>2261</v>
      </c>
      <c r="C2598" s="189" t="s">
        <v>7102</v>
      </c>
      <c r="D2598" s="190">
        <v>3</v>
      </c>
      <c r="E2598" s="99" t="s">
        <v>7103</v>
      </c>
      <c r="F2598" s="100">
        <v>40544</v>
      </c>
      <c r="G2598" s="101">
        <v>3</v>
      </c>
      <c r="I2598" s="101">
        <v>0</v>
      </c>
    </row>
    <row r="2599" spans="1:9" ht="14.5" x14ac:dyDescent="0.35">
      <c r="A2599" s="99" t="s">
        <v>6820</v>
      </c>
      <c r="B2599" s="99" t="s">
        <v>5381</v>
      </c>
      <c r="C2599" s="189" t="s">
        <v>7104</v>
      </c>
      <c r="D2599" s="190">
        <v>3.65</v>
      </c>
      <c r="E2599" s="99" t="s">
        <v>7105</v>
      </c>
      <c r="F2599" s="100">
        <v>40544</v>
      </c>
      <c r="G2599" s="101">
        <v>3.65</v>
      </c>
      <c r="I2599" s="101">
        <v>0</v>
      </c>
    </row>
    <row r="2600" spans="1:9" ht="14.5" x14ac:dyDescent="0.35">
      <c r="A2600" s="99" t="s">
        <v>6820</v>
      </c>
      <c r="B2600" s="99" t="s">
        <v>4537</v>
      </c>
      <c r="C2600" s="189" t="s">
        <v>7106</v>
      </c>
      <c r="D2600" s="190">
        <v>3.15</v>
      </c>
      <c r="E2600" s="99" t="s">
        <v>7107</v>
      </c>
      <c r="F2600" s="100">
        <v>40544</v>
      </c>
      <c r="G2600" s="101">
        <v>3.15</v>
      </c>
      <c r="I2600" s="101">
        <v>0</v>
      </c>
    </row>
    <row r="2601" spans="1:9" ht="14.5" x14ac:dyDescent="0.35">
      <c r="A2601" s="99" t="s">
        <v>6820</v>
      </c>
      <c r="B2601" s="99" t="s">
        <v>7108</v>
      </c>
      <c r="C2601" s="189" t="s">
        <v>7109</v>
      </c>
      <c r="D2601" s="190">
        <v>2.4</v>
      </c>
      <c r="E2601" s="99" t="s">
        <v>7110</v>
      </c>
      <c r="F2601" s="100">
        <v>40544</v>
      </c>
      <c r="G2601" s="101">
        <v>2.4</v>
      </c>
      <c r="I2601" s="101">
        <v>0</v>
      </c>
    </row>
    <row r="2602" spans="1:9" ht="14.5" x14ac:dyDescent="0.35">
      <c r="A2602" s="99" t="s">
        <v>6820</v>
      </c>
      <c r="B2602" s="99" t="s">
        <v>7111</v>
      </c>
      <c r="C2602" s="189" t="s">
        <v>7112</v>
      </c>
      <c r="D2602" s="190">
        <v>3</v>
      </c>
      <c r="E2602" s="99" t="s">
        <v>7113</v>
      </c>
      <c r="F2602" s="100">
        <v>40544</v>
      </c>
      <c r="G2602" s="101">
        <v>3</v>
      </c>
      <c r="I2602" s="101">
        <v>0</v>
      </c>
    </row>
    <row r="2603" spans="1:9" ht="14.5" x14ac:dyDescent="0.35">
      <c r="A2603" s="99" t="s">
        <v>6820</v>
      </c>
      <c r="B2603" s="99" t="s">
        <v>3066</v>
      </c>
      <c r="C2603" s="189" t="s">
        <v>7114</v>
      </c>
      <c r="D2603" s="190">
        <v>3</v>
      </c>
      <c r="E2603" s="99" t="s">
        <v>7115</v>
      </c>
      <c r="F2603" s="100">
        <v>40544</v>
      </c>
      <c r="G2603" s="101">
        <v>3</v>
      </c>
      <c r="I2603" s="101">
        <v>0</v>
      </c>
    </row>
    <row r="2604" spans="1:9" ht="14.5" x14ac:dyDescent="0.35">
      <c r="A2604" s="99" t="s">
        <v>6820</v>
      </c>
      <c r="B2604" s="99" t="s">
        <v>1244</v>
      </c>
      <c r="C2604" s="189" t="s">
        <v>7116</v>
      </c>
      <c r="D2604" s="190">
        <v>3.15</v>
      </c>
      <c r="E2604" s="99" t="s">
        <v>7117</v>
      </c>
      <c r="F2604" s="100">
        <v>40544</v>
      </c>
      <c r="G2604" s="101">
        <v>3.15</v>
      </c>
      <c r="I2604" s="101">
        <v>0</v>
      </c>
    </row>
    <row r="2605" spans="1:9" ht="14.5" x14ac:dyDescent="0.35">
      <c r="A2605" s="99" t="s">
        <v>6820</v>
      </c>
      <c r="B2605" s="99" t="s">
        <v>344</v>
      </c>
      <c r="C2605" s="189" t="s">
        <v>7118</v>
      </c>
      <c r="D2605" s="190">
        <v>2.4</v>
      </c>
      <c r="E2605" s="99" t="s">
        <v>7119</v>
      </c>
      <c r="F2605" s="100">
        <v>40544</v>
      </c>
      <c r="G2605" s="101">
        <v>2.4</v>
      </c>
      <c r="I2605" s="101">
        <v>0</v>
      </c>
    </row>
    <row r="2606" spans="1:9" ht="14.5" x14ac:dyDescent="0.35">
      <c r="A2606" s="99" t="s">
        <v>6820</v>
      </c>
      <c r="B2606" s="99" t="s">
        <v>7120</v>
      </c>
      <c r="C2606" s="189" t="s">
        <v>7121</v>
      </c>
      <c r="D2606" s="190">
        <v>2.25</v>
      </c>
      <c r="E2606" s="99" t="s">
        <v>7122</v>
      </c>
      <c r="F2606" s="100">
        <v>40544</v>
      </c>
      <c r="G2606" s="101">
        <v>2.25</v>
      </c>
      <c r="I2606" s="101">
        <v>0</v>
      </c>
    </row>
    <row r="2607" spans="1:9" ht="14.5" x14ac:dyDescent="0.35">
      <c r="A2607" s="99" t="s">
        <v>6820</v>
      </c>
      <c r="B2607" s="99" t="s">
        <v>7123</v>
      </c>
      <c r="C2607" s="189" t="s">
        <v>7124</v>
      </c>
      <c r="D2607" s="190">
        <v>3</v>
      </c>
      <c r="E2607" s="99" t="s">
        <v>7125</v>
      </c>
      <c r="F2607" s="100">
        <v>40544</v>
      </c>
      <c r="G2607" s="101">
        <v>3</v>
      </c>
      <c r="I2607" s="101">
        <v>0</v>
      </c>
    </row>
    <row r="2608" spans="1:9" ht="14.5" x14ac:dyDescent="0.35">
      <c r="A2608" s="99" t="s">
        <v>6820</v>
      </c>
      <c r="B2608" s="99" t="s">
        <v>6518</v>
      </c>
      <c r="C2608" s="189" t="s">
        <v>7126</v>
      </c>
      <c r="D2608" s="190">
        <v>2.4</v>
      </c>
      <c r="E2608" s="99" t="s">
        <v>7127</v>
      </c>
      <c r="F2608" s="100">
        <v>40544</v>
      </c>
      <c r="G2608" s="101">
        <v>2.4</v>
      </c>
      <c r="I2608" s="101">
        <v>0</v>
      </c>
    </row>
    <row r="2609" spans="1:9" ht="14.5" x14ac:dyDescent="0.35">
      <c r="A2609" s="99" t="s">
        <v>6820</v>
      </c>
      <c r="B2609" s="99" t="s">
        <v>7128</v>
      </c>
      <c r="C2609" s="189" t="s">
        <v>7129</v>
      </c>
      <c r="D2609" s="190">
        <v>2.6</v>
      </c>
      <c r="E2609" s="99" t="s">
        <v>7130</v>
      </c>
      <c r="F2609" s="100">
        <v>40544</v>
      </c>
      <c r="G2609" s="101">
        <v>2.6</v>
      </c>
      <c r="I2609" s="101">
        <v>0</v>
      </c>
    </row>
    <row r="2610" spans="1:9" ht="14.5" x14ac:dyDescent="0.35">
      <c r="A2610" s="99" t="s">
        <v>6820</v>
      </c>
      <c r="B2610" s="99" t="s">
        <v>7131</v>
      </c>
      <c r="C2610" s="189" t="s">
        <v>7132</v>
      </c>
      <c r="D2610" s="190">
        <v>2.8</v>
      </c>
      <c r="E2610" s="99" t="s">
        <v>7133</v>
      </c>
      <c r="F2610" s="100">
        <v>40544</v>
      </c>
      <c r="G2610" s="101">
        <v>2.8</v>
      </c>
      <c r="I2610" s="101">
        <v>0</v>
      </c>
    </row>
    <row r="2611" spans="1:9" ht="14.5" x14ac:dyDescent="0.35">
      <c r="A2611" s="99" t="s">
        <v>6820</v>
      </c>
      <c r="B2611" s="99" t="s">
        <v>353</v>
      </c>
      <c r="C2611" s="189" t="s">
        <v>7134</v>
      </c>
      <c r="D2611" s="190">
        <v>3.6</v>
      </c>
      <c r="E2611" s="99" t="s">
        <v>7135</v>
      </c>
      <c r="F2611" s="100">
        <v>40544</v>
      </c>
      <c r="G2611" s="101">
        <v>3.6</v>
      </c>
      <c r="I2611" s="101">
        <v>0</v>
      </c>
    </row>
    <row r="2612" spans="1:9" ht="14.5" x14ac:dyDescent="0.35">
      <c r="A2612" s="99" t="s">
        <v>6820</v>
      </c>
      <c r="B2612" s="99" t="s">
        <v>1591</v>
      </c>
      <c r="C2612" s="189" t="s">
        <v>7136</v>
      </c>
      <c r="D2612" s="190">
        <v>3.3</v>
      </c>
      <c r="E2612" s="99" t="s">
        <v>7137</v>
      </c>
      <c r="F2612" s="100">
        <v>40544</v>
      </c>
      <c r="G2612" s="101">
        <v>3.3</v>
      </c>
      <c r="I2612" s="101">
        <v>0</v>
      </c>
    </row>
    <row r="2613" spans="1:9" ht="14.5" x14ac:dyDescent="0.35">
      <c r="A2613" s="99" t="s">
        <v>6820</v>
      </c>
      <c r="B2613" s="99" t="s">
        <v>1594</v>
      </c>
      <c r="C2613" s="189" t="s">
        <v>7138</v>
      </c>
      <c r="D2613" s="190">
        <v>2.4</v>
      </c>
      <c r="E2613" s="99" t="s">
        <v>7139</v>
      </c>
      <c r="F2613" s="100">
        <v>40544</v>
      </c>
      <c r="G2613" s="101">
        <v>2.4</v>
      </c>
      <c r="I2613" s="101">
        <v>0</v>
      </c>
    </row>
    <row r="2614" spans="1:9" ht="14.5" x14ac:dyDescent="0.35">
      <c r="A2614" s="99" t="s">
        <v>6820</v>
      </c>
      <c r="B2614" s="99" t="s">
        <v>356</v>
      </c>
      <c r="C2614" s="189" t="s">
        <v>7140</v>
      </c>
      <c r="D2614" s="190">
        <v>3.6</v>
      </c>
      <c r="E2614" s="99" t="s">
        <v>7141</v>
      </c>
      <c r="F2614" s="100">
        <v>40544</v>
      </c>
      <c r="G2614" s="101">
        <v>3.6</v>
      </c>
      <c r="I2614" s="101">
        <v>0</v>
      </c>
    </row>
    <row r="2615" spans="1:9" ht="14.5" x14ac:dyDescent="0.35">
      <c r="A2615" s="99" t="s">
        <v>6820</v>
      </c>
      <c r="B2615" s="99" t="s">
        <v>7142</v>
      </c>
      <c r="C2615" s="189" t="s">
        <v>7143</v>
      </c>
      <c r="D2615" s="190">
        <v>3.65</v>
      </c>
      <c r="E2615" s="99" t="s">
        <v>7144</v>
      </c>
      <c r="F2615" s="100">
        <v>40544</v>
      </c>
      <c r="G2615" s="101">
        <v>3.65</v>
      </c>
      <c r="I2615" s="101">
        <v>0</v>
      </c>
    </row>
    <row r="2616" spans="1:9" ht="14.5" x14ac:dyDescent="0.35">
      <c r="A2616" s="99" t="s">
        <v>6820</v>
      </c>
      <c r="B2616" s="99" t="s">
        <v>7145</v>
      </c>
      <c r="C2616" s="189" t="s">
        <v>7146</v>
      </c>
      <c r="D2616" s="190">
        <v>3.65</v>
      </c>
      <c r="E2616" s="99" t="s">
        <v>7147</v>
      </c>
      <c r="F2616" s="100">
        <v>40544</v>
      </c>
      <c r="G2616" s="101">
        <v>3.65</v>
      </c>
      <c r="I2616" s="101">
        <v>0</v>
      </c>
    </row>
    <row r="2617" spans="1:9" ht="14.5" x14ac:dyDescent="0.35">
      <c r="A2617" s="99" t="s">
        <v>6820</v>
      </c>
      <c r="B2617" s="99" t="s">
        <v>359</v>
      </c>
      <c r="C2617" s="189" t="s">
        <v>7148</v>
      </c>
      <c r="D2617" s="190">
        <v>3</v>
      </c>
      <c r="E2617" s="99" t="s">
        <v>7149</v>
      </c>
      <c r="F2617" s="100">
        <v>40544</v>
      </c>
      <c r="G2617" s="101">
        <v>3</v>
      </c>
      <c r="I2617" s="101">
        <v>0</v>
      </c>
    </row>
    <row r="2618" spans="1:9" ht="14.5" x14ac:dyDescent="0.35">
      <c r="A2618" s="99" t="s">
        <v>6820</v>
      </c>
      <c r="B2618" s="99" t="s">
        <v>1604</v>
      </c>
      <c r="C2618" s="189" t="s">
        <v>7150</v>
      </c>
      <c r="D2618" s="190">
        <v>2.6</v>
      </c>
      <c r="E2618" s="99" t="s">
        <v>7151</v>
      </c>
      <c r="F2618" s="100">
        <v>40544</v>
      </c>
      <c r="G2618" s="101">
        <v>2.6</v>
      </c>
      <c r="I2618" s="101">
        <v>0</v>
      </c>
    </row>
    <row r="2619" spans="1:9" ht="14.5" x14ac:dyDescent="0.35">
      <c r="A2619" s="99" t="s">
        <v>6820</v>
      </c>
      <c r="B2619" s="99" t="s">
        <v>7152</v>
      </c>
      <c r="C2619" s="189" t="s">
        <v>7153</v>
      </c>
      <c r="D2619" s="190">
        <v>3.65</v>
      </c>
      <c r="E2619" s="99" t="s">
        <v>7154</v>
      </c>
      <c r="F2619" s="100">
        <v>40544</v>
      </c>
      <c r="G2619" s="101">
        <v>3.65</v>
      </c>
      <c r="I2619" s="101">
        <v>0</v>
      </c>
    </row>
    <row r="2620" spans="1:9" ht="14.5" x14ac:dyDescent="0.35">
      <c r="A2620" s="99" t="s">
        <v>6820</v>
      </c>
      <c r="B2620" s="99" t="s">
        <v>7155</v>
      </c>
      <c r="C2620" s="189" t="s">
        <v>7156</v>
      </c>
      <c r="D2620" s="190">
        <v>3</v>
      </c>
      <c r="E2620" s="99" t="s">
        <v>7157</v>
      </c>
      <c r="F2620" s="100">
        <v>40544</v>
      </c>
      <c r="G2620" s="101">
        <v>3</v>
      </c>
      <c r="I2620" s="101">
        <v>0</v>
      </c>
    </row>
    <row r="2621" spans="1:9" ht="14.5" x14ac:dyDescent="0.35">
      <c r="A2621" s="99" t="s">
        <v>6820</v>
      </c>
      <c r="B2621" s="99" t="s">
        <v>2289</v>
      </c>
      <c r="C2621" s="189" t="s">
        <v>7158</v>
      </c>
      <c r="D2621" s="190">
        <v>3.3</v>
      </c>
      <c r="E2621" s="99" t="s">
        <v>7159</v>
      </c>
      <c r="F2621" s="100">
        <v>40544</v>
      </c>
      <c r="G2621" s="101">
        <v>3.3</v>
      </c>
      <c r="I2621" s="101">
        <v>0</v>
      </c>
    </row>
    <row r="2622" spans="1:9" ht="14.5" x14ac:dyDescent="0.35">
      <c r="A2622" s="99" t="s">
        <v>6820</v>
      </c>
      <c r="B2622" s="99" t="s">
        <v>7160</v>
      </c>
      <c r="C2622" s="189" t="s">
        <v>7161</v>
      </c>
      <c r="D2622" s="190">
        <v>3.65</v>
      </c>
      <c r="E2622" s="99" t="s">
        <v>7162</v>
      </c>
      <c r="F2622" s="100">
        <v>40544</v>
      </c>
      <c r="G2622" s="101">
        <v>3.65</v>
      </c>
      <c r="I2622" s="101">
        <v>0</v>
      </c>
    </row>
    <row r="2623" spans="1:9" ht="14.5" x14ac:dyDescent="0.35">
      <c r="A2623" s="99" t="s">
        <v>6820</v>
      </c>
      <c r="B2623" s="99" t="s">
        <v>909</v>
      </c>
      <c r="C2623" s="189" t="s">
        <v>7163</v>
      </c>
      <c r="D2623" s="190">
        <v>2.6</v>
      </c>
      <c r="E2623" s="99" t="s">
        <v>7164</v>
      </c>
      <c r="F2623" s="100">
        <v>40544</v>
      </c>
      <c r="G2623" s="101">
        <v>2.6</v>
      </c>
      <c r="I2623" s="101">
        <v>0</v>
      </c>
    </row>
    <row r="2624" spans="1:9" ht="14.5" x14ac:dyDescent="0.35">
      <c r="A2624" s="99" t="s">
        <v>6820</v>
      </c>
      <c r="B2624" s="99" t="s">
        <v>7165</v>
      </c>
      <c r="C2624" s="189" t="s">
        <v>7166</v>
      </c>
      <c r="D2624" s="190">
        <v>3.3</v>
      </c>
      <c r="E2624" s="99" t="s">
        <v>7167</v>
      </c>
      <c r="F2624" s="100">
        <v>40544</v>
      </c>
      <c r="G2624" s="101">
        <v>3.3</v>
      </c>
      <c r="I2624" s="101">
        <v>0</v>
      </c>
    </row>
    <row r="2625" spans="1:9" ht="14.5" x14ac:dyDescent="0.35">
      <c r="A2625" s="99" t="s">
        <v>6820</v>
      </c>
      <c r="B2625" s="99" t="s">
        <v>7168</v>
      </c>
      <c r="C2625" s="189" t="s">
        <v>7169</v>
      </c>
      <c r="D2625" s="190">
        <v>2.8</v>
      </c>
      <c r="E2625" s="99" t="s">
        <v>7170</v>
      </c>
      <c r="F2625" s="100">
        <v>40544</v>
      </c>
      <c r="G2625" s="101">
        <v>2.8</v>
      </c>
      <c r="I2625" s="101">
        <v>0</v>
      </c>
    </row>
    <row r="2626" spans="1:9" ht="14.5" x14ac:dyDescent="0.35">
      <c r="A2626" s="99" t="s">
        <v>6820</v>
      </c>
      <c r="B2626" s="99" t="s">
        <v>7171</v>
      </c>
      <c r="C2626" s="189" t="s">
        <v>7172</v>
      </c>
      <c r="D2626" s="190">
        <v>2.6</v>
      </c>
      <c r="E2626" s="99" t="s">
        <v>7173</v>
      </c>
      <c r="F2626" s="100">
        <v>40544</v>
      </c>
      <c r="G2626" s="101">
        <v>2.6</v>
      </c>
      <c r="I2626" s="101">
        <v>0</v>
      </c>
    </row>
    <row r="2627" spans="1:9" ht="14.5" x14ac:dyDescent="0.35">
      <c r="A2627" s="99" t="s">
        <v>6820</v>
      </c>
      <c r="B2627" s="99" t="s">
        <v>7174</v>
      </c>
      <c r="C2627" s="189" t="s">
        <v>7175</v>
      </c>
      <c r="D2627" s="190">
        <v>3.3</v>
      </c>
      <c r="E2627" s="99" t="s">
        <v>7176</v>
      </c>
      <c r="F2627" s="100">
        <v>40544</v>
      </c>
      <c r="G2627" s="101">
        <v>3.3</v>
      </c>
      <c r="I2627" s="101">
        <v>0</v>
      </c>
    </row>
    <row r="2628" spans="1:9" ht="14.5" x14ac:dyDescent="0.35">
      <c r="A2628" s="99" t="s">
        <v>6820</v>
      </c>
      <c r="B2628" s="99" t="s">
        <v>7177</v>
      </c>
      <c r="C2628" s="189" t="s">
        <v>7178</v>
      </c>
      <c r="D2628" s="190">
        <v>3.65</v>
      </c>
      <c r="E2628" s="99" t="s">
        <v>7179</v>
      </c>
      <c r="F2628" s="100">
        <v>40544</v>
      </c>
      <c r="G2628" s="101">
        <v>3.65</v>
      </c>
      <c r="I2628" s="101">
        <v>0</v>
      </c>
    </row>
    <row r="2629" spans="1:9" ht="14.5" x14ac:dyDescent="0.35">
      <c r="A2629" s="99" t="s">
        <v>6820</v>
      </c>
      <c r="B2629" s="99" t="s">
        <v>2292</v>
      </c>
      <c r="C2629" s="189" t="s">
        <v>7180</v>
      </c>
      <c r="D2629" s="190">
        <v>2.6</v>
      </c>
      <c r="E2629" s="99" t="s">
        <v>7181</v>
      </c>
      <c r="F2629" s="100">
        <v>40544</v>
      </c>
      <c r="G2629" s="101">
        <v>2.6</v>
      </c>
      <c r="I2629" s="101">
        <v>0</v>
      </c>
    </row>
    <row r="2630" spans="1:9" ht="14.5" x14ac:dyDescent="0.35">
      <c r="A2630" s="99" t="s">
        <v>6820</v>
      </c>
      <c r="B2630" s="99" t="s">
        <v>2295</v>
      </c>
      <c r="C2630" s="189" t="s">
        <v>7182</v>
      </c>
      <c r="D2630" s="190">
        <v>3.45</v>
      </c>
      <c r="E2630" s="99" t="s">
        <v>7183</v>
      </c>
      <c r="F2630" s="100">
        <v>40544</v>
      </c>
      <c r="G2630" s="101">
        <v>3.45</v>
      </c>
      <c r="I2630" s="101">
        <v>0</v>
      </c>
    </row>
    <row r="2631" spans="1:9" ht="14.5" x14ac:dyDescent="0.35">
      <c r="A2631" s="99" t="s">
        <v>6820</v>
      </c>
      <c r="B2631" s="99" t="s">
        <v>1251</v>
      </c>
      <c r="C2631" s="189" t="s">
        <v>7184</v>
      </c>
      <c r="D2631" s="190">
        <v>3</v>
      </c>
      <c r="E2631" s="99" t="s">
        <v>7185</v>
      </c>
      <c r="F2631" s="100">
        <v>40544</v>
      </c>
      <c r="G2631" s="101">
        <v>3</v>
      </c>
      <c r="I2631" s="101">
        <v>0</v>
      </c>
    </row>
    <row r="2632" spans="1:9" ht="14.5" x14ac:dyDescent="0.35">
      <c r="A2632" s="99" t="s">
        <v>6820</v>
      </c>
      <c r="B2632" s="99" t="s">
        <v>7186</v>
      </c>
      <c r="C2632" s="189" t="s">
        <v>7187</v>
      </c>
      <c r="D2632" s="190">
        <v>2.4</v>
      </c>
      <c r="E2632" s="99" t="s">
        <v>7188</v>
      </c>
      <c r="F2632" s="100">
        <v>40544</v>
      </c>
      <c r="G2632" s="101">
        <v>2.4</v>
      </c>
      <c r="I2632" s="101">
        <v>0</v>
      </c>
    </row>
    <row r="2633" spans="1:9" ht="14.5" x14ac:dyDescent="0.35">
      <c r="A2633" s="99" t="s">
        <v>6820</v>
      </c>
      <c r="B2633" s="99" t="s">
        <v>7189</v>
      </c>
      <c r="C2633" s="189" t="s">
        <v>7190</v>
      </c>
      <c r="D2633" s="190">
        <v>3.15</v>
      </c>
      <c r="E2633" s="99" t="s">
        <v>7191</v>
      </c>
      <c r="F2633" s="100">
        <v>40544</v>
      </c>
      <c r="G2633" s="101">
        <v>3.15</v>
      </c>
      <c r="I2633" s="101">
        <v>0</v>
      </c>
    </row>
    <row r="2634" spans="1:9" ht="14.5" x14ac:dyDescent="0.35">
      <c r="A2634" s="99" t="s">
        <v>6820</v>
      </c>
      <c r="B2634" s="99" t="s">
        <v>7192</v>
      </c>
      <c r="C2634" s="189" t="s">
        <v>7193</v>
      </c>
      <c r="D2634" s="190">
        <v>3.6</v>
      </c>
      <c r="E2634" s="99" t="s">
        <v>7194</v>
      </c>
      <c r="F2634" s="100">
        <v>40544</v>
      </c>
      <c r="G2634" s="101">
        <v>3.6</v>
      </c>
      <c r="I2634" s="101">
        <v>0</v>
      </c>
    </row>
    <row r="2635" spans="1:9" ht="14.5" x14ac:dyDescent="0.35">
      <c r="A2635" s="99" t="s">
        <v>6820</v>
      </c>
      <c r="B2635" s="99" t="s">
        <v>368</v>
      </c>
      <c r="C2635" s="189" t="s">
        <v>7195</v>
      </c>
      <c r="D2635" s="190">
        <v>3.3</v>
      </c>
      <c r="E2635" s="99" t="s">
        <v>7196</v>
      </c>
      <c r="F2635" s="100">
        <v>40544</v>
      </c>
      <c r="G2635" s="101">
        <v>3.3</v>
      </c>
      <c r="I2635" s="101">
        <v>0</v>
      </c>
    </row>
    <row r="2636" spans="1:9" ht="14.5" x14ac:dyDescent="0.35">
      <c r="A2636" s="99" t="s">
        <v>6820</v>
      </c>
      <c r="B2636" s="99" t="s">
        <v>1022</v>
      </c>
      <c r="C2636" s="189" t="s">
        <v>7197</v>
      </c>
      <c r="D2636" s="190">
        <v>3.15</v>
      </c>
      <c r="E2636" s="99" t="s">
        <v>7198</v>
      </c>
      <c r="F2636" s="100">
        <v>40544</v>
      </c>
      <c r="G2636" s="101">
        <v>3.15</v>
      </c>
      <c r="I2636" s="101">
        <v>0</v>
      </c>
    </row>
    <row r="2637" spans="1:9" ht="14.5" x14ac:dyDescent="0.35">
      <c r="A2637" s="99" t="s">
        <v>6820</v>
      </c>
      <c r="B2637" s="99" t="s">
        <v>1028</v>
      </c>
      <c r="C2637" s="189" t="s">
        <v>7199</v>
      </c>
      <c r="D2637" s="190">
        <v>3.6</v>
      </c>
      <c r="E2637" s="99" t="s">
        <v>7200</v>
      </c>
      <c r="F2637" s="100">
        <v>40544</v>
      </c>
      <c r="G2637" s="101">
        <v>3.6</v>
      </c>
      <c r="I2637" s="101">
        <v>0</v>
      </c>
    </row>
    <row r="2638" spans="1:9" ht="14.5" x14ac:dyDescent="0.35">
      <c r="A2638" s="99" t="s">
        <v>6820</v>
      </c>
      <c r="B2638" s="99" t="s">
        <v>1261</v>
      </c>
      <c r="C2638" s="189" t="s">
        <v>7201</v>
      </c>
      <c r="D2638" s="190">
        <v>3.15</v>
      </c>
      <c r="E2638" s="99" t="s">
        <v>7202</v>
      </c>
      <c r="F2638" s="100">
        <v>40544</v>
      </c>
      <c r="G2638" s="101">
        <v>3.15</v>
      </c>
      <c r="I2638" s="101">
        <v>0</v>
      </c>
    </row>
    <row r="2639" spans="1:9" ht="14.5" x14ac:dyDescent="0.35">
      <c r="A2639" s="99" t="s">
        <v>6820</v>
      </c>
      <c r="B2639" s="99" t="s">
        <v>7203</v>
      </c>
      <c r="C2639" s="189" t="s">
        <v>7204</v>
      </c>
      <c r="D2639" s="190">
        <v>2.4</v>
      </c>
      <c r="E2639" s="99" t="s">
        <v>7205</v>
      </c>
      <c r="F2639" s="100">
        <v>40544</v>
      </c>
      <c r="G2639" s="101">
        <v>2.4</v>
      </c>
      <c r="I2639" s="101">
        <v>0</v>
      </c>
    </row>
    <row r="2640" spans="1:9" ht="14.5" x14ac:dyDescent="0.35">
      <c r="A2640" s="99" t="s">
        <v>6820</v>
      </c>
      <c r="B2640" s="99" t="s">
        <v>7206</v>
      </c>
      <c r="C2640" s="189" t="s">
        <v>7207</v>
      </c>
      <c r="D2640" s="190">
        <v>3.65</v>
      </c>
      <c r="E2640" s="99" t="s">
        <v>7208</v>
      </c>
      <c r="F2640" s="100">
        <v>40544</v>
      </c>
      <c r="G2640" s="101">
        <v>3.65</v>
      </c>
      <c r="I2640" s="101">
        <v>0</v>
      </c>
    </row>
    <row r="2641" spans="1:9" ht="14.5" x14ac:dyDescent="0.35">
      <c r="A2641" s="99" t="s">
        <v>6820</v>
      </c>
      <c r="B2641" s="99" t="s">
        <v>7209</v>
      </c>
      <c r="C2641" s="189" t="s">
        <v>7210</v>
      </c>
      <c r="D2641" s="190">
        <v>3.3</v>
      </c>
      <c r="E2641" s="99" t="s">
        <v>7211</v>
      </c>
      <c r="F2641" s="100">
        <v>40544</v>
      </c>
      <c r="G2641" s="101">
        <v>3.3</v>
      </c>
      <c r="I2641" s="101">
        <v>0</v>
      </c>
    </row>
    <row r="2642" spans="1:9" ht="14.5" x14ac:dyDescent="0.35">
      <c r="A2642" s="99" t="s">
        <v>6820</v>
      </c>
      <c r="B2642" s="99" t="s">
        <v>7212</v>
      </c>
      <c r="C2642" s="189" t="s">
        <v>7213</v>
      </c>
      <c r="D2642" s="190">
        <v>2.4</v>
      </c>
      <c r="E2642" s="99" t="s">
        <v>7214</v>
      </c>
      <c r="F2642" s="100">
        <v>40544</v>
      </c>
      <c r="G2642" s="101">
        <v>2.4</v>
      </c>
      <c r="I2642" s="101">
        <v>0</v>
      </c>
    </row>
    <row r="2643" spans="1:9" ht="14.5" x14ac:dyDescent="0.35">
      <c r="A2643" s="99" t="s">
        <v>6820</v>
      </c>
      <c r="B2643" s="99" t="s">
        <v>7215</v>
      </c>
      <c r="C2643" s="189" t="s">
        <v>7216</v>
      </c>
      <c r="D2643" s="190">
        <v>2.4</v>
      </c>
      <c r="E2643" s="99" t="s">
        <v>7217</v>
      </c>
      <c r="F2643" s="100">
        <v>40544</v>
      </c>
      <c r="G2643" s="101">
        <v>2.4</v>
      </c>
      <c r="I2643" s="101">
        <v>0</v>
      </c>
    </row>
    <row r="2644" spans="1:9" ht="14.5" x14ac:dyDescent="0.35">
      <c r="A2644" s="99" t="s">
        <v>6820</v>
      </c>
      <c r="B2644" s="99" t="s">
        <v>7218</v>
      </c>
      <c r="C2644" s="189" t="s">
        <v>7219</v>
      </c>
      <c r="D2644" s="190">
        <v>2.4</v>
      </c>
      <c r="E2644" s="99" t="s">
        <v>7220</v>
      </c>
      <c r="F2644" s="100">
        <v>40544</v>
      </c>
      <c r="G2644" s="101">
        <v>2.4</v>
      </c>
      <c r="I2644" s="101">
        <v>0</v>
      </c>
    </row>
    <row r="2645" spans="1:9" ht="14.5" x14ac:dyDescent="0.35">
      <c r="A2645" s="99" t="s">
        <v>6820</v>
      </c>
      <c r="B2645" s="99" t="s">
        <v>383</v>
      </c>
      <c r="C2645" s="189" t="s">
        <v>7221</v>
      </c>
      <c r="D2645" s="190">
        <v>3.3</v>
      </c>
      <c r="E2645" s="99" t="s">
        <v>7222</v>
      </c>
      <c r="F2645" s="100">
        <v>40544</v>
      </c>
      <c r="G2645" s="101">
        <v>3.3</v>
      </c>
      <c r="I2645" s="101">
        <v>0</v>
      </c>
    </row>
    <row r="2646" spans="1:9" ht="14.5" x14ac:dyDescent="0.35">
      <c r="A2646" s="99" t="s">
        <v>6820</v>
      </c>
      <c r="B2646" s="99" t="s">
        <v>386</v>
      </c>
      <c r="C2646" s="189" t="s">
        <v>7223</v>
      </c>
      <c r="D2646" s="190">
        <v>3</v>
      </c>
      <c r="E2646" s="99" t="s">
        <v>7224</v>
      </c>
      <c r="F2646" s="100">
        <v>40544</v>
      </c>
      <c r="G2646" s="101">
        <v>3</v>
      </c>
      <c r="I2646" s="101">
        <v>0</v>
      </c>
    </row>
    <row r="2647" spans="1:9" ht="14.5" x14ac:dyDescent="0.35">
      <c r="A2647" s="99" t="s">
        <v>6820</v>
      </c>
      <c r="B2647" s="99" t="s">
        <v>1038</v>
      </c>
      <c r="C2647" s="189" t="s">
        <v>7225</v>
      </c>
      <c r="D2647" s="190">
        <v>2.4</v>
      </c>
      <c r="E2647" s="99" t="s">
        <v>7226</v>
      </c>
      <c r="F2647" s="100">
        <v>40544</v>
      </c>
      <c r="G2647" s="101">
        <v>2.4</v>
      </c>
      <c r="I2647" s="101">
        <v>0</v>
      </c>
    </row>
    <row r="2648" spans="1:9" ht="14.5" x14ac:dyDescent="0.35">
      <c r="A2648" s="99" t="s">
        <v>6820</v>
      </c>
      <c r="B2648" s="99" t="s">
        <v>2320</v>
      </c>
      <c r="C2648" s="189" t="s">
        <v>7227</v>
      </c>
      <c r="D2648" s="190">
        <v>2.8</v>
      </c>
      <c r="E2648" s="99" t="s">
        <v>7228</v>
      </c>
      <c r="F2648" s="100">
        <v>40544</v>
      </c>
      <c r="G2648" s="101">
        <v>2.8</v>
      </c>
      <c r="I2648" s="101">
        <v>0</v>
      </c>
    </row>
    <row r="2649" spans="1:9" ht="14.5" x14ac:dyDescent="0.35">
      <c r="A2649" s="99" t="s">
        <v>6820</v>
      </c>
      <c r="B2649" s="99" t="s">
        <v>7229</v>
      </c>
      <c r="C2649" s="189" t="s">
        <v>7230</v>
      </c>
      <c r="D2649" s="190">
        <v>3.6</v>
      </c>
      <c r="E2649" s="99" t="s">
        <v>7231</v>
      </c>
      <c r="F2649" s="100">
        <v>40544</v>
      </c>
      <c r="G2649" s="101">
        <v>3.6</v>
      </c>
      <c r="I2649" s="101">
        <v>0</v>
      </c>
    </row>
    <row r="2650" spans="1:9" ht="14.5" x14ac:dyDescent="0.35">
      <c r="A2650" s="99" t="s">
        <v>6820</v>
      </c>
      <c r="B2650" s="99" t="s">
        <v>7232</v>
      </c>
      <c r="C2650" s="189" t="s">
        <v>7233</v>
      </c>
      <c r="D2650" s="190">
        <v>3.3</v>
      </c>
      <c r="E2650" s="99" t="s">
        <v>7234</v>
      </c>
      <c r="F2650" s="100">
        <v>40544</v>
      </c>
      <c r="G2650" s="101">
        <v>3.3</v>
      </c>
      <c r="I2650" s="101">
        <v>0</v>
      </c>
    </row>
    <row r="2651" spans="1:9" ht="14.5" x14ac:dyDescent="0.35">
      <c r="A2651" s="99" t="s">
        <v>6820</v>
      </c>
      <c r="B2651" s="99" t="s">
        <v>7235</v>
      </c>
      <c r="C2651" s="189" t="s">
        <v>7236</v>
      </c>
      <c r="D2651" s="190">
        <v>2.8</v>
      </c>
      <c r="E2651" s="99" t="s">
        <v>7237</v>
      </c>
      <c r="F2651" s="100">
        <v>40544</v>
      </c>
      <c r="G2651" s="101">
        <v>2.8</v>
      </c>
      <c r="I2651" s="101">
        <v>0</v>
      </c>
    </row>
    <row r="2652" spans="1:9" ht="14.5" x14ac:dyDescent="0.35">
      <c r="A2652" s="99" t="s">
        <v>6820</v>
      </c>
      <c r="B2652" s="99" t="s">
        <v>7238</v>
      </c>
      <c r="C2652" s="189" t="s">
        <v>7239</v>
      </c>
      <c r="D2652" s="190">
        <v>3.15</v>
      </c>
      <c r="E2652" s="99" t="s">
        <v>7240</v>
      </c>
      <c r="F2652" s="100">
        <v>40544</v>
      </c>
      <c r="G2652" s="101">
        <v>3.15</v>
      </c>
      <c r="I2652" s="101">
        <v>0</v>
      </c>
    </row>
    <row r="2653" spans="1:9" ht="14.5" x14ac:dyDescent="0.35">
      <c r="A2653" s="99" t="s">
        <v>6820</v>
      </c>
      <c r="B2653" s="99" t="s">
        <v>7241</v>
      </c>
      <c r="C2653" s="189" t="s">
        <v>7242</v>
      </c>
      <c r="D2653" s="190">
        <v>3.45</v>
      </c>
      <c r="E2653" s="99" t="s">
        <v>7243</v>
      </c>
      <c r="F2653" s="100">
        <v>40544</v>
      </c>
      <c r="G2653" s="101">
        <v>3.45</v>
      </c>
      <c r="I2653" s="101">
        <v>0</v>
      </c>
    </row>
    <row r="2654" spans="1:9" ht="14.5" x14ac:dyDescent="0.35">
      <c r="A2654" s="99" t="s">
        <v>6820</v>
      </c>
      <c r="B2654" s="99" t="s">
        <v>5760</v>
      </c>
      <c r="C2654" s="189" t="s">
        <v>7244</v>
      </c>
      <c r="D2654" s="190">
        <v>3.3</v>
      </c>
      <c r="E2654" s="99" t="s">
        <v>7245</v>
      </c>
      <c r="F2654" s="100">
        <v>40544</v>
      </c>
      <c r="G2654" s="101">
        <v>3.3</v>
      </c>
      <c r="I2654" s="101">
        <v>0</v>
      </c>
    </row>
    <row r="2655" spans="1:9" ht="14.5" x14ac:dyDescent="0.35">
      <c r="A2655" s="99" t="s">
        <v>6820</v>
      </c>
      <c r="B2655" s="99" t="s">
        <v>2335</v>
      </c>
      <c r="C2655" s="189" t="s">
        <v>7246</v>
      </c>
      <c r="D2655" s="190">
        <v>2.8</v>
      </c>
      <c r="E2655" s="99" t="s">
        <v>7247</v>
      </c>
      <c r="F2655" s="100">
        <v>40544</v>
      </c>
      <c r="G2655" s="101">
        <v>2.8</v>
      </c>
      <c r="I2655" s="101">
        <v>0</v>
      </c>
    </row>
    <row r="2656" spans="1:9" ht="14.5" x14ac:dyDescent="0.35">
      <c r="A2656" s="99" t="s">
        <v>6820</v>
      </c>
      <c r="B2656" s="99" t="s">
        <v>3701</v>
      </c>
      <c r="C2656" s="189" t="s">
        <v>7248</v>
      </c>
      <c r="D2656" s="190">
        <v>2.4</v>
      </c>
      <c r="E2656" s="99" t="s">
        <v>7249</v>
      </c>
      <c r="F2656" s="100">
        <v>40544</v>
      </c>
      <c r="G2656" s="101">
        <v>2.4</v>
      </c>
      <c r="I2656" s="101">
        <v>0</v>
      </c>
    </row>
    <row r="2657" spans="1:9" ht="14.5" x14ac:dyDescent="0.35">
      <c r="A2657" s="99" t="s">
        <v>6820</v>
      </c>
      <c r="B2657" s="99" t="s">
        <v>7250</v>
      </c>
      <c r="C2657" s="189" t="s">
        <v>7251</v>
      </c>
      <c r="D2657" s="190">
        <v>3.3</v>
      </c>
      <c r="E2657" s="99" t="s">
        <v>7252</v>
      </c>
      <c r="F2657" s="100">
        <v>40544</v>
      </c>
      <c r="G2657" s="101">
        <v>3.3</v>
      </c>
      <c r="I2657" s="101">
        <v>0</v>
      </c>
    </row>
    <row r="2658" spans="1:9" ht="14.5" x14ac:dyDescent="0.35">
      <c r="A2658" s="99" t="s">
        <v>6820</v>
      </c>
      <c r="B2658" s="99" t="s">
        <v>1964</v>
      </c>
      <c r="C2658" s="189" t="s">
        <v>7253</v>
      </c>
      <c r="D2658" s="190">
        <v>2.8</v>
      </c>
      <c r="E2658" s="99" t="s">
        <v>7254</v>
      </c>
      <c r="F2658" s="100">
        <v>40544</v>
      </c>
      <c r="G2658" s="101">
        <v>2.8</v>
      </c>
      <c r="I2658" s="101">
        <v>0</v>
      </c>
    </row>
    <row r="2659" spans="1:9" ht="14.5" x14ac:dyDescent="0.35">
      <c r="A2659" s="99" t="s">
        <v>6820</v>
      </c>
      <c r="B2659" s="99" t="s">
        <v>1646</v>
      </c>
      <c r="C2659" s="189" t="s">
        <v>7255</v>
      </c>
      <c r="D2659" s="190">
        <v>2.6</v>
      </c>
      <c r="E2659" s="99" t="s">
        <v>7256</v>
      </c>
      <c r="F2659" s="100">
        <v>40544</v>
      </c>
      <c r="G2659" s="101">
        <v>2.6</v>
      </c>
      <c r="I2659" s="101">
        <v>0</v>
      </c>
    </row>
    <row r="2660" spans="1:9" ht="14.5" x14ac:dyDescent="0.35">
      <c r="A2660" s="99" t="s">
        <v>6820</v>
      </c>
      <c r="B2660" s="99" t="s">
        <v>7257</v>
      </c>
      <c r="C2660" s="189" t="s">
        <v>7258</v>
      </c>
      <c r="D2660" s="190">
        <v>2.8</v>
      </c>
      <c r="E2660" s="99" t="s">
        <v>7259</v>
      </c>
      <c r="F2660" s="100">
        <v>40544</v>
      </c>
      <c r="G2660" s="101">
        <v>2.8</v>
      </c>
      <c r="I2660" s="101">
        <v>0</v>
      </c>
    </row>
    <row r="2661" spans="1:9" ht="14.5" x14ac:dyDescent="0.35">
      <c r="A2661" s="99" t="s">
        <v>6820</v>
      </c>
      <c r="B2661" s="99" t="s">
        <v>398</v>
      </c>
      <c r="C2661" s="189" t="s">
        <v>7260</v>
      </c>
      <c r="D2661" s="190">
        <v>3.6</v>
      </c>
      <c r="E2661" s="99" t="s">
        <v>7261</v>
      </c>
      <c r="F2661" s="100">
        <v>40544</v>
      </c>
      <c r="G2661" s="101">
        <v>3.6</v>
      </c>
      <c r="I2661" s="101">
        <v>0</v>
      </c>
    </row>
    <row r="2662" spans="1:9" ht="14.5" x14ac:dyDescent="0.35">
      <c r="A2662" s="99" t="s">
        <v>6820</v>
      </c>
      <c r="B2662" s="99" t="s">
        <v>4798</v>
      </c>
      <c r="C2662" s="189" t="s">
        <v>7262</v>
      </c>
      <c r="D2662" s="190">
        <v>2.4</v>
      </c>
      <c r="E2662" s="99" t="s">
        <v>7263</v>
      </c>
      <c r="F2662" s="100">
        <v>40544</v>
      </c>
      <c r="G2662" s="101">
        <v>2.4</v>
      </c>
      <c r="I2662" s="101">
        <v>0</v>
      </c>
    </row>
    <row r="2663" spans="1:9" ht="14.5" x14ac:dyDescent="0.35">
      <c r="A2663" s="99" t="s">
        <v>6820</v>
      </c>
      <c r="B2663" s="99" t="s">
        <v>2814</v>
      </c>
      <c r="C2663" s="189" t="s">
        <v>7264</v>
      </c>
      <c r="D2663" s="190">
        <v>3</v>
      </c>
      <c r="E2663" s="99" t="s">
        <v>7265</v>
      </c>
      <c r="F2663" s="100">
        <v>40544</v>
      </c>
      <c r="G2663" s="101">
        <v>3</v>
      </c>
      <c r="I2663" s="101">
        <v>0</v>
      </c>
    </row>
    <row r="2664" spans="1:9" ht="14.5" x14ac:dyDescent="0.35">
      <c r="A2664" s="99" t="s">
        <v>6820</v>
      </c>
      <c r="B2664" s="99" t="s">
        <v>7266</v>
      </c>
      <c r="C2664" s="189" t="s">
        <v>7267</v>
      </c>
      <c r="D2664" s="190">
        <v>2.4</v>
      </c>
      <c r="E2664" s="99" t="s">
        <v>7268</v>
      </c>
      <c r="F2664" s="100">
        <v>40544</v>
      </c>
      <c r="G2664" s="101">
        <v>2.4</v>
      </c>
      <c r="I2664" s="101">
        <v>0</v>
      </c>
    </row>
    <row r="2665" spans="1:9" ht="14.5" x14ac:dyDescent="0.35">
      <c r="A2665" s="99" t="s">
        <v>6820</v>
      </c>
      <c r="B2665" s="99" t="s">
        <v>7269</v>
      </c>
      <c r="C2665" s="189" t="s">
        <v>7270</v>
      </c>
      <c r="D2665" s="190">
        <v>3.15</v>
      </c>
      <c r="E2665" s="99" t="s">
        <v>7271</v>
      </c>
      <c r="F2665" s="100">
        <v>40544</v>
      </c>
      <c r="G2665" s="101">
        <v>3.15</v>
      </c>
      <c r="I2665" s="101">
        <v>0</v>
      </c>
    </row>
    <row r="2666" spans="1:9" ht="14.5" x14ac:dyDescent="0.35">
      <c r="A2666" s="99" t="s">
        <v>6820</v>
      </c>
      <c r="B2666" s="99" t="s">
        <v>7272</v>
      </c>
      <c r="C2666" s="189" t="s">
        <v>7273</v>
      </c>
      <c r="D2666" s="190">
        <v>3.15</v>
      </c>
      <c r="E2666" s="99" t="s">
        <v>7274</v>
      </c>
      <c r="F2666" s="100">
        <v>40544</v>
      </c>
      <c r="G2666" s="101">
        <v>3.15</v>
      </c>
      <c r="I2666" s="101">
        <v>0</v>
      </c>
    </row>
    <row r="2667" spans="1:9" ht="14.5" x14ac:dyDescent="0.35">
      <c r="A2667" s="99" t="s">
        <v>6820</v>
      </c>
      <c r="B2667" s="99" t="s">
        <v>404</v>
      </c>
      <c r="C2667" s="189" t="s">
        <v>7275</v>
      </c>
      <c r="D2667" s="190">
        <v>3.3</v>
      </c>
      <c r="E2667" s="99" t="s">
        <v>7276</v>
      </c>
      <c r="F2667" s="100">
        <v>40544</v>
      </c>
      <c r="G2667" s="101">
        <v>3.3</v>
      </c>
      <c r="I2667" s="101">
        <v>0</v>
      </c>
    </row>
    <row r="2668" spans="1:9" ht="14.5" x14ac:dyDescent="0.35">
      <c r="A2668" s="99" t="s">
        <v>6820</v>
      </c>
      <c r="B2668" s="99" t="s">
        <v>7277</v>
      </c>
      <c r="C2668" s="189" t="s">
        <v>7278</v>
      </c>
      <c r="D2668" s="190">
        <v>2.6</v>
      </c>
      <c r="E2668" s="99" t="s">
        <v>7279</v>
      </c>
      <c r="F2668" s="100">
        <v>40544</v>
      </c>
      <c r="G2668" s="101">
        <v>2.6</v>
      </c>
      <c r="I2668" s="101">
        <v>0</v>
      </c>
    </row>
    <row r="2669" spans="1:9" ht="14.5" x14ac:dyDescent="0.35">
      <c r="A2669" s="99" t="s">
        <v>6820</v>
      </c>
      <c r="B2669" s="99" t="s">
        <v>7280</v>
      </c>
      <c r="C2669" s="189" t="s">
        <v>7281</v>
      </c>
      <c r="D2669" s="190">
        <v>3.65</v>
      </c>
      <c r="E2669" s="99" t="s">
        <v>7282</v>
      </c>
      <c r="F2669" s="100">
        <v>40544</v>
      </c>
      <c r="G2669" s="101">
        <v>3.65</v>
      </c>
      <c r="I2669" s="101">
        <v>0</v>
      </c>
    </row>
    <row r="2670" spans="1:9" ht="14.5" x14ac:dyDescent="0.35">
      <c r="A2670" s="99" t="s">
        <v>6820</v>
      </c>
      <c r="B2670" s="99" t="s">
        <v>7283</v>
      </c>
      <c r="C2670" s="189" t="s">
        <v>7284</v>
      </c>
      <c r="D2670" s="190">
        <v>2.4</v>
      </c>
      <c r="E2670" s="99" t="s">
        <v>7285</v>
      </c>
      <c r="F2670" s="100">
        <v>40544</v>
      </c>
      <c r="G2670" s="101">
        <v>2.4</v>
      </c>
      <c r="I2670" s="101">
        <v>0</v>
      </c>
    </row>
    <row r="2671" spans="1:9" ht="14.5" x14ac:dyDescent="0.35">
      <c r="A2671" s="99" t="s">
        <v>6820</v>
      </c>
      <c r="B2671" s="99" t="s">
        <v>3160</v>
      </c>
      <c r="C2671" s="189" t="s">
        <v>7286</v>
      </c>
      <c r="D2671" s="190">
        <v>2.4</v>
      </c>
      <c r="E2671" s="99" t="s">
        <v>7287</v>
      </c>
      <c r="F2671" s="100">
        <v>40544</v>
      </c>
      <c r="G2671" s="101">
        <v>2.4</v>
      </c>
      <c r="I2671" s="101">
        <v>0</v>
      </c>
    </row>
    <row r="2672" spans="1:9" ht="14.5" x14ac:dyDescent="0.35">
      <c r="A2672" s="99" t="s">
        <v>6820</v>
      </c>
      <c r="B2672" s="99" t="s">
        <v>611</v>
      </c>
      <c r="C2672" s="189" t="s">
        <v>7288</v>
      </c>
      <c r="D2672" s="190">
        <v>3.6</v>
      </c>
      <c r="E2672" s="99" t="s">
        <v>7289</v>
      </c>
      <c r="F2672" s="100">
        <v>40544</v>
      </c>
      <c r="G2672" s="101">
        <v>3.6</v>
      </c>
      <c r="I2672" s="101">
        <v>0</v>
      </c>
    </row>
    <row r="2673" spans="1:9" ht="14.5" x14ac:dyDescent="0.35">
      <c r="A2673" s="99" t="s">
        <v>6820</v>
      </c>
      <c r="B2673" s="99" t="s">
        <v>7290</v>
      </c>
      <c r="C2673" s="189" t="s">
        <v>7291</v>
      </c>
      <c r="D2673" s="190">
        <v>2.8</v>
      </c>
      <c r="E2673" s="99" t="s">
        <v>7292</v>
      </c>
      <c r="F2673" s="100">
        <v>40544</v>
      </c>
      <c r="G2673" s="101">
        <v>2.8</v>
      </c>
      <c r="I2673" s="101">
        <v>0</v>
      </c>
    </row>
    <row r="2674" spans="1:9" ht="14.5" x14ac:dyDescent="0.35">
      <c r="A2674" s="99" t="s">
        <v>6820</v>
      </c>
      <c r="B2674" s="99" t="s">
        <v>4409</v>
      </c>
      <c r="C2674" s="189" t="s">
        <v>7293</v>
      </c>
      <c r="D2674" s="190">
        <v>3</v>
      </c>
      <c r="E2674" s="99" t="s">
        <v>7294</v>
      </c>
      <c r="F2674" s="100">
        <v>40544</v>
      </c>
      <c r="G2674" s="101">
        <v>3</v>
      </c>
      <c r="I2674" s="101">
        <v>0</v>
      </c>
    </row>
    <row r="2675" spans="1:9" ht="14.5" x14ac:dyDescent="0.35">
      <c r="A2675" s="99" t="s">
        <v>6820</v>
      </c>
      <c r="B2675" s="99" t="s">
        <v>7295</v>
      </c>
      <c r="C2675" s="189" t="s">
        <v>7296</v>
      </c>
      <c r="D2675" s="190">
        <v>3</v>
      </c>
      <c r="E2675" s="99" t="s">
        <v>7297</v>
      </c>
      <c r="F2675" s="100">
        <v>40544</v>
      </c>
      <c r="G2675" s="101">
        <v>3</v>
      </c>
      <c r="I2675" s="101">
        <v>0</v>
      </c>
    </row>
    <row r="2676" spans="1:9" ht="14.5" x14ac:dyDescent="0.35">
      <c r="A2676" s="99" t="s">
        <v>6820</v>
      </c>
      <c r="B2676" s="99" t="s">
        <v>7298</v>
      </c>
      <c r="C2676" s="189" t="s">
        <v>7299</v>
      </c>
      <c r="D2676" s="190">
        <v>2.4</v>
      </c>
      <c r="E2676" s="99" t="s">
        <v>7300</v>
      </c>
      <c r="F2676" s="100">
        <v>40544</v>
      </c>
      <c r="G2676" s="101">
        <v>2.4</v>
      </c>
      <c r="I2676" s="101">
        <v>0</v>
      </c>
    </row>
    <row r="2677" spans="1:9" ht="14.5" x14ac:dyDescent="0.35">
      <c r="A2677" s="99" t="s">
        <v>6820</v>
      </c>
      <c r="B2677" s="99" t="s">
        <v>7301</v>
      </c>
      <c r="C2677" s="189" t="s">
        <v>7302</v>
      </c>
      <c r="D2677" s="190">
        <v>2.4</v>
      </c>
      <c r="E2677" s="99" t="s">
        <v>7303</v>
      </c>
      <c r="F2677" s="100">
        <v>40544</v>
      </c>
      <c r="G2677" s="101">
        <v>2.4</v>
      </c>
      <c r="I2677" s="101">
        <v>0</v>
      </c>
    </row>
    <row r="2678" spans="1:9" ht="14.5" x14ac:dyDescent="0.35">
      <c r="A2678" s="99" t="s">
        <v>6820</v>
      </c>
      <c r="B2678" s="99" t="s">
        <v>422</v>
      </c>
      <c r="C2678" s="189" t="s">
        <v>7304</v>
      </c>
      <c r="D2678" s="190">
        <v>3.3</v>
      </c>
      <c r="E2678" s="99" t="s">
        <v>7305</v>
      </c>
      <c r="F2678" s="100">
        <v>40544</v>
      </c>
      <c r="G2678" s="101">
        <v>3.3</v>
      </c>
      <c r="I2678" s="101">
        <v>0</v>
      </c>
    </row>
    <row r="2679" spans="1:9" ht="14.5" x14ac:dyDescent="0.35">
      <c r="A2679" s="99" t="s">
        <v>6820</v>
      </c>
      <c r="B2679" s="99" t="s">
        <v>6266</v>
      </c>
      <c r="C2679" s="189" t="s">
        <v>7306</v>
      </c>
      <c r="D2679" s="190">
        <v>2.4</v>
      </c>
      <c r="E2679" s="99" t="s">
        <v>7307</v>
      </c>
      <c r="F2679" s="100">
        <v>40544</v>
      </c>
      <c r="G2679" s="101">
        <v>2.4</v>
      </c>
      <c r="I2679" s="101">
        <v>0</v>
      </c>
    </row>
    <row r="2680" spans="1:9" ht="14.5" x14ac:dyDescent="0.35">
      <c r="A2680" s="99" t="s">
        <v>6820</v>
      </c>
      <c r="B2680" s="99" t="s">
        <v>7308</v>
      </c>
      <c r="C2680" s="189" t="s">
        <v>7309</v>
      </c>
      <c r="D2680" s="190">
        <v>2.4</v>
      </c>
      <c r="E2680" s="99" t="s">
        <v>7310</v>
      </c>
      <c r="F2680" s="100">
        <v>40544</v>
      </c>
      <c r="G2680" s="101">
        <v>2.4</v>
      </c>
      <c r="I2680" s="101">
        <v>0</v>
      </c>
    </row>
    <row r="2681" spans="1:9" ht="14.5" x14ac:dyDescent="0.35">
      <c r="A2681" s="99" t="s">
        <v>6820</v>
      </c>
      <c r="B2681" s="99" t="s">
        <v>7311</v>
      </c>
      <c r="C2681" s="189" t="s">
        <v>7312</v>
      </c>
      <c r="D2681" s="190">
        <v>3</v>
      </c>
      <c r="E2681" s="99" t="s">
        <v>7313</v>
      </c>
      <c r="F2681" s="100">
        <v>40544</v>
      </c>
      <c r="G2681" s="101">
        <v>3</v>
      </c>
      <c r="I2681" s="101">
        <v>0</v>
      </c>
    </row>
    <row r="2682" spans="1:9" ht="14.5" x14ac:dyDescent="0.35">
      <c r="A2682" s="99" t="s">
        <v>6820</v>
      </c>
      <c r="B2682" s="99" t="s">
        <v>7314</v>
      </c>
      <c r="C2682" s="189" t="s">
        <v>7315</v>
      </c>
      <c r="D2682" s="190">
        <v>2.4</v>
      </c>
      <c r="E2682" s="99" t="s">
        <v>7316</v>
      </c>
      <c r="F2682" s="100">
        <v>40544</v>
      </c>
      <c r="G2682" s="101">
        <v>2.4</v>
      </c>
      <c r="I2682" s="101">
        <v>0</v>
      </c>
    </row>
    <row r="2683" spans="1:9" ht="14.5" x14ac:dyDescent="0.35">
      <c r="A2683" s="99" t="s">
        <v>6820</v>
      </c>
      <c r="B2683" s="99" t="s">
        <v>7317</v>
      </c>
      <c r="C2683" s="189" t="s">
        <v>7318</v>
      </c>
      <c r="D2683" s="190">
        <v>2.6</v>
      </c>
      <c r="E2683" s="99" t="s">
        <v>7319</v>
      </c>
      <c r="F2683" s="100">
        <v>40544</v>
      </c>
      <c r="G2683" s="101">
        <v>2.6</v>
      </c>
      <c r="I2683" s="101">
        <v>0</v>
      </c>
    </row>
    <row r="2684" spans="1:9" ht="14.5" x14ac:dyDescent="0.35">
      <c r="A2684" s="99" t="s">
        <v>6820</v>
      </c>
      <c r="B2684" s="99" t="s">
        <v>7320</v>
      </c>
      <c r="C2684" s="189" t="s">
        <v>7321</v>
      </c>
      <c r="D2684" s="190">
        <v>3.3</v>
      </c>
      <c r="E2684" s="99" t="s">
        <v>7322</v>
      </c>
      <c r="F2684" s="100">
        <v>40544</v>
      </c>
      <c r="G2684" s="101">
        <v>3.3</v>
      </c>
      <c r="I2684" s="101">
        <v>0</v>
      </c>
    </row>
    <row r="2685" spans="1:9" ht="14.5" x14ac:dyDescent="0.35">
      <c r="A2685" s="99" t="s">
        <v>6820</v>
      </c>
      <c r="B2685" s="99" t="s">
        <v>3336</v>
      </c>
      <c r="C2685" s="189" t="s">
        <v>7323</v>
      </c>
      <c r="D2685" s="190">
        <v>3</v>
      </c>
      <c r="E2685" s="99" t="s">
        <v>7324</v>
      </c>
      <c r="F2685" s="100">
        <v>40544</v>
      </c>
      <c r="G2685" s="101">
        <v>3</v>
      </c>
      <c r="I2685" s="101">
        <v>0</v>
      </c>
    </row>
    <row r="2686" spans="1:9" ht="14.5" x14ac:dyDescent="0.35">
      <c r="A2686" s="99" t="s">
        <v>6820</v>
      </c>
      <c r="B2686" s="99" t="s">
        <v>7325</v>
      </c>
      <c r="C2686" s="189" t="s">
        <v>7326</v>
      </c>
      <c r="D2686" s="190">
        <v>2.4</v>
      </c>
      <c r="E2686" s="99" t="s">
        <v>7327</v>
      </c>
      <c r="F2686" s="100">
        <v>40544</v>
      </c>
      <c r="G2686" s="101">
        <v>2.4</v>
      </c>
      <c r="I2686" s="101">
        <v>0</v>
      </c>
    </row>
    <row r="2687" spans="1:9" ht="14.5" x14ac:dyDescent="0.35">
      <c r="A2687" s="99" t="s">
        <v>6820</v>
      </c>
      <c r="B2687" s="99" t="s">
        <v>7328</v>
      </c>
      <c r="C2687" s="189" t="s">
        <v>7329</v>
      </c>
      <c r="D2687" s="190">
        <v>3.65</v>
      </c>
      <c r="E2687" s="99" t="s">
        <v>7330</v>
      </c>
      <c r="F2687" s="100">
        <v>40544</v>
      </c>
      <c r="G2687" s="101">
        <v>3.65</v>
      </c>
      <c r="I2687" s="101">
        <v>0</v>
      </c>
    </row>
    <row r="2688" spans="1:9" ht="14.5" x14ac:dyDescent="0.35">
      <c r="A2688" s="99" t="s">
        <v>6820</v>
      </c>
      <c r="B2688" s="99" t="s">
        <v>6569</v>
      </c>
      <c r="C2688" s="189" t="s">
        <v>7331</v>
      </c>
      <c r="D2688" s="190">
        <v>2.4</v>
      </c>
      <c r="E2688" s="99" t="s">
        <v>7332</v>
      </c>
      <c r="F2688" s="100">
        <v>40544</v>
      </c>
      <c r="G2688" s="101">
        <v>2.4</v>
      </c>
      <c r="I2688" s="101">
        <v>0</v>
      </c>
    </row>
    <row r="2689" spans="1:9" ht="14.5" x14ac:dyDescent="0.35">
      <c r="A2689" s="99" t="s">
        <v>6820</v>
      </c>
      <c r="B2689" s="99" t="s">
        <v>3180</v>
      </c>
      <c r="C2689" s="189" t="s">
        <v>7333</v>
      </c>
      <c r="D2689" s="190">
        <v>3.3</v>
      </c>
      <c r="E2689" s="99" t="s">
        <v>7334</v>
      </c>
      <c r="F2689" s="100">
        <v>40544</v>
      </c>
      <c r="G2689" s="101">
        <v>3.3</v>
      </c>
      <c r="I2689" s="101">
        <v>0</v>
      </c>
    </row>
    <row r="2690" spans="1:9" ht="14.5" x14ac:dyDescent="0.35">
      <c r="A2690" s="99" t="s">
        <v>6820</v>
      </c>
      <c r="B2690" s="99" t="s">
        <v>7335</v>
      </c>
      <c r="C2690" s="189" t="s">
        <v>7336</v>
      </c>
      <c r="D2690" s="190">
        <v>3</v>
      </c>
      <c r="E2690" s="99" t="s">
        <v>7337</v>
      </c>
      <c r="F2690" s="100">
        <v>40544</v>
      </c>
      <c r="G2690" s="101">
        <v>3</v>
      </c>
      <c r="I2690" s="101">
        <v>0</v>
      </c>
    </row>
    <row r="2691" spans="1:9" ht="14.5" x14ac:dyDescent="0.35">
      <c r="A2691" s="99" t="s">
        <v>6820</v>
      </c>
      <c r="B2691" s="99" t="s">
        <v>7338</v>
      </c>
      <c r="C2691" s="189" t="s">
        <v>7339</v>
      </c>
      <c r="D2691" s="190">
        <v>2.8</v>
      </c>
      <c r="E2691" s="99" t="s">
        <v>7340</v>
      </c>
      <c r="F2691" s="100">
        <v>40544</v>
      </c>
      <c r="G2691" s="101">
        <v>2.8</v>
      </c>
      <c r="I2691" s="101">
        <v>0</v>
      </c>
    </row>
    <row r="2692" spans="1:9" ht="14.5" x14ac:dyDescent="0.35">
      <c r="A2692" s="99" t="s">
        <v>6820</v>
      </c>
      <c r="B2692" s="99" t="s">
        <v>7341</v>
      </c>
      <c r="C2692" s="189" t="s">
        <v>7342</v>
      </c>
      <c r="D2692" s="190">
        <v>3</v>
      </c>
      <c r="E2692" s="99" t="s">
        <v>7343</v>
      </c>
      <c r="F2692" s="100">
        <v>40544</v>
      </c>
      <c r="G2692" s="101">
        <v>3</v>
      </c>
      <c r="I2692" s="101">
        <v>0</v>
      </c>
    </row>
    <row r="2693" spans="1:9" ht="14.5" x14ac:dyDescent="0.35">
      <c r="A2693" s="99" t="s">
        <v>6820</v>
      </c>
      <c r="B2693" s="99" t="s">
        <v>3341</v>
      </c>
      <c r="C2693" s="189" t="s">
        <v>7344</v>
      </c>
      <c r="D2693" s="190">
        <v>3.15</v>
      </c>
      <c r="E2693" s="99" t="s">
        <v>7345</v>
      </c>
      <c r="F2693" s="100">
        <v>40544</v>
      </c>
      <c r="G2693" s="101">
        <v>3.15</v>
      </c>
      <c r="I2693" s="101">
        <v>0</v>
      </c>
    </row>
    <row r="2694" spans="1:9" ht="14.5" x14ac:dyDescent="0.35">
      <c r="A2694" s="99" t="s">
        <v>6820</v>
      </c>
      <c r="B2694" s="99" t="s">
        <v>7346</v>
      </c>
      <c r="C2694" s="189" t="s">
        <v>7347</v>
      </c>
      <c r="D2694" s="190">
        <v>3.15</v>
      </c>
      <c r="E2694" s="99" t="s">
        <v>7348</v>
      </c>
      <c r="F2694" s="100">
        <v>40544</v>
      </c>
      <c r="G2694" s="101">
        <v>3.15</v>
      </c>
      <c r="I2694" s="101">
        <v>0</v>
      </c>
    </row>
    <row r="2695" spans="1:9" ht="14.5" x14ac:dyDescent="0.35">
      <c r="A2695" s="99" t="s">
        <v>6820</v>
      </c>
      <c r="B2695" s="99" t="s">
        <v>7349</v>
      </c>
      <c r="C2695" s="189" t="s">
        <v>7350</v>
      </c>
      <c r="D2695" s="190">
        <v>3.3</v>
      </c>
      <c r="E2695" s="99" t="s">
        <v>7351</v>
      </c>
      <c r="F2695" s="100">
        <v>40544</v>
      </c>
      <c r="G2695" s="101">
        <v>3.3</v>
      </c>
      <c r="I2695" s="101">
        <v>0</v>
      </c>
    </row>
    <row r="2696" spans="1:9" ht="14.5" x14ac:dyDescent="0.35">
      <c r="A2696" s="99" t="s">
        <v>6820</v>
      </c>
      <c r="B2696" s="99" t="s">
        <v>7352</v>
      </c>
      <c r="C2696" s="189" t="s">
        <v>7353</v>
      </c>
      <c r="D2696" s="190">
        <v>3.65</v>
      </c>
      <c r="E2696" s="99" t="s">
        <v>7354</v>
      </c>
      <c r="F2696" s="100">
        <v>40544</v>
      </c>
      <c r="G2696" s="101">
        <v>3.65</v>
      </c>
      <c r="I2696" s="101">
        <v>0</v>
      </c>
    </row>
    <row r="2697" spans="1:9" ht="14.5" x14ac:dyDescent="0.35">
      <c r="A2697" s="99" t="s">
        <v>6820</v>
      </c>
      <c r="B2697" s="99" t="s">
        <v>7355</v>
      </c>
      <c r="C2697" s="189" t="s">
        <v>7356</v>
      </c>
      <c r="D2697" s="190">
        <v>2.8</v>
      </c>
      <c r="E2697" s="99" t="s">
        <v>7357</v>
      </c>
      <c r="F2697" s="100">
        <v>40544</v>
      </c>
      <c r="G2697" s="101">
        <v>2.8</v>
      </c>
      <c r="I2697" s="101">
        <v>0</v>
      </c>
    </row>
    <row r="2698" spans="1:9" ht="14.5" x14ac:dyDescent="0.35">
      <c r="A2698" s="99" t="s">
        <v>6820</v>
      </c>
      <c r="B2698" s="99" t="s">
        <v>7358</v>
      </c>
      <c r="C2698" s="189" t="s">
        <v>7359</v>
      </c>
      <c r="D2698" s="190">
        <v>2.8</v>
      </c>
      <c r="E2698" s="99" t="s">
        <v>7360</v>
      </c>
      <c r="F2698" s="100">
        <v>40544</v>
      </c>
      <c r="G2698" s="101">
        <v>2.8</v>
      </c>
      <c r="I2698" s="101">
        <v>0</v>
      </c>
    </row>
    <row r="2699" spans="1:9" ht="14.5" x14ac:dyDescent="0.35">
      <c r="A2699" s="99" t="s">
        <v>6820</v>
      </c>
      <c r="B2699" s="99" t="s">
        <v>7361</v>
      </c>
      <c r="C2699" s="189" t="s">
        <v>7362</v>
      </c>
      <c r="D2699" s="190">
        <v>2.6</v>
      </c>
      <c r="E2699" s="99" t="s">
        <v>7363</v>
      </c>
      <c r="F2699" s="100">
        <v>40544</v>
      </c>
      <c r="G2699" s="101">
        <v>2.6</v>
      </c>
      <c r="I2699" s="101">
        <v>0</v>
      </c>
    </row>
    <row r="2700" spans="1:9" ht="14.5" x14ac:dyDescent="0.35">
      <c r="A2700" s="99" t="s">
        <v>6820</v>
      </c>
      <c r="B2700" s="99" t="s">
        <v>7364</v>
      </c>
      <c r="C2700" s="189" t="s">
        <v>7365</v>
      </c>
      <c r="D2700" s="190">
        <v>2.8</v>
      </c>
      <c r="E2700" s="99" t="s">
        <v>7366</v>
      </c>
      <c r="F2700" s="100">
        <v>40544</v>
      </c>
      <c r="G2700" s="101">
        <v>2.8</v>
      </c>
      <c r="I2700" s="101">
        <v>0</v>
      </c>
    </row>
    <row r="2701" spans="1:9" ht="14.5" x14ac:dyDescent="0.35">
      <c r="A2701" s="99" t="s">
        <v>6820</v>
      </c>
      <c r="B2701" s="99" t="s">
        <v>1301</v>
      </c>
      <c r="C2701" s="189" t="s">
        <v>7367</v>
      </c>
      <c r="D2701" s="190">
        <v>3.15</v>
      </c>
      <c r="E2701" s="99" t="s">
        <v>7368</v>
      </c>
      <c r="F2701" s="100">
        <v>40544</v>
      </c>
      <c r="G2701" s="101">
        <v>3.15</v>
      </c>
      <c r="I2701" s="101">
        <v>0</v>
      </c>
    </row>
    <row r="2702" spans="1:9" ht="14.5" x14ac:dyDescent="0.35">
      <c r="A2702" s="99" t="s">
        <v>6820</v>
      </c>
      <c r="B2702" s="99" t="s">
        <v>2889</v>
      </c>
      <c r="C2702" s="189" t="s">
        <v>7369</v>
      </c>
      <c r="D2702" s="190">
        <v>2.4</v>
      </c>
      <c r="E2702" s="99" t="s">
        <v>7370</v>
      </c>
      <c r="F2702" s="100">
        <v>40544</v>
      </c>
      <c r="G2702" s="101">
        <v>2.4</v>
      </c>
      <c r="I2702" s="101">
        <v>0</v>
      </c>
    </row>
    <row r="2703" spans="1:9" ht="14.5" x14ac:dyDescent="0.35">
      <c r="A2703" s="99" t="s">
        <v>6820</v>
      </c>
      <c r="B2703" s="99" t="s">
        <v>2892</v>
      </c>
      <c r="C2703" s="189" t="s">
        <v>7371</v>
      </c>
      <c r="D2703" s="190">
        <v>3</v>
      </c>
      <c r="E2703" s="99" t="s">
        <v>7372</v>
      </c>
      <c r="F2703" s="100">
        <v>40544</v>
      </c>
      <c r="G2703" s="101">
        <v>3</v>
      </c>
      <c r="I2703" s="101">
        <v>0</v>
      </c>
    </row>
    <row r="2704" spans="1:9" ht="14.5" x14ac:dyDescent="0.35">
      <c r="A2704" s="99" t="s">
        <v>6820</v>
      </c>
      <c r="B2704" s="99" t="s">
        <v>7373</v>
      </c>
      <c r="C2704" s="189" t="s">
        <v>7374</v>
      </c>
      <c r="D2704" s="190">
        <v>3</v>
      </c>
      <c r="E2704" s="99" t="s">
        <v>7375</v>
      </c>
      <c r="F2704" s="100">
        <v>40544</v>
      </c>
      <c r="G2704" s="101">
        <v>3</v>
      </c>
      <c r="I2704" s="101">
        <v>0</v>
      </c>
    </row>
    <row r="2705" spans="1:9" ht="14.5" x14ac:dyDescent="0.35">
      <c r="A2705" s="99" t="s">
        <v>6820</v>
      </c>
      <c r="B2705" s="99" t="s">
        <v>7376</v>
      </c>
      <c r="C2705" s="189" t="s">
        <v>7377</v>
      </c>
      <c r="D2705" s="190">
        <v>3.65</v>
      </c>
      <c r="E2705" s="99" t="s">
        <v>7378</v>
      </c>
      <c r="F2705" s="100">
        <v>40544</v>
      </c>
      <c r="G2705" s="101">
        <v>3.65</v>
      </c>
      <c r="I2705" s="101">
        <v>0</v>
      </c>
    </row>
    <row r="2706" spans="1:9" ht="14.5" x14ac:dyDescent="0.35">
      <c r="A2706" s="99" t="s">
        <v>6820</v>
      </c>
      <c r="B2706" s="99" t="s">
        <v>1713</v>
      </c>
      <c r="C2706" s="189" t="s">
        <v>7379</v>
      </c>
      <c r="D2706" s="190">
        <v>2.8</v>
      </c>
      <c r="E2706" s="99" t="s">
        <v>7380</v>
      </c>
      <c r="F2706" s="100">
        <v>40544</v>
      </c>
      <c r="G2706" s="101">
        <v>2.8</v>
      </c>
      <c r="I2706" s="101">
        <v>0</v>
      </c>
    </row>
    <row r="2707" spans="1:9" ht="14.5" x14ac:dyDescent="0.35">
      <c r="A2707" s="99" t="s">
        <v>6820</v>
      </c>
      <c r="B2707" s="99" t="s">
        <v>7381</v>
      </c>
      <c r="C2707" s="189" t="s">
        <v>7382</v>
      </c>
      <c r="D2707" s="190">
        <v>2.6</v>
      </c>
      <c r="E2707" s="99" t="s">
        <v>7383</v>
      </c>
      <c r="F2707" s="100">
        <v>40544</v>
      </c>
      <c r="G2707" s="101">
        <v>2.6</v>
      </c>
      <c r="I2707" s="101">
        <v>0</v>
      </c>
    </row>
    <row r="2708" spans="1:9" ht="14.5" x14ac:dyDescent="0.35">
      <c r="A2708" s="99" t="s">
        <v>6820</v>
      </c>
      <c r="B2708" s="99" t="s">
        <v>7384</v>
      </c>
      <c r="C2708" s="189" t="s">
        <v>7385</v>
      </c>
      <c r="D2708" s="190">
        <v>2.6</v>
      </c>
      <c r="E2708" s="99" t="s">
        <v>7386</v>
      </c>
      <c r="F2708" s="100">
        <v>40544</v>
      </c>
      <c r="G2708" s="101">
        <v>2.6</v>
      </c>
      <c r="I2708" s="101">
        <v>0</v>
      </c>
    </row>
    <row r="2709" spans="1:9" ht="14.5" x14ac:dyDescent="0.35">
      <c r="A2709" s="99" t="s">
        <v>6820</v>
      </c>
      <c r="B2709" s="99" t="s">
        <v>7387</v>
      </c>
      <c r="C2709" s="189" t="s">
        <v>7388</v>
      </c>
      <c r="D2709" s="190">
        <v>2.8</v>
      </c>
      <c r="E2709" s="99" t="s">
        <v>7389</v>
      </c>
      <c r="F2709" s="100">
        <v>40544</v>
      </c>
      <c r="G2709" s="101">
        <v>2.8</v>
      </c>
      <c r="I2709" s="101">
        <v>0</v>
      </c>
    </row>
    <row r="2710" spans="1:9" ht="14.5" x14ac:dyDescent="0.35">
      <c r="A2710" s="99" t="s">
        <v>6820</v>
      </c>
      <c r="B2710" s="99" t="s">
        <v>7390</v>
      </c>
      <c r="C2710" s="189" t="s">
        <v>7391</v>
      </c>
      <c r="D2710" s="190">
        <v>2.4</v>
      </c>
      <c r="E2710" s="99" t="s">
        <v>7392</v>
      </c>
      <c r="F2710" s="100">
        <v>40544</v>
      </c>
      <c r="G2710" s="101">
        <v>2.4</v>
      </c>
      <c r="I2710" s="101">
        <v>0</v>
      </c>
    </row>
    <row r="2711" spans="1:9" ht="14.5" x14ac:dyDescent="0.35">
      <c r="A2711" s="99" t="s">
        <v>6820</v>
      </c>
      <c r="B2711" s="99" t="s">
        <v>7393</v>
      </c>
      <c r="C2711" s="189" t="s">
        <v>7394</v>
      </c>
      <c r="D2711" s="190">
        <v>3</v>
      </c>
      <c r="E2711" s="99" t="s">
        <v>7395</v>
      </c>
      <c r="F2711" s="100">
        <v>40544</v>
      </c>
      <c r="G2711" s="101">
        <v>3</v>
      </c>
      <c r="I2711" s="101">
        <v>0</v>
      </c>
    </row>
    <row r="2712" spans="1:9" ht="14.5" x14ac:dyDescent="0.35">
      <c r="A2712" s="99" t="s">
        <v>6820</v>
      </c>
      <c r="B2712" s="99" t="s">
        <v>1095</v>
      </c>
      <c r="C2712" s="189" t="s">
        <v>7396</v>
      </c>
      <c r="D2712" s="190">
        <v>2.6</v>
      </c>
      <c r="E2712" s="99" t="s">
        <v>7397</v>
      </c>
      <c r="F2712" s="100">
        <v>40544</v>
      </c>
      <c r="G2712" s="101">
        <v>2.6</v>
      </c>
      <c r="I2712" s="101">
        <v>0</v>
      </c>
    </row>
    <row r="2713" spans="1:9" ht="14.5" x14ac:dyDescent="0.35">
      <c r="A2713" s="99" t="s">
        <v>6820</v>
      </c>
      <c r="B2713" s="99" t="s">
        <v>1735</v>
      </c>
      <c r="C2713" s="189" t="s">
        <v>7398</v>
      </c>
      <c r="D2713" s="190">
        <v>2.6</v>
      </c>
      <c r="E2713" s="99" t="s">
        <v>7399</v>
      </c>
      <c r="F2713" s="100">
        <v>40544</v>
      </c>
      <c r="G2713" s="101">
        <v>2.6</v>
      </c>
      <c r="I2713" s="101">
        <v>0</v>
      </c>
    </row>
    <row r="2714" spans="1:9" ht="14.5" x14ac:dyDescent="0.35">
      <c r="A2714" s="99" t="s">
        <v>6820</v>
      </c>
      <c r="B2714" s="99" t="s">
        <v>7400</v>
      </c>
      <c r="C2714" s="189" t="s">
        <v>7401</v>
      </c>
      <c r="D2714" s="190">
        <v>2.4</v>
      </c>
      <c r="E2714" s="99" t="s">
        <v>7402</v>
      </c>
      <c r="F2714" s="100">
        <v>40544</v>
      </c>
      <c r="G2714" s="101">
        <v>2.4</v>
      </c>
      <c r="I2714" s="101">
        <v>0</v>
      </c>
    </row>
    <row r="2715" spans="1:9" ht="14.5" x14ac:dyDescent="0.35">
      <c r="A2715" s="99" t="s">
        <v>6820</v>
      </c>
      <c r="B2715" s="99" t="s">
        <v>7403</v>
      </c>
      <c r="C2715" s="189" t="s">
        <v>7404</v>
      </c>
      <c r="D2715" s="190">
        <v>2.8</v>
      </c>
      <c r="E2715" s="99" t="s">
        <v>7405</v>
      </c>
      <c r="F2715" s="100">
        <v>40544</v>
      </c>
      <c r="G2715" s="101">
        <v>2.8</v>
      </c>
      <c r="I2715" s="101">
        <v>0</v>
      </c>
    </row>
    <row r="2716" spans="1:9" ht="14.5" x14ac:dyDescent="0.35">
      <c r="A2716" s="99" t="s">
        <v>6820</v>
      </c>
      <c r="B2716" s="99" t="s">
        <v>7406</v>
      </c>
      <c r="C2716" s="189" t="s">
        <v>7407</v>
      </c>
      <c r="D2716" s="190">
        <v>3</v>
      </c>
      <c r="E2716" s="99" t="s">
        <v>7408</v>
      </c>
      <c r="F2716" s="100">
        <v>40544</v>
      </c>
      <c r="G2716" s="101">
        <v>3</v>
      </c>
      <c r="I2716" s="101">
        <v>0</v>
      </c>
    </row>
    <row r="2717" spans="1:9" ht="14.5" x14ac:dyDescent="0.35">
      <c r="A2717" s="99" t="s">
        <v>6820</v>
      </c>
      <c r="B2717" s="99" t="s">
        <v>7409</v>
      </c>
      <c r="C2717" s="189" t="s">
        <v>7410</v>
      </c>
      <c r="D2717" s="190">
        <v>2.8</v>
      </c>
      <c r="E2717" s="99" t="s">
        <v>7411</v>
      </c>
      <c r="F2717" s="100">
        <v>40544</v>
      </c>
      <c r="G2717" s="101">
        <v>2.8</v>
      </c>
      <c r="I2717" s="101">
        <v>0</v>
      </c>
    </row>
    <row r="2718" spans="1:9" ht="14.5" x14ac:dyDescent="0.35">
      <c r="A2718" s="99" t="s">
        <v>6820</v>
      </c>
      <c r="B2718" s="99" t="s">
        <v>7412</v>
      </c>
      <c r="C2718" s="189" t="s">
        <v>7413</v>
      </c>
      <c r="D2718" s="190">
        <v>3.3</v>
      </c>
      <c r="E2718" s="99" t="s">
        <v>7414</v>
      </c>
      <c r="F2718" s="100">
        <v>40544</v>
      </c>
      <c r="G2718" s="101">
        <v>3.3</v>
      </c>
      <c r="I2718" s="101">
        <v>0</v>
      </c>
    </row>
    <row r="2719" spans="1:9" ht="14.5" x14ac:dyDescent="0.35">
      <c r="A2719" s="99" t="s">
        <v>6820</v>
      </c>
      <c r="B2719" s="99" t="s">
        <v>679</v>
      </c>
      <c r="C2719" s="189" t="s">
        <v>7415</v>
      </c>
      <c r="D2719" s="190">
        <v>3.3</v>
      </c>
      <c r="E2719" s="99" t="s">
        <v>7416</v>
      </c>
      <c r="F2719" s="100">
        <v>40544</v>
      </c>
      <c r="G2719" s="101">
        <v>3.3</v>
      </c>
      <c r="I2719" s="101">
        <v>0</v>
      </c>
    </row>
    <row r="2720" spans="1:9" ht="14.5" x14ac:dyDescent="0.35">
      <c r="A2720" s="99" t="s">
        <v>6820</v>
      </c>
      <c r="B2720" s="99" t="s">
        <v>7417</v>
      </c>
      <c r="C2720" s="189" t="s">
        <v>7418</v>
      </c>
      <c r="D2720" s="190">
        <v>3.3</v>
      </c>
      <c r="E2720" s="99" t="s">
        <v>7419</v>
      </c>
      <c r="F2720" s="100">
        <v>40544</v>
      </c>
      <c r="G2720" s="101">
        <v>3.3</v>
      </c>
      <c r="I2720" s="101">
        <v>0</v>
      </c>
    </row>
    <row r="2721" spans="1:9" ht="14.5" x14ac:dyDescent="0.35">
      <c r="A2721" s="99" t="s">
        <v>6820</v>
      </c>
      <c r="B2721" s="99" t="s">
        <v>7420</v>
      </c>
      <c r="C2721" s="189" t="s">
        <v>7421</v>
      </c>
      <c r="D2721" s="190">
        <v>3</v>
      </c>
      <c r="E2721" s="99" t="s">
        <v>7422</v>
      </c>
      <c r="F2721" s="100">
        <v>40544</v>
      </c>
      <c r="G2721" s="101">
        <v>3</v>
      </c>
      <c r="I2721" s="101">
        <v>0</v>
      </c>
    </row>
    <row r="2722" spans="1:9" ht="14.5" x14ac:dyDescent="0.35">
      <c r="A2722" s="99" t="s">
        <v>6820</v>
      </c>
      <c r="B2722" s="99" t="s">
        <v>7423</v>
      </c>
      <c r="C2722" s="189" t="s">
        <v>7424</v>
      </c>
      <c r="D2722" s="190">
        <v>2.4</v>
      </c>
      <c r="E2722" s="99" t="s">
        <v>7425</v>
      </c>
      <c r="F2722" s="100">
        <v>40544</v>
      </c>
      <c r="G2722" s="101">
        <v>2.4</v>
      </c>
      <c r="I2722" s="101">
        <v>0</v>
      </c>
    </row>
    <row r="2723" spans="1:9" ht="14.5" x14ac:dyDescent="0.35">
      <c r="A2723" s="99" t="s">
        <v>6820</v>
      </c>
      <c r="B2723" s="99" t="s">
        <v>7426</v>
      </c>
      <c r="C2723" s="189" t="s">
        <v>7427</v>
      </c>
      <c r="D2723" s="190">
        <v>3.3</v>
      </c>
      <c r="E2723" s="99" t="s">
        <v>7428</v>
      </c>
      <c r="F2723" s="100">
        <v>40544</v>
      </c>
      <c r="G2723" s="101">
        <v>3.3</v>
      </c>
      <c r="I2723" s="101">
        <v>0</v>
      </c>
    </row>
    <row r="2724" spans="1:9" ht="14.5" x14ac:dyDescent="0.35">
      <c r="A2724" s="99" t="s">
        <v>6820</v>
      </c>
      <c r="B2724" s="99" t="s">
        <v>7429</v>
      </c>
      <c r="C2724" s="189" t="s">
        <v>7430</v>
      </c>
      <c r="D2724" s="190">
        <v>2.8</v>
      </c>
      <c r="E2724" s="99" t="s">
        <v>7431</v>
      </c>
      <c r="F2724" s="100">
        <v>40544</v>
      </c>
      <c r="G2724" s="101">
        <v>2.8</v>
      </c>
      <c r="I2724" s="101">
        <v>0</v>
      </c>
    </row>
    <row r="2725" spans="1:9" ht="14.5" x14ac:dyDescent="0.35">
      <c r="A2725" s="99" t="s">
        <v>6820</v>
      </c>
      <c r="B2725" s="99" t="s">
        <v>7432</v>
      </c>
      <c r="C2725" s="189" t="s">
        <v>7433</v>
      </c>
      <c r="D2725" s="190">
        <v>3</v>
      </c>
      <c r="E2725" s="99" t="s">
        <v>7434</v>
      </c>
      <c r="F2725" s="100">
        <v>40544</v>
      </c>
      <c r="G2725" s="101">
        <v>3</v>
      </c>
      <c r="I2725" s="101">
        <v>0</v>
      </c>
    </row>
    <row r="2726" spans="1:9" ht="14.5" x14ac:dyDescent="0.35">
      <c r="A2726" s="99" t="s">
        <v>6820</v>
      </c>
      <c r="B2726" s="99" t="s">
        <v>7435</v>
      </c>
      <c r="C2726" s="189" t="s">
        <v>7436</v>
      </c>
      <c r="D2726" s="190">
        <v>3.65</v>
      </c>
      <c r="E2726" s="99" t="s">
        <v>7437</v>
      </c>
      <c r="F2726" s="100">
        <v>40544</v>
      </c>
      <c r="G2726" s="101">
        <v>3.65</v>
      </c>
      <c r="I2726" s="101">
        <v>0</v>
      </c>
    </row>
    <row r="2727" spans="1:9" ht="14.5" x14ac:dyDescent="0.35">
      <c r="A2727" s="99" t="s">
        <v>6820</v>
      </c>
      <c r="B2727" s="99" t="s">
        <v>1318</v>
      </c>
      <c r="C2727" s="189" t="s">
        <v>7438</v>
      </c>
      <c r="D2727" s="190">
        <v>3.3</v>
      </c>
      <c r="E2727" s="99" t="s">
        <v>7439</v>
      </c>
      <c r="F2727" s="100">
        <v>40544</v>
      </c>
      <c r="G2727" s="101">
        <v>3.3</v>
      </c>
      <c r="I2727" s="101">
        <v>0</v>
      </c>
    </row>
    <row r="2728" spans="1:9" ht="14.5" x14ac:dyDescent="0.35">
      <c r="A2728" s="99" t="s">
        <v>6820</v>
      </c>
      <c r="B2728" s="99" t="s">
        <v>7440</v>
      </c>
      <c r="C2728" s="189" t="s">
        <v>7441</v>
      </c>
      <c r="D2728" s="190">
        <v>3.6</v>
      </c>
      <c r="E2728" s="99" t="s">
        <v>7442</v>
      </c>
      <c r="F2728" s="100">
        <v>40544</v>
      </c>
      <c r="G2728" s="101">
        <v>3.6</v>
      </c>
      <c r="I2728" s="101">
        <v>0</v>
      </c>
    </row>
    <row r="2729" spans="1:9" ht="14.5" x14ac:dyDescent="0.35">
      <c r="A2729" s="99" t="s">
        <v>6820</v>
      </c>
      <c r="B2729" s="99" t="s">
        <v>5031</v>
      </c>
      <c r="C2729" s="189" t="s">
        <v>7443</v>
      </c>
      <c r="D2729" s="190">
        <v>2.4</v>
      </c>
      <c r="E2729" s="99" t="s">
        <v>7444</v>
      </c>
      <c r="F2729" s="100">
        <v>40544</v>
      </c>
      <c r="G2729" s="101">
        <v>2.4</v>
      </c>
      <c r="I2729" s="101">
        <v>0</v>
      </c>
    </row>
    <row r="2730" spans="1:9" ht="14.5" x14ac:dyDescent="0.35">
      <c r="A2730" s="99" t="s">
        <v>6820</v>
      </c>
      <c r="B2730" s="99" t="s">
        <v>467</v>
      </c>
      <c r="C2730" s="189" t="s">
        <v>7445</v>
      </c>
      <c r="D2730" s="190">
        <v>3.3</v>
      </c>
      <c r="E2730" s="99" t="s">
        <v>7446</v>
      </c>
      <c r="F2730" s="100">
        <v>40544</v>
      </c>
      <c r="G2730" s="101">
        <v>3.3</v>
      </c>
      <c r="I2730" s="101">
        <v>0</v>
      </c>
    </row>
    <row r="2731" spans="1:9" ht="14.5" x14ac:dyDescent="0.35">
      <c r="A2731" s="99" t="s">
        <v>6820</v>
      </c>
      <c r="B2731" s="99" t="s">
        <v>7447</v>
      </c>
      <c r="C2731" s="189" t="s">
        <v>7448</v>
      </c>
      <c r="D2731" s="190">
        <v>3.45</v>
      </c>
      <c r="E2731" s="99" t="s">
        <v>7449</v>
      </c>
      <c r="F2731" s="100">
        <v>40544</v>
      </c>
      <c r="G2731" s="101">
        <v>3.45</v>
      </c>
      <c r="I2731" s="101">
        <v>0</v>
      </c>
    </row>
    <row r="2732" spans="1:9" ht="14.5" x14ac:dyDescent="0.35">
      <c r="A2732" s="99" t="s">
        <v>6820</v>
      </c>
      <c r="B2732" s="99" t="s">
        <v>7450</v>
      </c>
      <c r="C2732" s="189" t="s">
        <v>7451</v>
      </c>
      <c r="D2732" s="190">
        <v>3.6</v>
      </c>
      <c r="E2732" s="99" t="s">
        <v>7452</v>
      </c>
      <c r="F2732" s="100">
        <v>40544</v>
      </c>
      <c r="G2732" s="101">
        <v>3.6</v>
      </c>
      <c r="I2732" s="101">
        <v>0</v>
      </c>
    </row>
    <row r="2733" spans="1:9" ht="14.5" x14ac:dyDescent="0.35">
      <c r="A2733" s="99" t="s">
        <v>6820</v>
      </c>
      <c r="B2733" s="99" t="s">
        <v>1785</v>
      </c>
      <c r="C2733" s="189" t="s">
        <v>7453</v>
      </c>
      <c r="D2733" s="190">
        <v>2.4</v>
      </c>
      <c r="E2733" s="99" t="s">
        <v>7454</v>
      </c>
      <c r="F2733" s="100">
        <v>40544</v>
      </c>
      <c r="G2733" s="101">
        <v>2.4</v>
      </c>
      <c r="I2733" s="101">
        <v>0</v>
      </c>
    </row>
    <row r="2734" spans="1:9" ht="14.5" x14ac:dyDescent="0.35">
      <c r="A2734" s="99" t="s">
        <v>6820</v>
      </c>
      <c r="B2734" s="99" t="s">
        <v>2920</v>
      </c>
      <c r="C2734" s="189" t="s">
        <v>7455</v>
      </c>
      <c r="D2734" s="190">
        <v>2.8</v>
      </c>
      <c r="E2734" s="99" t="s">
        <v>7456</v>
      </c>
      <c r="F2734" s="100">
        <v>40544</v>
      </c>
      <c r="G2734" s="101">
        <v>2.8</v>
      </c>
      <c r="I2734" s="101">
        <v>0</v>
      </c>
    </row>
    <row r="2735" spans="1:9" ht="14.5" x14ac:dyDescent="0.35">
      <c r="A2735" s="99" t="s">
        <v>6820</v>
      </c>
      <c r="B2735" s="99" t="s">
        <v>7457</v>
      </c>
      <c r="C2735" s="189" t="s">
        <v>7458</v>
      </c>
      <c r="D2735" s="190">
        <v>2.6</v>
      </c>
      <c r="E2735" s="99" t="s">
        <v>7459</v>
      </c>
      <c r="F2735" s="100">
        <v>40544</v>
      </c>
      <c r="G2735" s="101">
        <v>2.6</v>
      </c>
      <c r="I2735" s="101">
        <v>0</v>
      </c>
    </row>
    <row r="2736" spans="1:9" ht="14.5" x14ac:dyDescent="0.35">
      <c r="A2736" s="99" t="s">
        <v>6820</v>
      </c>
      <c r="B2736" s="99" t="s">
        <v>7460</v>
      </c>
      <c r="C2736" s="189" t="s">
        <v>7461</v>
      </c>
      <c r="D2736" s="190">
        <v>3.65</v>
      </c>
      <c r="E2736" s="99" t="s">
        <v>7462</v>
      </c>
      <c r="F2736" s="100">
        <v>40544</v>
      </c>
      <c r="G2736" s="101">
        <v>3.65</v>
      </c>
      <c r="I2736" s="101">
        <v>0</v>
      </c>
    </row>
    <row r="2737" spans="1:9" ht="14.5" x14ac:dyDescent="0.35">
      <c r="A2737" s="99" t="s">
        <v>6820</v>
      </c>
      <c r="B2737" s="99" t="s">
        <v>2422</v>
      </c>
      <c r="C2737" s="189" t="s">
        <v>7463</v>
      </c>
      <c r="D2737" s="190">
        <v>3.3</v>
      </c>
      <c r="E2737" s="99" t="s">
        <v>7464</v>
      </c>
      <c r="F2737" s="100">
        <v>40544</v>
      </c>
      <c r="G2737" s="101">
        <v>3.3</v>
      </c>
      <c r="I2737" s="101">
        <v>0</v>
      </c>
    </row>
    <row r="2738" spans="1:9" ht="14.5" x14ac:dyDescent="0.35">
      <c r="A2738" s="99" t="s">
        <v>6820</v>
      </c>
      <c r="B2738" s="99" t="s">
        <v>2923</v>
      </c>
      <c r="C2738" s="189" t="s">
        <v>7465</v>
      </c>
      <c r="D2738" s="190">
        <v>3.45</v>
      </c>
      <c r="E2738" s="99" t="s">
        <v>7466</v>
      </c>
      <c r="F2738" s="100">
        <v>40544</v>
      </c>
      <c r="G2738" s="101">
        <v>3.45</v>
      </c>
      <c r="I2738" s="101">
        <v>0</v>
      </c>
    </row>
    <row r="2739" spans="1:9" ht="14.5" x14ac:dyDescent="0.35">
      <c r="A2739" s="99" t="s">
        <v>6820</v>
      </c>
      <c r="B2739" s="99" t="s">
        <v>7467</v>
      </c>
      <c r="C2739" s="189" t="s">
        <v>7468</v>
      </c>
      <c r="D2739" s="190">
        <v>2.4</v>
      </c>
      <c r="E2739" s="99" t="s">
        <v>7469</v>
      </c>
      <c r="F2739" s="100">
        <v>40544</v>
      </c>
      <c r="G2739" s="101">
        <v>2.4</v>
      </c>
      <c r="I2739" s="101">
        <v>0</v>
      </c>
    </row>
    <row r="2740" spans="1:9" ht="14.5" x14ac:dyDescent="0.35">
      <c r="A2740" s="99" t="s">
        <v>6820</v>
      </c>
      <c r="B2740" s="99" t="s">
        <v>7470</v>
      </c>
      <c r="C2740" s="189" t="s">
        <v>7471</v>
      </c>
      <c r="D2740" s="190">
        <v>3</v>
      </c>
      <c r="E2740" s="99" t="s">
        <v>7472</v>
      </c>
      <c r="F2740" s="100">
        <v>40544</v>
      </c>
      <c r="G2740" s="101">
        <v>3</v>
      </c>
      <c r="I2740" s="101">
        <v>0</v>
      </c>
    </row>
    <row r="2741" spans="1:9" ht="14.5" x14ac:dyDescent="0.35">
      <c r="A2741" s="99" t="s">
        <v>6820</v>
      </c>
      <c r="B2741" s="99" t="s">
        <v>5844</v>
      </c>
      <c r="C2741" s="189" t="s">
        <v>7473</v>
      </c>
      <c r="D2741" s="190">
        <v>3</v>
      </c>
      <c r="E2741" s="99" t="s">
        <v>7474</v>
      </c>
      <c r="F2741" s="100">
        <v>40544</v>
      </c>
      <c r="G2741" s="101">
        <v>3</v>
      </c>
      <c r="I2741" s="101">
        <v>0</v>
      </c>
    </row>
    <row r="2742" spans="1:9" ht="14.5" x14ac:dyDescent="0.35">
      <c r="A2742" s="99" t="s">
        <v>6820</v>
      </c>
      <c r="B2742" s="99" t="s">
        <v>7475</v>
      </c>
      <c r="C2742" s="189" t="s">
        <v>7476</v>
      </c>
      <c r="D2742" s="190">
        <v>2.4</v>
      </c>
      <c r="E2742" s="99" t="s">
        <v>7477</v>
      </c>
      <c r="F2742" s="100">
        <v>40544</v>
      </c>
      <c r="G2742" s="101">
        <v>2.4</v>
      </c>
      <c r="I2742" s="101">
        <v>0</v>
      </c>
    </row>
    <row r="2743" spans="1:9" ht="14.5" x14ac:dyDescent="0.35">
      <c r="A2743" s="99" t="s">
        <v>6820</v>
      </c>
      <c r="B2743" s="99" t="s">
        <v>7478</v>
      </c>
      <c r="C2743" s="189" t="s">
        <v>7479</v>
      </c>
      <c r="D2743" s="190">
        <v>2.8</v>
      </c>
      <c r="E2743" s="99" t="s">
        <v>7480</v>
      </c>
      <c r="F2743" s="100">
        <v>40544</v>
      </c>
      <c r="G2743" s="101">
        <v>2.8</v>
      </c>
      <c r="I2743" s="101">
        <v>0</v>
      </c>
    </row>
    <row r="2744" spans="1:9" ht="14.5" x14ac:dyDescent="0.35">
      <c r="A2744" s="99" t="s">
        <v>6820</v>
      </c>
      <c r="B2744" s="99" t="s">
        <v>7481</v>
      </c>
      <c r="C2744" s="189" t="s">
        <v>7482</v>
      </c>
      <c r="D2744" s="190">
        <v>3.65</v>
      </c>
      <c r="E2744" s="99" t="s">
        <v>7483</v>
      </c>
      <c r="F2744" s="100">
        <v>40544</v>
      </c>
      <c r="G2744" s="101">
        <v>3.65</v>
      </c>
      <c r="I2744" s="101">
        <v>0</v>
      </c>
    </row>
    <row r="2745" spans="1:9" ht="14.5" x14ac:dyDescent="0.35">
      <c r="A2745" s="99" t="s">
        <v>6820</v>
      </c>
      <c r="B2745" s="99" t="s">
        <v>7484</v>
      </c>
      <c r="C2745" s="189" t="s">
        <v>7485</v>
      </c>
      <c r="D2745" s="190">
        <v>3.3</v>
      </c>
      <c r="E2745" s="99" t="s">
        <v>7486</v>
      </c>
      <c r="F2745" s="100">
        <v>40544</v>
      </c>
      <c r="G2745" s="101">
        <v>3.3</v>
      </c>
      <c r="I2745" s="101">
        <v>0</v>
      </c>
    </row>
    <row r="2746" spans="1:9" ht="14.5" x14ac:dyDescent="0.35">
      <c r="A2746" s="99" t="s">
        <v>7487</v>
      </c>
      <c r="B2746" s="99" t="s">
        <v>5859</v>
      </c>
      <c r="C2746" s="189" t="s">
        <v>7488</v>
      </c>
      <c r="D2746" s="190">
        <v>1.6</v>
      </c>
      <c r="E2746" s="99" t="s">
        <v>7489</v>
      </c>
      <c r="F2746" s="100">
        <v>40544</v>
      </c>
      <c r="G2746" s="101">
        <v>1.6</v>
      </c>
      <c r="I2746" s="101">
        <v>0</v>
      </c>
    </row>
    <row r="2747" spans="1:9" ht="14.5" x14ac:dyDescent="0.35">
      <c r="A2747" s="99" t="s">
        <v>7487</v>
      </c>
      <c r="B2747" s="99" t="s">
        <v>7490</v>
      </c>
      <c r="C2747" s="189" t="s">
        <v>7491</v>
      </c>
      <c r="D2747" s="190">
        <v>1.9</v>
      </c>
      <c r="E2747" s="99" t="s">
        <v>7492</v>
      </c>
      <c r="F2747" s="100">
        <v>40544</v>
      </c>
      <c r="G2747" s="101">
        <v>1.9</v>
      </c>
      <c r="I2747" s="101">
        <v>0</v>
      </c>
    </row>
    <row r="2748" spans="1:9" ht="14.5" x14ac:dyDescent="0.35">
      <c r="A2748" s="99" t="s">
        <v>7487</v>
      </c>
      <c r="B2748" s="99" t="s">
        <v>7493</v>
      </c>
      <c r="C2748" s="189" t="s">
        <v>7494</v>
      </c>
      <c r="D2748" s="190">
        <v>1.9</v>
      </c>
      <c r="E2748" s="99" t="s">
        <v>7495</v>
      </c>
      <c r="F2748" s="100">
        <v>40544</v>
      </c>
      <c r="G2748" s="101">
        <v>1.9</v>
      </c>
      <c r="I2748" s="101">
        <v>0</v>
      </c>
    </row>
    <row r="2749" spans="1:9" ht="14.5" x14ac:dyDescent="0.35">
      <c r="A2749" s="99" t="s">
        <v>7487</v>
      </c>
      <c r="B2749" s="99" t="s">
        <v>4494</v>
      </c>
      <c r="C2749" s="189" t="s">
        <v>7496</v>
      </c>
      <c r="D2749" s="190">
        <v>1.9</v>
      </c>
      <c r="E2749" s="99" t="s">
        <v>7497</v>
      </c>
      <c r="F2749" s="100">
        <v>40544</v>
      </c>
      <c r="G2749" s="101">
        <v>1.9</v>
      </c>
      <c r="I2749" s="101">
        <v>0</v>
      </c>
    </row>
    <row r="2750" spans="1:9" ht="14.5" x14ac:dyDescent="0.35">
      <c r="A2750" s="99" t="s">
        <v>7487</v>
      </c>
      <c r="B2750" s="99" t="s">
        <v>7498</v>
      </c>
      <c r="C2750" s="189" t="s">
        <v>7499</v>
      </c>
      <c r="D2750" s="190">
        <v>1.9</v>
      </c>
      <c r="E2750" s="99" t="s">
        <v>7500</v>
      </c>
      <c r="F2750" s="100">
        <v>40544</v>
      </c>
      <c r="G2750" s="101">
        <v>1.9</v>
      </c>
      <c r="I2750" s="101">
        <v>0</v>
      </c>
    </row>
    <row r="2751" spans="1:9" ht="14.5" x14ac:dyDescent="0.35">
      <c r="A2751" s="99" t="s">
        <v>7487</v>
      </c>
      <c r="B2751" s="99" t="s">
        <v>1867</v>
      </c>
      <c r="C2751" s="189" t="s">
        <v>7501</v>
      </c>
      <c r="D2751" s="190">
        <v>1.9</v>
      </c>
      <c r="E2751" s="99" t="s">
        <v>7502</v>
      </c>
      <c r="F2751" s="100">
        <v>40544</v>
      </c>
      <c r="G2751" s="101">
        <v>1.9</v>
      </c>
      <c r="I2751" s="101">
        <v>0</v>
      </c>
    </row>
    <row r="2752" spans="1:9" ht="14.5" x14ac:dyDescent="0.35">
      <c r="A2752" s="99" t="s">
        <v>7487</v>
      </c>
      <c r="B2752" s="99" t="s">
        <v>7503</v>
      </c>
      <c r="C2752" s="189" t="s">
        <v>7504</v>
      </c>
      <c r="D2752" s="190">
        <v>1.9</v>
      </c>
      <c r="E2752" s="99" t="s">
        <v>7505</v>
      </c>
      <c r="F2752" s="100">
        <v>40544</v>
      </c>
      <c r="G2752" s="101">
        <v>1.9</v>
      </c>
      <c r="I2752" s="101">
        <v>0</v>
      </c>
    </row>
    <row r="2753" spans="1:9" ht="14.5" x14ac:dyDescent="0.35">
      <c r="A2753" s="99" t="s">
        <v>7487</v>
      </c>
      <c r="B2753" s="99" t="s">
        <v>7506</v>
      </c>
      <c r="C2753" s="189" t="s">
        <v>7507</v>
      </c>
      <c r="D2753" s="190">
        <v>1.9</v>
      </c>
      <c r="E2753" s="99" t="s">
        <v>7508</v>
      </c>
      <c r="F2753" s="100">
        <v>40544</v>
      </c>
      <c r="G2753" s="101">
        <v>1.9</v>
      </c>
      <c r="I2753" s="101">
        <v>0</v>
      </c>
    </row>
    <row r="2754" spans="1:9" ht="14.5" x14ac:dyDescent="0.35">
      <c r="A2754" s="99" t="s">
        <v>7487</v>
      </c>
      <c r="B2754" s="99" t="s">
        <v>764</v>
      </c>
      <c r="C2754" s="189" t="s">
        <v>7509</v>
      </c>
      <c r="D2754" s="190">
        <v>1.6</v>
      </c>
      <c r="E2754" s="99" t="s">
        <v>7510</v>
      </c>
      <c r="F2754" s="100">
        <v>40544</v>
      </c>
      <c r="G2754" s="101">
        <v>1.6</v>
      </c>
      <c r="I2754" s="101">
        <v>0</v>
      </c>
    </row>
    <row r="2755" spans="1:9" ht="14.5" x14ac:dyDescent="0.35">
      <c r="A2755" s="99" t="s">
        <v>7487</v>
      </c>
      <c r="B2755" s="99" t="s">
        <v>770</v>
      </c>
      <c r="C2755" s="189" t="s">
        <v>7511</v>
      </c>
      <c r="D2755" s="190">
        <v>1.9</v>
      </c>
      <c r="E2755" s="99" t="s">
        <v>7512</v>
      </c>
      <c r="F2755" s="100">
        <v>40544</v>
      </c>
      <c r="G2755" s="101">
        <v>1.9</v>
      </c>
      <c r="I2755" s="101">
        <v>0</v>
      </c>
    </row>
    <row r="2756" spans="1:9" ht="14.5" x14ac:dyDescent="0.35">
      <c r="A2756" s="99" t="s">
        <v>7487</v>
      </c>
      <c r="B2756" s="99" t="s">
        <v>3647</v>
      </c>
      <c r="C2756" s="189" t="s">
        <v>7513</v>
      </c>
      <c r="D2756" s="190">
        <v>1.6</v>
      </c>
      <c r="E2756" s="99" t="s">
        <v>7514</v>
      </c>
      <c r="F2756" s="100">
        <v>40544</v>
      </c>
      <c r="G2756" s="101">
        <v>1.6</v>
      </c>
      <c r="I2756" s="101">
        <v>0</v>
      </c>
    </row>
    <row r="2757" spans="1:9" ht="14.5" x14ac:dyDescent="0.35">
      <c r="A2757" s="99" t="s">
        <v>7487</v>
      </c>
      <c r="B2757" s="99" t="s">
        <v>7515</v>
      </c>
      <c r="C2757" s="189" t="s">
        <v>7516</v>
      </c>
      <c r="D2757" s="190">
        <v>1.9</v>
      </c>
      <c r="E2757" s="99" t="s">
        <v>7517</v>
      </c>
      <c r="F2757" s="100">
        <v>40544</v>
      </c>
      <c r="G2757" s="101">
        <v>1.9</v>
      </c>
      <c r="I2757" s="101">
        <v>0</v>
      </c>
    </row>
    <row r="2758" spans="1:9" ht="14.5" x14ac:dyDescent="0.35">
      <c r="A2758" s="99" t="s">
        <v>7487</v>
      </c>
      <c r="B2758" s="99" t="s">
        <v>2283</v>
      </c>
      <c r="C2758" s="189" t="s">
        <v>7518</v>
      </c>
      <c r="D2758" s="190">
        <v>1.6</v>
      </c>
      <c r="E2758" s="99" t="s">
        <v>7519</v>
      </c>
      <c r="F2758" s="100">
        <v>40544</v>
      </c>
      <c r="G2758" s="101">
        <v>1.6</v>
      </c>
      <c r="I2758" s="101">
        <v>0</v>
      </c>
    </row>
    <row r="2759" spans="1:9" ht="14.5" x14ac:dyDescent="0.35">
      <c r="A2759" s="99" t="s">
        <v>7487</v>
      </c>
      <c r="B2759" s="99" t="s">
        <v>7520</v>
      </c>
      <c r="C2759" s="189" t="s">
        <v>7521</v>
      </c>
      <c r="D2759" s="190">
        <v>1.9</v>
      </c>
      <c r="E2759" s="99" t="s">
        <v>7522</v>
      </c>
      <c r="F2759" s="100">
        <v>40544</v>
      </c>
      <c r="G2759" s="101">
        <v>1.9</v>
      </c>
      <c r="I2759" s="101">
        <v>0</v>
      </c>
    </row>
    <row r="2760" spans="1:9" ht="14.5" x14ac:dyDescent="0.35">
      <c r="A2760" s="99" t="s">
        <v>7487</v>
      </c>
      <c r="B2760" s="99" t="s">
        <v>822</v>
      </c>
      <c r="C2760" s="189" t="s">
        <v>7523</v>
      </c>
      <c r="D2760" s="190">
        <v>1.9</v>
      </c>
      <c r="E2760" s="99" t="s">
        <v>7524</v>
      </c>
      <c r="F2760" s="100">
        <v>40544</v>
      </c>
      <c r="G2760" s="101">
        <v>1.9</v>
      </c>
      <c r="I2760" s="101">
        <v>0</v>
      </c>
    </row>
    <row r="2761" spans="1:9" ht="14.5" x14ac:dyDescent="0.35">
      <c r="A2761" s="99" t="s">
        <v>7487</v>
      </c>
      <c r="B2761" s="99" t="s">
        <v>7525</v>
      </c>
      <c r="C2761" s="189" t="s">
        <v>7526</v>
      </c>
      <c r="D2761" s="190">
        <v>1.6</v>
      </c>
      <c r="E2761" s="99" t="s">
        <v>7527</v>
      </c>
      <c r="F2761" s="100">
        <v>40544</v>
      </c>
      <c r="G2761" s="101">
        <v>1.6</v>
      </c>
      <c r="I2761" s="101">
        <v>0</v>
      </c>
    </row>
    <row r="2762" spans="1:9" ht="14.5" x14ac:dyDescent="0.35">
      <c r="A2762" s="99" t="s">
        <v>7487</v>
      </c>
      <c r="B2762" s="99" t="s">
        <v>7528</v>
      </c>
      <c r="C2762" s="189" t="s">
        <v>7529</v>
      </c>
      <c r="D2762" s="190">
        <v>1.9</v>
      </c>
      <c r="E2762" s="99" t="s">
        <v>7530</v>
      </c>
      <c r="F2762" s="100">
        <v>40544</v>
      </c>
      <c r="G2762" s="101">
        <v>1.9</v>
      </c>
      <c r="I2762" s="101">
        <v>0</v>
      </c>
    </row>
    <row r="2763" spans="1:9" ht="14.5" x14ac:dyDescent="0.35">
      <c r="A2763" s="99" t="s">
        <v>7487</v>
      </c>
      <c r="B2763" s="99" t="s">
        <v>7531</v>
      </c>
      <c r="C2763" s="189" t="s">
        <v>7532</v>
      </c>
      <c r="D2763" s="190">
        <v>1.9</v>
      </c>
      <c r="E2763" s="99" t="s">
        <v>7533</v>
      </c>
      <c r="F2763" s="100">
        <v>40544</v>
      </c>
      <c r="G2763" s="101">
        <v>1.9</v>
      </c>
      <c r="I2763" s="101">
        <v>0</v>
      </c>
    </row>
    <row r="2764" spans="1:9" ht="14.5" x14ac:dyDescent="0.35">
      <c r="A2764" s="99" t="s">
        <v>7487</v>
      </c>
      <c r="B2764" s="99" t="s">
        <v>857</v>
      </c>
      <c r="C2764" s="189" t="s">
        <v>7534</v>
      </c>
      <c r="D2764" s="190">
        <v>1.6</v>
      </c>
      <c r="E2764" s="99" t="s">
        <v>7535</v>
      </c>
      <c r="F2764" s="100">
        <v>40544</v>
      </c>
      <c r="G2764" s="101">
        <v>1.6</v>
      </c>
      <c r="I2764" s="101">
        <v>0</v>
      </c>
    </row>
    <row r="2765" spans="1:9" ht="14.5" x14ac:dyDescent="0.35">
      <c r="A2765" s="99" t="s">
        <v>7487</v>
      </c>
      <c r="B2765" s="99" t="s">
        <v>7536</v>
      </c>
      <c r="C2765" s="189" t="s">
        <v>7537</v>
      </c>
      <c r="D2765" s="190">
        <v>1.9</v>
      </c>
      <c r="E2765" s="99" t="s">
        <v>7538</v>
      </c>
      <c r="F2765" s="100">
        <v>40544</v>
      </c>
      <c r="G2765" s="101">
        <v>1.9</v>
      </c>
      <c r="I2765" s="101">
        <v>0</v>
      </c>
    </row>
    <row r="2766" spans="1:9" ht="14.5" x14ac:dyDescent="0.35">
      <c r="A2766" s="99" t="s">
        <v>7487</v>
      </c>
      <c r="B2766" s="99" t="s">
        <v>449</v>
      </c>
      <c r="C2766" s="189" t="s">
        <v>7539</v>
      </c>
      <c r="D2766" s="190">
        <v>1.9</v>
      </c>
      <c r="E2766" s="99" t="s">
        <v>7540</v>
      </c>
      <c r="F2766" s="100">
        <v>40544</v>
      </c>
      <c r="G2766" s="101">
        <v>1.9</v>
      </c>
      <c r="I2766" s="101">
        <v>0</v>
      </c>
    </row>
    <row r="2767" spans="1:9" ht="14.5" x14ac:dyDescent="0.35">
      <c r="A2767" s="99" t="s">
        <v>7487</v>
      </c>
      <c r="B2767" s="99" t="s">
        <v>866</v>
      </c>
      <c r="C2767" s="189" t="s">
        <v>7541</v>
      </c>
      <c r="D2767" s="190">
        <v>1.9</v>
      </c>
      <c r="E2767" s="99" t="s">
        <v>7542</v>
      </c>
      <c r="F2767" s="100">
        <v>40544</v>
      </c>
      <c r="G2767" s="101">
        <v>1.9</v>
      </c>
      <c r="I2767" s="101">
        <v>0</v>
      </c>
    </row>
    <row r="2768" spans="1:9" ht="14.5" x14ac:dyDescent="0.35">
      <c r="A2768" s="99" t="s">
        <v>7487</v>
      </c>
      <c r="B2768" s="99" t="s">
        <v>7543</v>
      </c>
      <c r="C2768" s="189" t="s">
        <v>7544</v>
      </c>
      <c r="D2768" s="190">
        <v>1.9</v>
      </c>
      <c r="E2768" s="99" t="s">
        <v>7545</v>
      </c>
      <c r="F2768" s="100">
        <v>40544</v>
      </c>
      <c r="G2768" s="101">
        <v>1.9</v>
      </c>
      <c r="I2768" s="101">
        <v>0</v>
      </c>
    </row>
    <row r="2769" spans="1:9" ht="14.5" x14ac:dyDescent="0.35">
      <c r="A2769" s="99" t="s">
        <v>7487</v>
      </c>
      <c r="B2769" s="99" t="s">
        <v>7546</v>
      </c>
      <c r="C2769" s="189" t="s">
        <v>7547</v>
      </c>
      <c r="D2769" s="190">
        <v>1.9</v>
      </c>
      <c r="E2769" s="99" t="s">
        <v>7548</v>
      </c>
      <c r="F2769" s="100">
        <v>40544</v>
      </c>
      <c r="G2769" s="101">
        <v>1.9</v>
      </c>
      <c r="I2769" s="101">
        <v>0</v>
      </c>
    </row>
    <row r="2770" spans="1:9" ht="14.5" x14ac:dyDescent="0.35">
      <c r="A2770" s="99" t="s">
        <v>7487</v>
      </c>
      <c r="B2770" s="99" t="s">
        <v>7549</v>
      </c>
      <c r="C2770" s="189" t="s">
        <v>7550</v>
      </c>
      <c r="D2770" s="190">
        <v>1.9</v>
      </c>
      <c r="E2770" s="99" t="s">
        <v>7551</v>
      </c>
      <c r="F2770" s="100">
        <v>40544</v>
      </c>
      <c r="G2770" s="101">
        <v>1.9</v>
      </c>
      <c r="I2770" s="101">
        <v>0</v>
      </c>
    </row>
    <row r="2771" spans="1:9" ht="14.5" x14ac:dyDescent="0.35">
      <c r="A2771" s="99" t="s">
        <v>7487</v>
      </c>
      <c r="B2771" s="99" t="s">
        <v>7552</v>
      </c>
      <c r="C2771" s="189" t="s">
        <v>7553</v>
      </c>
      <c r="D2771" s="190">
        <v>1.9</v>
      </c>
      <c r="E2771" s="99" t="s">
        <v>7554</v>
      </c>
      <c r="F2771" s="100">
        <v>40544</v>
      </c>
      <c r="G2771" s="101">
        <v>1.9</v>
      </c>
      <c r="I2771" s="101">
        <v>0</v>
      </c>
    </row>
    <row r="2772" spans="1:9" ht="14.5" x14ac:dyDescent="0.35">
      <c r="A2772" s="99" t="s">
        <v>7487</v>
      </c>
      <c r="B2772" s="99" t="s">
        <v>467</v>
      </c>
      <c r="C2772" s="189" t="s">
        <v>7555</v>
      </c>
      <c r="D2772" s="190">
        <v>1.6</v>
      </c>
      <c r="E2772" s="99" t="s">
        <v>7556</v>
      </c>
      <c r="F2772" s="100">
        <v>40544</v>
      </c>
      <c r="G2772" s="101">
        <v>1.6</v>
      </c>
      <c r="I2772" s="101">
        <v>0</v>
      </c>
    </row>
    <row r="2773" spans="1:9" ht="14.5" x14ac:dyDescent="0.35">
      <c r="A2773" s="99" t="s">
        <v>7487</v>
      </c>
      <c r="B2773" s="99" t="s">
        <v>1779</v>
      </c>
      <c r="C2773" s="189" t="s">
        <v>7557</v>
      </c>
      <c r="D2773" s="190">
        <v>1.6</v>
      </c>
      <c r="E2773" s="99" t="s">
        <v>7558</v>
      </c>
      <c r="F2773" s="100">
        <v>40544</v>
      </c>
      <c r="G2773" s="101">
        <v>1.6</v>
      </c>
      <c r="I2773" s="101">
        <v>0</v>
      </c>
    </row>
    <row r="2774" spans="1:9" ht="14.5" x14ac:dyDescent="0.35">
      <c r="A2774" s="99" t="s">
        <v>7487</v>
      </c>
      <c r="B2774" s="99" t="s">
        <v>7559</v>
      </c>
      <c r="C2774" s="189" t="s">
        <v>7560</v>
      </c>
      <c r="D2774" s="190">
        <v>1.9</v>
      </c>
      <c r="E2774" s="99" t="s">
        <v>7561</v>
      </c>
      <c r="F2774" s="100">
        <v>40544</v>
      </c>
      <c r="G2774" s="101">
        <v>1.9</v>
      </c>
      <c r="I2774" s="101">
        <v>0</v>
      </c>
    </row>
    <row r="2775" spans="1:9" ht="14.5" x14ac:dyDescent="0.35">
      <c r="A2775" s="99" t="s">
        <v>7562</v>
      </c>
      <c r="B2775" s="99" t="s">
        <v>7563</v>
      </c>
      <c r="C2775" s="189" t="s">
        <v>7564</v>
      </c>
      <c r="D2775" s="190">
        <v>3</v>
      </c>
      <c r="E2775" s="99" t="s">
        <v>7565</v>
      </c>
      <c r="F2775" s="100">
        <v>40544</v>
      </c>
      <c r="G2775" s="101">
        <v>3</v>
      </c>
      <c r="I2775" s="101">
        <v>0</v>
      </c>
    </row>
    <row r="2776" spans="1:9" ht="14.5" x14ac:dyDescent="0.35">
      <c r="A2776" s="99" t="s">
        <v>7562</v>
      </c>
      <c r="B2776" s="99" t="s">
        <v>7566</v>
      </c>
      <c r="C2776" s="189" t="s">
        <v>7567</v>
      </c>
      <c r="D2776" s="190">
        <v>2.8</v>
      </c>
      <c r="E2776" s="99" t="s">
        <v>7568</v>
      </c>
      <c r="F2776" s="100">
        <v>40544</v>
      </c>
      <c r="G2776" s="101">
        <v>2.8</v>
      </c>
      <c r="I2776" s="101">
        <v>0</v>
      </c>
    </row>
    <row r="2777" spans="1:9" ht="14.5" x14ac:dyDescent="0.35">
      <c r="A2777" s="99" t="s">
        <v>7562</v>
      </c>
      <c r="B2777" s="99" t="s">
        <v>7569</v>
      </c>
      <c r="C2777" s="189" t="s">
        <v>7570</v>
      </c>
      <c r="D2777" s="190">
        <v>3</v>
      </c>
      <c r="E2777" s="99" t="s">
        <v>7571</v>
      </c>
      <c r="F2777" s="100">
        <v>40544</v>
      </c>
      <c r="G2777" s="101">
        <v>3</v>
      </c>
      <c r="I2777" s="101">
        <v>0</v>
      </c>
    </row>
    <row r="2778" spans="1:9" ht="14.5" x14ac:dyDescent="0.35">
      <c r="A2778" s="99" t="s">
        <v>7562</v>
      </c>
      <c r="B2778" s="99" t="s">
        <v>4640</v>
      </c>
      <c r="C2778" s="189" t="s">
        <v>7572</v>
      </c>
      <c r="D2778" s="190">
        <v>2.9</v>
      </c>
      <c r="E2778" s="99" t="s">
        <v>7573</v>
      </c>
      <c r="F2778" s="100">
        <v>40544</v>
      </c>
      <c r="G2778" s="101">
        <v>2.8</v>
      </c>
      <c r="H2778">
        <v>39569</v>
      </c>
      <c r="I2778" s="101">
        <v>0.1</v>
      </c>
    </row>
    <row r="2779" spans="1:9" ht="14.5" x14ac:dyDescent="0.35">
      <c r="A2779" s="99" t="s">
        <v>7562</v>
      </c>
      <c r="B2779" s="99" t="s">
        <v>7574</v>
      </c>
      <c r="C2779" s="189" t="s">
        <v>7575</v>
      </c>
      <c r="D2779" s="190">
        <v>3.1</v>
      </c>
      <c r="E2779" s="99" t="s">
        <v>7576</v>
      </c>
      <c r="F2779" s="100">
        <v>40544</v>
      </c>
      <c r="G2779" s="101">
        <v>3.1</v>
      </c>
      <c r="I2779" s="101">
        <v>0</v>
      </c>
    </row>
    <row r="2780" spans="1:9" ht="14.5" x14ac:dyDescent="0.35">
      <c r="A2780" s="99" t="s">
        <v>7562</v>
      </c>
      <c r="B2780" s="99" t="s">
        <v>7577</v>
      </c>
      <c r="C2780" s="189" t="s">
        <v>7578</v>
      </c>
      <c r="D2780" s="190">
        <v>3.2</v>
      </c>
      <c r="E2780" s="99" t="s">
        <v>7579</v>
      </c>
      <c r="F2780" s="100">
        <v>40544</v>
      </c>
      <c r="G2780" s="101">
        <v>2.8</v>
      </c>
      <c r="H2780">
        <v>39569</v>
      </c>
      <c r="I2780" s="101">
        <v>0.4</v>
      </c>
    </row>
    <row r="2781" spans="1:9" ht="14.5" x14ac:dyDescent="0.35">
      <c r="A2781" s="99" t="s">
        <v>7562</v>
      </c>
      <c r="B2781" s="99" t="s">
        <v>7580</v>
      </c>
      <c r="C2781" s="189" t="s">
        <v>7581</v>
      </c>
      <c r="D2781" s="190">
        <v>2.8</v>
      </c>
      <c r="E2781" s="99" t="s">
        <v>7582</v>
      </c>
      <c r="F2781" s="100">
        <v>40544</v>
      </c>
      <c r="G2781" s="101">
        <v>2.8</v>
      </c>
      <c r="I2781" s="101">
        <v>0</v>
      </c>
    </row>
    <row r="2782" spans="1:9" ht="14.5" x14ac:dyDescent="0.35">
      <c r="A2782" s="99" t="s">
        <v>7562</v>
      </c>
      <c r="B2782" s="99" t="s">
        <v>7583</v>
      </c>
      <c r="C2782" s="189" t="s">
        <v>7584</v>
      </c>
      <c r="D2782" s="190">
        <v>3</v>
      </c>
      <c r="E2782" s="99" t="s">
        <v>7585</v>
      </c>
      <c r="F2782" s="100">
        <v>40544</v>
      </c>
      <c r="G2782" s="101">
        <v>3</v>
      </c>
      <c r="I2782" s="101">
        <v>0</v>
      </c>
    </row>
    <row r="2783" spans="1:9" ht="14.5" x14ac:dyDescent="0.35">
      <c r="A2783" s="99" t="s">
        <v>7562</v>
      </c>
      <c r="B2783" s="99" t="s">
        <v>7586</v>
      </c>
      <c r="C2783" s="189" t="s">
        <v>7587</v>
      </c>
      <c r="D2783" s="190">
        <v>2.9</v>
      </c>
      <c r="E2783" s="99" t="s">
        <v>7588</v>
      </c>
      <c r="F2783" s="100">
        <v>40544</v>
      </c>
      <c r="G2783" s="101">
        <v>2.8</v>
      </c>
      <c r="H2783">
        <v>39569</v>
      </c>
      <c r="I2783" s="101">
        <v>0.1</v>
      </c>
    </row>
    <row r="2784" spans="1:9" ht="14.5" x14ac:dyDescent="0.35">
      <c r="A2784" s="99" t="s">
        <v>7562</v>
      </c>
      <c r="B2784" s="99" t="s">
        <v>2945</v>
      </c>
      <c r="C2784" s="189" t="s">
        <v>7589</v>
      </c>
      <c r="D2784" s="190">
        <v>2.9</v>
      </c>
      <c r="E2784" s="99" t="s">
        <v>7590</v>
      </c>
      <c r="F2784" s="100">
        <v>40544</v>
      </c>
      <c r="G2784" s="101">
        <v>2.8</v>
      </c>
      <c r="H2784">
        <v>39569</v>
      </c>
      <c r="I2784" s="101">
        <v>0.1</v>
      </c>
    </row>
    <row r="2785" spans="1:9" ht="14.5" x14ac:dyDescent="0.35">
      <c r="A2785" s="99" t="s">
        <v>7562</v>
      </c>
      <c r="B2785" s="99" t="s">
        <v>6146</v>
      </c>
      <c r="C2785" s="189" t="s">
        <v>7591</v>
      </c>
      <c r="D2785" s="190">
        <v>3.2</v>
      </c>
      <c r="E2785" s="99" t="s">
        <v>7592</v>
      </c>
      <c r="F2785" s="100">
        <v>40544</v>
      </c>
      <c r="G2785" s="101">
        <v>2.8</v>
      </c>
      <c r="H2785">
        <v>39569</v>
      </c>
      <c r="I2785" s="101">
        <v>0.4</v>
      </c>
    </row>
    <row r="2786" spans="1:9" ht="14.5" x14ac:dyDescent="0.35">
      <c r="A2786" s="99" t="s">
        <v>7562</v>
      </c>
      <c r="B2786" s="99" t="s">
        <v>6146</v>
      </c>
      <c r="C2786" s="189" t="s">
        <v>7591</v>
      </c>
      <c r="D2786" s="190">
        <v>3.2</v>
      </c>
      <c r="E2786" s="99" t="s">
        <v>7592</v>
      </c>
      <c r="F2786" s="100">
        <v>40544</v>
      </c>
      <c r="G2786" s="101">
        <v>2.8</v>
      </c>
      <c r="H2786">
        <v>39569</v>
      </c>
      <c r="I2786" s="101">
        <v>0.4</v>
      </c>
    </row>
    <row r="2787" spans="1:9" ht="14.5" x14ac:dyDescent="0.35">
      <c r="A2787" s="99" t="s">
        <v>7562</v>
      </c>
      <c r="B2787" s="99" t="s">
        <v>7593</v>
      </c>
      <c r="C2787" s="189" t="s">
        <v>7594</v>
      </c>
      <c r="D2787" s="190">
        <v>2.8</v>
      </c>
      <c r="E2787" s="99" t="s">
        <v>7595</v>
      </c>
      <c r="F2787" s="100">
        <v>40544</v>
      </c>
      <c r="G2787" s="101">
        <v>2.8</v>
      </c>
      <c r="I2787" s="101">
        <v>0</v>
      </c>
    </row>
    <row r="2788" spans="1:9" ht="14.5" x14ac:dyDescent="0.35">
      <c r="A2788" s="99" t="s">
        <v>7562</v>
      </c>
      <c r="B2788" s="99" t="s">
        <v>7596</v>
      </c>
      <c r="C2788" s="189" t="s">
        <v>7597</v>
      </c>
      <c r="D2788" s="190">
        <v>3.2</v>
      </c>
      <c r="E2788" s="99" t="s">
        <v>7598</v>
      </c>
      <c r="F2788" s="100">
        <v>40544</v>
      </c>
      <c r="G2788" s="101">
        <v>2.8</v>
      </c>
      <c r="H2788">
        <v>39569</v>
      </c>
      <c r="I2788" s="101">
        <v>0.4</v>
      </c>
    </row>
    <row r="2789" spans="1:9" ht="14.5" x14ac:dyDescent="0.35">
      <c r="A2789" s="99" t="s">
        <v>7562</v>
      </c>
      <c r="B2789" s="99" t="s">
        <v>7599</v>
      </c>
      <c r="C2789" s="189" t="s">
        <v>7600</v>
      </c>
      <c r="D2789" s="190">
        <v>2.9</v>
      </c>
      <c r="E2789" s="99" t="s">
        <v>7601</v>
      </c>
      <c r="F2789" s="100">
        <v>40544</v>
      </c>
      <c r="G2789" s="101">
        <v>2.8</v>
      </c>
      <c r="H2789">
        <v>39569</v>
      </c>
      <c r="I2789" s="101">
        <v>0.1</v>
      </c>
    </row>
    <row r="2790" spans="1:9" ht="14.5" x14ac:dyDescent="0.35">
      <c r="A2790" s="99" t="s">
        <v>7562</v>
      </c>
      <c r="B2790" s="99" t="s">
        <v>7602</v>
      </c>
      <c r="C2790" s="189" t="s">
        <v>7603</v>
      </c>
      <c r="D2790" s="190">
        <v>2.8</v>
      </c>
      <c r="E2790" s="99" t="s">
        <v>7604</v>
      </c>
      <c r="F2790" s="100">
        <v>40544</v>
      </c>
      <c r="G2790" s="101">
        <v>2.8</v>
      </c>
      <c r="I2790" s="101">
        <v>0</v>
      </c>
    </row>
    <row r="2791" spans="1:9" ht="14.5" x14ac:dyDescent="0.35">
      <c r="A2791" s="99" t="s">
        <v>7562</v>
      </c>
      <c r="B2791" s="99" t="s">
        <v>4661</v>
      </c>
      <c r="C2791" s="189" t="s">
        <v>7605</v>
      </c>
      <c r="D2791" s="190">
        <v>3.1</v>
      </c>
      <c r="E2791" s="99" t="s">
        <v>7606</v>
      </c>
      <c r="F2791" s="100">
        <v>40544</v>
      </c>
      <c r="G2791" s="101">
        <v>3.1</v>
      </c>
      <c r="I2791" s="101">
        <v>0</v>
      </c>
    </row>
    <row r="2792" spans="1:9" ht="14.5" x14ac:dyDescent="0.35">
      <c r="A2792" s="99" t="s">
        <v>7562</v>
      </c>
      <c r="B2792" s="99" t="s">
        <v>1828</v>
      </c>
      <c r="C2792" s="189" t="s">
        <v>7607</v>
      </c>
      <c r="D2792" s="190">
        <v>2.9</v>
      </c>
      <c r="E2792" s="99" t="s">
        <v>7608</v>
      </c>
      <c r="F2792" s="100">
        <v>40544</v>
      </c>
      <c r="G2792" s="101">
        <v>2.8</v>
      </c>
      <c r="H2792">
        <v>39569</v>
      </c>
      <c r="I2792" s="101">
        <v>0.1</v>
      </c>
    </row>
    <row r="2793" spans="1:9" ht="14.5" x14ac:dyDescent="0.35">
      <c r="A2793" s="99" t="s">
        <v>7562</v>
      </c>
      <c r="B2793" s="99" t="s">
        <v>7609</v>
      </c>
      <c r="C2793" s="189" t="s">
        <v>7610</v>
      </c>
      <c r="D2793" s="190">
        <v>2.8</v>
      </c>
      <c r="E2793" s="99" t="s">
        <v>7611</v>
      </c>
      <c r="F2793" s="100">
        <v>40544</v>
      </c>
      <c r="G2793" s="101">
        <v>2.8</v>
      </c>
      <c r="I2793" s="101">
        <v>0</v>
      </c>
    </row>
    <row r="2794" spans="1:9" ht="14.5" x14ac:dyDescent="0.35">
      <c r="A2794" s="99" t="s">
        <v>7562</v>
      </c>
      <c r="B2794" s="99" t="s">
        <v>7612</v>
      </c>
      <c r="C2794" s="189" t="s">
        <v>7613</v>
      </c>
      <c r="D2794" s="190">
        <v>2.8</v>
      </c>
      <c r="E2794" s="99" t="s">
        <v>7614</v>
      </c>
      <c r="F2794" s="100">
        <v>40544</v>
      </c>
      <c r="G2794" s="101">
        <v>2.8</v>
      </c>
      <c r="I2794" s="101">
        <v>0</v>
      </c>
    </row>
    <row r="2795" spans="1:9" ht="14.5" x14ac:dyDescent="0.35">
      <c r="A2795" s="99" t="s">
        <v>7562</v>
      </c>
      <c r="B2795" s="99" t="s">
        <v>2981</v>
      </c>
      <c r="C2795" s="189" t="s">
        <v>7615</v>
      </c>
      <c r="D2795" s="190">
        <v>3.2</v>
      </c>
      <c r="E2795" s="99" t="s">
        <v>7616</v>
      </c>
      <c r="F2795" s="100">
        <v>40544</v>
      </c>
      <c r="G2795" s="101">
        <v>2.8</v>
      </c>
      <c r="H2795">
        <v>39569</v>
      </c>
      <c r="I2795" s="101">
        <v>0.4</v>
      </c>
    </row>
    <row r="2796" spans="1:9" ht="14.5" x14ac:dyDescent="0.35">
      <c r="A2796" s="99" t="s">
        <v>7562</v>
      </c>
      <c r="B2796" s="99" t="s">
        <v>3459</v>
      </c>
      <c r="C2796" s="189" t="s">
        <v>7617</v>
      </c>
      <c r="D2796" s="190">
        <v>3.1</v>
      </c>
      <c r="E2796" s="99" t="s">
        <v>7618</v>
      </c>
      <c r="F2796" s="100">
        <v>40544</v>
      </c>
      <c r="G2796" s="101">
        <v>3.1</v>
      </c>
      <c r="I2796" s="101">
        <v>0</v>
      </c>
    </row>
    <row r="2797" spans="1:9" ht="14.5" x14ac:dyDescent="0.35">
      <c r="A2797" s="99" t="s">
        <v>7562</v>
      </c>
      <c r="B2797" s="99" t="s">
        <v>1349</v>
      </c>
      <c r="C2797" s="189" t="s">
        <v>7619</v>
      </c>
      <c r="D2797" s="190">
        <v>3.2</v>
      </c>
      <c r="E2797" s="99" t="s">
        <v>7620</v>
      </c>
      <c r="F2797" s="100">
        <v>40544</v>
      </c>
      <c r="G2797" s="101">
        <v>2.8</v>
      </c>
      <c r="H2797">
        <v>39569</v>
      </c>
      <c r="I2797" s="101">
        <v>0.4</v>
      </c>
    </row>
    <row r="2798" spans="1:9" ht="14.5" x14ac:dyDescent="0.35">
      <c r="A2798" s="99" t="s">
        <v>7562</v>
      </c>
      <c r="B2798" s="99" t="s">
        <v>7621</v>
      </c>
      <c r="C2798" s="189" t="s">
        <v>7622</v>
      </c>
      <c r="D2798" s="190">
        <v>3.1</v>
      </c>
      <c r="E2798" s="99" t="s">
        <v>7623</v>
      </c>
      <c r="F2798" s="100">
        <v>40544</v>
      </c>
      <c r="G2798" s="101">
        <v>3.1</v>
      </c>
      <c r="I2798" s="101">
        <v>0</v>
      </c>
    </row>
    <row r="2799" spans="1:9" ht="14.5" x14ac:dyDescent="0.35">
      <c r="A2799" s="99" t="s">
        <v>7562</v>
      </c>
      <c r="B2799" s="99" t="s">
        <v>940</v>
      </c>
      <c r="C2799" s="189" t="s">
        <v>7624</v>
      </c>
      <c r="D2799" s="190">
        <v>3.1</v>
      </c>
      <c r="E2799" s="99" t="s">
        <v>7625</v>
      </c>
      <c r="F2799" s="100">
        <v>40544</v>
      </c>
      <c r="G2799" s="101">
        <v>3.1</v>
      </c>
      <c r="I2799" s="101">
        <v>0</v>
      </c>
    </row>
    <row r="2800" spans="1:9" ht="14.5" x14ac:dyDescent="0.35">
      <c r="A2800" s="99" t="s">
        <v>7562</v>
      </c>
      <c r="B2800" s="99" t="s">
        <v>7626</v>
      </c>
      <c r="C2800" s="189" t="s">
        <v>7627</v>
      </c>
      <c r="D2800" s="190">
        <v>2.8</v>
      </c>
      <c r="E2800" s="99" t="s">
        <v>7628</v>
      </c>
      <c r="F2800" s="100">
        <v>40544</v>
      </c>
      <c r="G2800" s="101">
        <v>2.8</v>
      </c>
      <c r="I2800" s="101">
        <v>0</v>
      </c>
    </row>
    <row r="2801" spans="1:9" ht="14.5" x14ac:dyDescent="0.35">
      <c r="A2801" s="99" t="s">
        <v>7562</v>
      </c>
      <c r="B2801" s="99" t="s">
        <v>7629</v>
      </c>
      <c r="C2801" s="189" t="s">
        <v>7630</v>
      </c>
      <c r="D2801" s="190">
        <v>3.2</v>
      </c>
      <c r="E2801" s="99" t="s">
        <v>7631</v>
      </c>
      <c r="F2801" s="100">
        <v>40544</v>
      </c>
      <c r="G2801" s="101">
        <v>3.2</v>
      </c>
      <c r="I2801" s="101">
        <v>0</v>
      </c>
    </row>
    <row r="2802" spans="1:9" ht="14.5" x14ac:dyDescent="0.35">
      <c r="A2802" s="99" t="s">
        <v>7562</v>
      </c>
      <c r="B2802" s="99" t="s">
        <v>6347</v>
      </c>
      <c r="C2802" s="189" t="s">
        <v>7632</v>
      </c>
      <c r="D2802" s="190">
        <v>3.1</v>
      </c>
      <c r="E2802" s="99" t="s">
        <v>7633</v>
      </c>
      <c r="F2802" s="100">
        <v>40544</v>
      </c>
      <c r="G2802" s="101">
        <v>3.1</v>
      </c>
      <c r="I2802" s="101">
        <v>0</v>
      </c>
    </row>
    <row r="2803" spans="1:9" ht="14.5" x14ac:dyDescent="0.35">
      <c r="A2803" s="99" t="s">
        <v>7562</v>
      </c>
      <c r="B2803" s="99" t="s">
        <v>1181</v>
      </c>
      <c r="C2803" s="189" t="s">
        <v>7634</v>
      </c>
      <c r="D2803" s="190">
        <v>2.8</v>
      </c>
      <c r="E2803" s="99" t="s">
        <v>7635</v>
      </c>
      <c r="F2803" s="100">
        <v>40544</v>
      </c>
      <c r="G2803" s="101">
        <v>2.8</v>
      </c>
      <c r="I2803" s="101">
        <v>0</v>
      </c>
    </row>
    <row r="2804" spans="1:9" ht="14.5" x14ac:dyDescent="0.35">
      <c r="A2804" s="99" t="s">
        <v>7562</v>
      </c>
      <c r="B2804" s="99" t="s">
        <v>7636</v>
      </c>
      <c r="C2804" s="189" t="s">
        <v>7637</v>
      </c>
      <c r="D2804" s="190">
        <v>2.8</v>
      </c>
      <c r="E2804" s="99" t="s">
        <v>7638</v>
      </c>
      <c r="F2804" s="100">
        <v>40544</v>
      </c>
      <c r="G2804" s="101">
        <v>2.8</v>
      </c>
      <c r="I2804" s="101">
        <v>0</v>
      </c>
    </row>
    <row r="2805" spans="1:9" ht="14.5" x14ac:dyDescent="0.35">
      <c r="A2805" s="99" t="s">
        <v>7562</v>
      </c>
      <c r="B2805" s="99" t="s">
        <v>7639</v>
      </c>
      <c r="C2805" s="189" t="s">
        <v>7640</v>
      </c>
      <c r="D2805" s="190">
        <v>3.1</v>
      </c>
      <c r="E2805" s="99" t="s">
        <v>7641</v>
      </c>
      <c r="F2805" s="100">
        <v>40544</v>
      </c>
      <c r="G2805" s="101">
        <v>3.1</v>
      </c>
      <c r="I2805" s="101">
        <v>0</v>
      </c>
    </row>
    <row r="2806" spans="1:9" ht="14.5" x14ac:dyDescent="0.35">
      <c r="A2806" s="99" t="s">
        <v>7562</v>
      </c>
      <c r="B2806" s="99" t="s">
        <v>7642</v>
      </c>
      <c r="C2806" s="189" t="s">
        <v>7643</v>
      </c>
      <c r="D2806" s="190">
        <v>2.8</v>
      </c>
      <c r="E2806" s="99" t="s">
        <v>7644</v>
      </c>
      <c r="F2806" s="100">
        <v>40544</v>
      </c>
      <c r="G2806" s="101">
        <v>2.8</v>
      </c>
      <c r="I2806" s="101">
        <v>0</v>
      </c>
    </row>
    <row r="2807" spans="1:9" ht="14.5" x14ac:dyDescent="0.35">
      <c r="A2807" s="99" t="s">
        <v>7562</v>
      </c>
      <c r="B2807" s="99" t="s">
        <v>5893</v>
      </c>
      <c r="C2807" s="189" t="s">
        <v>7645</v>
      </c>
      <c r="D2807" s="190">
        <v>2.9</v>
      </c>
      <c r="E2807" s="99" t="s">
        <v>7646</v>
      </c>
      <c r="F2807" s="100">
        <v>40544</v>
      </c>
      <c r="G2807" s="101">
        <v>2.8</v>
      </c>
      <c r="H2807">
        <v>39569</v>
      </c>
      <c r="I2807" s="101">
        <v>0.1</v>
      </c>
    </row>
    <row r="2808" spans="1:9" ht="14.5" x14ac:dyDescent="0.35">
      <c r="A2808" s="99" t="s">
        <v>7562</v>
      </c>
      <c r="B2808" s="99" t="s">
        <v>7647</v>
      </c>
      <c r="C2808" s="189" t="s">
        <v>7648</v>
      </c>
      <c r="D2808" s="190">
        <v>2.8</v>
      </c>
      <c r="E2808" s="99" t="s">
        <v>7649</v>
      </c>
      <c r="F2808" s="100">
        <v>40544</v>
      </c>
      <c r="G2808" s="101">
        <v>2.8</v>
      </c>
      <c r="I2808" s="101">
        <v>0</v>
      </c>
    </row>
    <row r="2809" spans="1:9" ht="14.5" x14ac:dyDescent="0.35">
      <c r="A2809" s="99" t="s">
        <v>7562</v>
      </c>
      <c r="B2809" s="99" t="s">
        <v>2218</v>
      </c>
      <c r="C2809" s="189" t="s">
        <v>7650</v>
      </c>
      <c r="D2809" s="190">
        <v>2.8</v>
      </c>
      <c r="E2809" s="99" t="s">
        <v>7651</v>
      </c>
      <c r="F2809" s="100">
        <v>40544</v>
      </c>
      <c r="G2809" s="101">
        <v>2.8</v>
      </c>
      <c r="I2809" s="101">
        <v>0</v>
      </c>
    </row>
    <row r="2810" spans="1:9" ht="14.5" x14ac:dyDescent="0.35">
      <c r="A2810" s="99" t="s">
        <v>7562</v>
      </c>
      <c r="B2810" s="99" t="s">
        <v>7652</v>
      </c>
      <c r="C2810" s="189" t="s">
        <v>7653</v>
      </c>
      <c r="D2810" s="190">
        <v>2.8</v>
      </c>
      <c r="E2810" s="99" t="s">
        <v>7654</v>
      </c>
      <c r="F2810" s="100">
        <v>40544</v>
      </c>
      <c r="G2810" s="101">
        <v>2.8</v>
      </c>
      <c r="I2810" s="101">
        <v>0</v>
      </c>
    </row>
    <row r="2811" spans="1:9" ht="14.5" x14ac:dyDescent="0.35">
      <c r="A2811" s="99" t="s">
        <v>7562</v>
      </c>
      <c r="B2811" s="99" t="s">
        <v>7655</v>
      </c>
      <c r="C2811" s="189" t="s">
        <v>7656</v>
      </c>
      <c r="D2811" s="190">
        <v>3.2</v>
      </c>
      <c r="E2811" s="99" t="s">
        <v>7657</v>
      </c>
      <c r="F2811" s="100">
        <v>40544</v>
      </c>
      <c r="G2811" s="101">
        <v>2.8</v>
      </c>
      <c r="H2811">
        <v>39569</v>
      </c>
      <c r="I2811" s="101">
        <v>0.4</v>
      </c>
    </row>
    <row r="2812" spans="1:9" ht="14.5" x14ac:dyDescent="0.35">
      <c r="A2812" s="99" t="s">
        <v>7562</v>
      </c>
      <c r="B2812" s="99" t="s">
        <v>7658</v>
      </c>
      <c r="C2812" s="189" t="s">
        <v>7659</v>
      </c>
      <c r="D2812" s="190">
        <v>3.1</v>
      </c>
      <c r="E2812" s="99" t="s">
        <v>7660</v>
      </c>
      <c r="F2812" s="100">
        <v>40544</v>
      </c>
      <c r="G2812" s="101">
        <v>3.1</v>
      </c>
      <c r="I2812" s="101">
        <v>0</v>
      </c>
    </row>
    <row r="2813" spans="1:9" ht="14.5" x14ac:dyDescent="0.35">
      <c r="A2813" s="99" t="s">
        <v>7562</v>
      </c>
      <c r="B2813" s="99" t="s">
        <v>7661</v>
      </c>
      <c r="C2813" s="189" t="s">
        <v>7662</v>
      </c>
      <c r="D2813" s="190">
        <v>3.1</v>
      </c>
      <c r="E2813" s="99" t="s">
        <v>7663</v>
      </c>
      <c r="F2813" s="100">
        <v>40544</v>
      </c>
      <c r="G2813" s="101">
        <v>3.1</v>
      </c>
      <c r="I2813" s="101">
        <v>0</v>
      </c>
    </row>
    <row r="2814" spans="1:9" ht="14.5" x14ac:dyDescent="0.35">
      <c r="A2814" s="99" t="s">
        <v>7562</v>
      </c>
      <c r="B2814" s="99" t="s">
        <v>3416</v>
      </c>
      <c r="C2814" s="189" t="s">
        <v>7664</v>
      </c>
      <c r="D2814" s="190">
        <v>3.1</v>
      </c>
      <c r="E2814" s="99" t="s">
        <v>7665</v>
      </c>
      <c r="F2814" s="100">
        <v>40544</v>
      </c>
      <c r="G2814" s="101">
        <v>3.1</v>
      </c>
      <c r="I2814" s="101">
        <v>0</v>
      </c>
    </row>
    <row r="2815" spans="1:9" ht="14.5" x14ac:dyDescent="0.35">
      <c r="A2815" s="99" t="s">
        <v>7562</v>
      </c>
      <c r="B2815" s="99" t="s">
        <v>7666</v>
      </c>
      <c r="C2815" s="189" t="s">
        <v>7667</v>
      </c>
      <c r="D2815" s="190">
        <v>3</v>
      </c>
      <c r="E2815" s="99" t="s">
        <v>7668</v>
      </c>
      <c r="F2815" s="100">
        <v>40544</v>
      </c>
      <c r="G2815" s="101">
        <v>3</v>
      </c>
      <c r="I2815" s="101">
        <v>0</v>
      </c>
    </row>
    <row r="2816" spans="1:9" ht="14.5" x14ac:dyDescent="0.35">
      <c r="A2816" s="99" t="s">
        <v>7562</v>
      </c>
      <c r="B2816" s="99" t="s">
        <v>7669</v>
      </c>
      <c r="C2816" s="189" t="s">
        <v>7670</v>
      </c>
      <c r="D2816" s="190">
        <v>3</v>
      </c>
      <c r="E2816" s="99" t="s">
        <v>7671</v>
      </c>
      <c r="F2816" s="100">
        <v>40544</v>
      </c>
      <c r="G2816" s="101">
        <v>3</v>
      </c>
      <c r="I2816" s="101">
        <v>0</v>
      </c>
    </row>
    <row r="2817" spans="1:9" ht="14.5" x14ac:dyDescent="0.35">
      <c r="A2817" s="191" t="s">
        <v>7562</v>
      </c>
      <c r="B2817" s="191" t="s">
        <v>7672</v>
      </c>
      <c r="C2817" s="189" t="s">
        <v>7673</v>
      </c>
      <c r="D2817" s="190">
        <v>3</v>
      </c>
      <c r="E2817" s="191" t="s">
        <v>7674</v>
      </c>
      <c r="F2817" s="192">
        <v>40544</v>
      </c>
      <c r="G2817" s="193">
        <v>3</v>
      </c>
      <c r="I2817" s="193">
        <v>0</v>
      </c>
    </row>
    <row r="2818" spans="1:9" ht="14.5" x14ac:dyDescent="0.35">
      <c r="A2818" s="99" t="s">
        <v>7562</v>
      </c>
      <c r="B2818" s="99" t="s">
        <v>7675</v>
      </c>
      <c r="C2818" s="189" t="s">
        <v>7676</v>
      </c>
      <c r="D2818" s="190">
        <v>3</v>
      </c>
      <c r="E2818" s="99" t="s">
        <v>7677</v>
      </c>
      <c r="F2818" s="100">
        <v>40544</v>
      </c>
      <c r="G2818" s="101">
        <v>3</v>
      </c>
      <c r="I2818" s="101">
        <v>0</v>
      </c>
    </row>
    <row r="2819" spans="1:9" ht="14.5" x14ac:dyDescent="0.35">
      <c r="A2819" s="99" t="s">
        <v>7562</v>
      </c>
      <c r="B2819" s="99" t="s">
        <v>1531</v>
      </c>
      <c r="C2819" s="189" t="s">
        <v>7678</v>
      </c>
      <c r="D2819" s="190">
        <v>3.2</v>
      </c>
      <c r="E2819" s="99" t="s">
        <v>7679</v>
      </c>
      <c r="F2819" s="100">
        <v>40544</v>
      </c>
      <c r="G2819" s="101">
        <v>2.8</v>
      </c>
      <c r="H2819">
        <v>39569</v>
      </c>
      <c r="I2819" s="101">
        <v>0.4</v>
      </c>
    </row>
    <row r="2820" spans="1:9" ht="14.5" x14ac:dyDescent="0.35">
      <c r="A2820" s="99" t="s">
        <v>7562</v>
      </c>
      <c r="B2820" s="99" t="s">
        <v>7680</v>
      </c>
      <c r="C2820" s="189" t="s">
        <v>7681</v>
      </c>
      <c r="D2820" s="190">
        <v>2.8</v>
      </c>
      <c r="E2820" s="99" t="s">
        <v>7682</v>
      </c>
      <c r="F2820" s="100">
        <v>40544</v>
      </c>
      <c r="G2820" s="101">
        <v>2.8</v>
      </c>
      <c r="I2820" s="101">
        <v>0</v>
      </c>
    </row>
    <row r="2821" spans="1:9" ht="14.5" x14ac:dyDescent="0.35">
      <c r="A2821" s="99" t="s">
        <v>7562</v>
      </c>
      <c r="B2821" s="99" t="s">
        <v>973</v>
      </c>
      <c r="C2821" s="189" t="s">
        <v>7683</v>
      </c>
      <c r="D2821" s="190">
        <v>3.2</v>
      </c>
      <c r="E2821" s="99" t="s">
        <v>7684</v>
      </c>
      <c r="F2821" s="100">
        <v>40544</v>
      </c>
      <c r="G2821" s="101">
        <v>2.8</v>
      </c>
      <c r="H2821">
        <v>39569</v>
      </c>
      <c r="I2821" s="101">
        <v>0.4</v>
      </c>
    </row>
    <row r="2822" spans="1:9" ht="14.5" x14ac:dyDescent="0.35">
      <c r="A2822" s="99" t="s">
        <v>7562</v>
      </c>
      <c r="B2822" s="99" t="s">
        <v>7685</v>
      </c>
      <c r="C2822" s="189" t="s">
        <v>7686</v>
      </c>
      <c r="D2822" s="190">
        <v>3.1</v>
      </c>
      <c r="E2822" s="99" t="s">
        <v>7687</v>
      </c>
      <c r="F2822" s="100">
        <v>40544</v>
      </c>
      <c r="G2822" s="101">
        <v>3.1</v>
      </c>
      <c r="I2822" s="101">
        <v>0</v>
      </c>
    </row>
    <row r="2823" spans="1:9" ht="14.5" x14ac:dyDescent="0.35">
      <c r="A2823" s="99" t="s">
        <v>7562</v>
      </c>
      <c r="B2823" s="99" t="s">
        <v>3473</v>
      </c>
      <c r="C2823" s="189" t="s">
        <v>7688</v>
      </c>
      <c r="D2823" s="190">
        <v>2.8</v>
      </c>
      <c r="E2823" s="99" t="s">
        <v>7689</v>
      </c>
      <c r="F2823" s="100">
        <v>40544</v>
      </c>
      <c r="G2823" s="101">
        <v>2.8</v>
      </c>
      <c r="I2823" s="101">
        <v>0</v>
      </c>
    </row>
    <row r="2824" spans="1:9" ht="14.5" x14ac:dyDescent="0.35">
      <c r="A2824" s="99" t="s">
        <v>7562</v>
      </c>
      <c r="B2824" s="99" t="s">
        <v>7690</v>
      </c>
      <c r="C2824" s="189" t="s">
        <v>7691</v>
      </c>
      <c r="D2824" s="190">
        <v>2.8</v>
      </c>
      <c r="E2824" s="99" t="s">
        <v>7692</v>
      </c>
      <c r="F2824" s="100">
        <v>40544</v>
      </c>
      <c r="G2824" s="101">
        <v>2.8</v>
      </c>
      <c r="I2824" s="101">
        <v>0</v>
      </c>
    </row>
    <row r="2825" spans="1:9" ht="14.5" x14ac:dyDescent="0.35">
      <c r="A2825" s="99" t="s">
        <v>7562</v>
      </c>
      <c r="B2825" s="99" t="s">
        <v>7693</v>
      </c>
      <c r="C2825" s="189" t="s">
        <v>7694</v>
      </c>
      <c r="D2825" s="190">
        <v>2.8</v>
      </c>
      <c r="E2825" s="99" t="s">
        <v>7695</v>
      </c>
      <c r="F2825" s="100">
        <v>40544</v>
      </c>
      <c r="G2825" s="101">
        <v>2.8</v>
      </c>
      <c r="I2825" s="101">
        <v>0</v>
      </c>
    </row>
    <row r="2826" spans="1:9" ht="14.5" x14ac:dyDescent="0.35">
      <c r="A2826" s="99" t="s">
        <v>7562</v>
      </c>
      <c r="B2826" s="99" t="s">
        <v>6666</v>
      </c>
      <c r="C2826" s="189" t="s">
        <v>7696</v>
      </c>
      <c r="D2826" s="190">
        <v>2.9</v>
      </c>
      <c r="E2826" s="99" t="s">
        <v>7697</v>
      </c>
      <c r="F2826" s="100">
        <v>40544</v>
      </c>
      <c r="G2826" s="101">
        <v>2.8</v>
      </c>
      <c r="H2826">
        <v>39569</v>
      </c>
      <c r="I2826" s="101">
        <v>0.1</v>
      </c>
    </row>
    <row r="2827" spans="1:9" ht="14.5" x14ac:dyDescent="0.35">
      <c r="A2827" s="99" t="s">
        <v>7562</v>
      </c>
      <c r="B2827" s="99" t="s">
        <v>5312</v>
      </c>
      <c r="C2827" s="189" t="s">
        <v>7698</v>
      </c>
      <c r="D2827" s="190">
        <v>3.2</v>
      </c>
      <c r="E2827" s="99" t="s">
        <v>7699</v>
      </c>
      <c r="F2827" s="100">
        <v>40544</v>
      </c>
      <c r="G2827" s="101">
        <v>3.2</v>
      </c>
      <c r="I2827" s="101">
        <v>0</v>
      </c>
    </row>
    <row r="2828" spans="1:9" ht="14.5" x14ac:dyDescent="0.35">
      <c r="A2828" s="99" t="s">
        <v>7562</v>
      </c>
      <c r="B2828" s="99" t="s">
        <v>7700</v>
      </c>
      <c r="C2828" s="189" t="s">
        <v>7701</v>
      </c>
      <c r="D2828" s="190">
        <v>3.1</v>
      </c>
      <c r="E2828" s="99" t="s">
        <v>7702</v>
      </c>
      <c r="F2828" s="100">
        <v>40544</v>
      </c>
      <c r="G2828" s="101">
        <v>3.1</v>
      </c>
      <c r="I2828" s="101">
        <v>0</v>
      </c>
    </row>
    <row r="2829" spans="1:9" ht="14.5" x14ac:dyDescent="0.35">
      <c r="A2829" s="99" t="s">
        <v>7562</v>
      </c>
      <c r="B2829" s="99" t="s">
        <v>3039</v>
      </c>
      <c r="C2829" s="189" t="s">
        <v>7703</v>
      </c>
      <c r="D2829" s="190">
        <v>3.2</v>
      </c>
      <c r="E2829" s="99" t="s">
        <v>7704</v>
      </c>
      <c r="F2829" s="100">
        <v>40544</v>
      </c>
      <c r="G2829" s="101">
        <v>2.8</v>
      </c>
      <c r="H2829">
        <v>39569</v>
      </c>
      <c r="I2829" s="101">
        <v>0.4</v>
      </c>
    </row>
    <row r="2830" spans="1:9" ht="14.5" x14ac:dyDescent="0.35">
      <c r="A2830" s="99" t="s">
        <v>7562</v>
      </c>
      <c r="B2830" s="99" t="s">
        <v>1235</v>
      </c>
      <c r="C2830" s="189" t="s">
        <v>7705</v>
      </c>
      <c r="D2830" s="190">
        <v>2.8</v>
      </c>
      <c r="E2830" s="99" t="s">
        <v>7706</v>
      </c>
      <c r="F2830" s="100">
        <v>40544</v>
      </c>
      <c r="G2830" s="101">
        <v>2.8</v>
      </c>
      <c r="I2830" s="101">
        <v>0</v>
      </c>
    </row>
    <row r="2831" spans="1:9" ht="14.5" x14ac:dyDescent="0.35">
      <c r="A2831" s="99" t="s">
        <v>7562</v>
      </c>
      <c r="B2831" s="99" t="s">
        <v>7707</v>
      </c>
      <c r="C2831" s="189" t="s">
        <v>7708</v>
      </c>
      <c r="D2831" s="190">
        <v>3.1</v>
      </c>
      <c r="E2831" s="99" t="s">
        <v>7709</v>
      </c>
      <c r="F2831" s="100">
        <v>40544</v>
      </c>
      <c r="G2831" s="101">
        <v>3.1</v>
      </c>
      <c r="I2831" s="101">
        <v>0</v>
      </c>
    </row>
    <row r="2832" spans="1:9" ht="14.5" x14ac:dyDescent="0.35">
      <c r="A2832" s="99" t="s">
        <v>7562</v>
      </c>
      <c r="B2832" s="99" t="s">
        <v>4745</v>
      </c>
      <c r="C2832" s="189" t="s">
        <v>7710</v>
      </c>
      <c r="D2832" s="190">
        <v>3.1</v>
      </c>
      <c r="E2832" s="99" t="s">
        <v>7711</v>
      </c>
      <c r="F2832" s="100">
        <v>40544</v>
      </c>
      <c r="G2832" s="101">
        <v>3.1</v>
      </c>
      <c r="I2832" s="101">
        <v>0</v>
      </c>
    </row>
    <row r="2833" spans="1:9" ht="14.5" x14ac:dyDescent="0.35">
      <c r="A2833" s="99" t="s">
        <v>7562</v>
      </c>
      <c r="B2833" s="99" t="s">
        <v>7712</v>
      </c>
      <c r="C2833" s="189" t="s">
        <v>7713</v>
      </c>
      <c r="D2833" s="190">
        <v>3.2</v>
      </c>
      <c r="E2833" s="99" t="s">
        <v>7714</v>
      </c>
      <c r="F2833" s="100">
        <v>40544</v>
      </c>
      <c r="G2833" s="101">
        <v>3.2</v>
      </c>
      <c r="I2833" s="101">
        <v>0</v>
      </c>
    </row>
    <row r="2834" spans="1:9" ht="14.5" x14ac:dyDescent="0.35">
      <c r="A2834" s="99" t="s">
        <v>7562</v>
      </c>
      <c r="B2834" s="99" t="s">
        <v>7715</v>
      </c>
      <c r="C2834" s="189" t="s">
        <v>7716</v>
      </c>
      <c r="D2834" s="190">
        <v>3.1</v>
      </c>
      <c r="E2834" s="99" t="s">
        <v>7717</v>
      </c>
      <c r="F2834" s="100">
        <v>40544</v>
      </c>
      <c r="G2834" s="101">
        <v>3.1</v>
      </c>
      <c r="I2834" s="101">
        <v>0</v>
      </c>
    </row>
    <row r="2835" spans="1:9" ht="14.5" x14ac:dyDescent="0.35">
      <c r="A2835" s="99" t="s">
        <v>7562</v>
      </c>
      <c r="B2835" s="99" t="s">
        <v>7718</v>
      </c>
      <c r="C2835" s="189" t="s">
        <v>7719</v>
      </c>
      <c r="D2835" s="190">
        <v>2.8</v>
      </c>
      <c r="E2835" s="99" t="s">
        <v>7720</v>
      </c>
      <c r="F2835" s="100">
        <v>40544</v>
      </c>
      <c r="G2835" s="101">
        <v>2.8</v>
      </c>
      <c r="I2835" s="101">
        <v>0</v>
      </c>
    </row>
    <row r="2836" spans="1:9" ht="14.5" x14ac:dyDescent="0.35">
      <c r="A2836" s="99" t="s">
        <v>7562</v>
      </c>
      <c r="B2836" s="99" t="s">
        <v>7721</v>
      </c>
      <c r="C2836" s="189" t="s">
        <v>7722</v>
      </c>
      <c r="D2836" s="190">
        <v>3.1</v>
      </c>
      <c r="E2836" s="99" t="s">
        <v>7723</v>
      </c>
      <c r="F2836" s="100">
        <v>40544</v>
      </c>
      <c r="G2836" s="101">
        <v>3.1</v>
      </c>
      <c r="I2836" s="101">
        <v>0</v>
      </c>
    </row>
    <row r="2837" spans="1:9" ht="14.5" x14ac:dyDescent="0.35">
      <c r="A2837" s="99" t="s">
        <v>7562</v>
      </c>
      <c r="B2837" s="99" t="s">
        <v>1241</v>
      </c>
      <c r="C2837" s="189" t="s">
        <v>7724</v>
      </c>
      <c r="D2837" s="190">
        <v>3.2</v>
      </c>
      <c r="E2837" s="99" t="s">
        <v>7725</v>
      </c>
      <c r="F2837" s="100">
        <v>40544</v>
      </c>
      <c r="G2837" s="101">
        <v>2.8</v>
      </c>
      <c r="H2837">
        <v>39569</v>
      </c>
      <c r="I2837" s="101">
        <v>0.4</v>
      </c>
    </row>
    <row r="2838" spans="1:9" ht="14.5" x14ac:dyDescent="0.35">
      <c r="A2838" s="99" t="s">
        <v>7562</v>
      </c>
      <c r="B2838" s="99" t="s">
        <v>5723</v>
      </c>
      <c r="C2838" s="189" t="s">
        <v>7726</v>
      </c>
      <c r="D2838" s="190">
        <v>2.9</v>
      </c>
      <c r="E2838" s="99" t="s">
        <v>7727</v>
      </c>
      <c r="F2838" s="100">
        <v>40544</v>
      </c>
      <c r="G2838" s="101">
        <v>2.8</v>
      </c>
      <c r="H2838">
        <v>39569</v>
      </c>
      <c r="I2838" s="101">
        <v>0.1</v>
      </c>
    </row>
    <row r="2839" spans="1:9" ht="14.5" x14ac:dyDescent="0.35">
      <c r="A2839" s="99" t="s">
        <v>7562</v>
      </c>
      <c r="B2839" s="99" t="s">
        <v>7728</v>
      </c>
      <c r="C2839" s="189" t="s">
        <v>7729</v>
      </c>
      <c r="D2839" s="190">
        <v>3.1</v>
      </c>
      <c r="E2839" s="99" t="s">
        <v>7730</v>
      </c>
      <c r="F2839" s="100">
        <v>40544</v>
      </c>
      <c r="G2839" s="101">
        <v>3.1</v>
      </c>
      <c r="I2839" s="101">
        <v>0</v>
      </c>
    </row>
    <row r="2840" spans="1:9" ht="14.5" x14ac:dyDescent="0.35">
      <c r="A2840" s="99" t="s">
        <v>7562</v>
      </c>
      <c r="B2840" s="99" t="s">
        <v>7731</v>
      </c>
      <c r="C2840" s="189" t="s">
        <v>7732</v>
      </c>
      <c r="D2840" s="190">
        <v>3.2</v>
      </c>
      <c r="E2840" s="99" t="s">
        <v>7733</v>
      </c>
      <c r="F2840" s="100">
        <v>40544</v>
      </c>
      <c r="G2840" s="101">
        <v>3.2</v>
      </c>
      <c r="I2840" s="101">
        <v>0</v>
      </c>
    </row>
    <row r="2841" spans="1:9" ht="14.5" x14ac:dyDescent="0.35">
      <c r="A2841" s="99" t="s">
        <v>7562</v>
      </c>
      <c r="B2841" s="99" t="s">
        <v>7734</v>
      </c>
      <c r="C2841" s="189" t="s">
        <v>7735</v>
      </c>
      <c r="D2841" s="190">
        <v>3.1</v>
      </c>
      <c r="E2841" s="99" t="s">
        <v>7736</v>
      </c>
      <c r="F2841" s="100">
        <v>40544</v>
      </c>
      <c r="G2841" s="101">
        <v>3.1</v>
      </c>
      <c r="I2841" s="101">
        <v>0</v>
      </c>
    </row>
    <row r="2842" spans="1:9" ht="14.5" x14ac:dyDescent="0.35">
      <c r="A2842" s="99" t="s">
        <v>7562</v>
      </c>
      <c r="B2842" s="99" t="s">
        <v>7737</v>
      </c>
      <c r="C2842" s="189" t="s">
        <v>7738</v>
      </c>
      <c r="D2842" s="190">
        <v>3.1</v>
      </c>
      <c r="E2842" s="99" t="s">
        <v>7739</v>
      </c>
      <c r="F2842" s="100">
        <v>40544</v>
      </c>
      <c r="G2842" s="101">
        <v>3.1</v>
      </c>
      <c r="I2842" s="101">
        <v>0</v>
      </c>
    </row>
    <row r="2843" spans="1:9" ht="14.5" x14ac:dyDescent="0.35">
      <c r="A2843" s="99" t="s">
        <v>7562</v>
      </c>
      <c r="B2843" s="99" t="s">
        <v>7740</v>
      </c>
      <c r="C2843" s="189" t="s">
        <v>7741</v>
      </c>
      <c r="D2843" s="190">
        <v>3.1</v>
      </c>
      <c r="E2843" s="99" t="s">
        <v>7742</v>
      </c>
      <c r="F2843" s="100">
        <v>40544</v>
      </c>
      <c r="G2843" s="101">
        <v>3.1</v>
      </c>
      <c r="I2843" s="101">
        <v>0</v>
      </c>
    </row>
    <row r="2844" spans="1:9" ht="14.5" x14ac:dyDescent="0.35">
      <c r="A2844" s="99" t="s">
        <v>7562</v>
      </c>
      <c r="B2844" s="99" t="s">
        <v>7743</v>
      </c>
      <c r="C2844" s="189" t="s">
        <v>7744</v>
      </c>
      <c r="D2844" s="190">
        <v>3.1</v>
      </c>
      <c r="E2844" s="99" t="s">
        <v>7745</v>
      </c>
      <c r="F2844" s="100">
        <v>40544</v>
      </c>
      <c r="G2844" s="101">
        <v>3.1</v>
      </c>
      <c r="I2844" s="101">
        <v>0</v>
      </c>
    </row>
    <row r="2845" spans="1:9" ht="14.5" x14ac:dyDescent="0.35">
      <c r="A2845" s="99" t="s">
        <v>7562</v>
      </c>
      <c r="B2845" s="99" t="s">
        <v>5173</v>
      </c>
      <c r="C2845" s="189" t="s">
        <v>7746</v>
      </c>
      <c r="D2845" s="190">
        <v>3.1</v>
      </c>
      <c r="E2845" s="99" t="s">
        <v>7747</v>
      </c>
      <c r="F2845" s="100">
        <v>40544</v>
      </c>
      <c r="G2845" s="101">
        <v>3.1</v>
      </c>
      <c r="I2845" s="101">
        <v>0</v>
      </c>
    </row>
    <row r="2846" spans="1:9" ht="14.5" x14ac:dyDescent="0.35">
      <c r="A2846" s="99" t="s">
        <v>7562</v>
      </c>
      <c r="B2846" s="99" t="s">
        <v>368</v>
      </c>
      <c r="C2846" s="189" t="s">
        <v>7748</v>
      </c>
      <c r="D2846" s="190">
        <v>3.2</v>
      </c>
      <c r="E2846" s="99" t="s">
        <v>7749</v>
      </c>
      <c r="F2846" s="100">
        <v>40544</v>
      </c>
      <c r="G2846" s="101">
        <v>2.8</v>
      </c>
      <c r="H2846">
        <v>39569</v>
      </c>
      <c r="I2846" s="101">
        <v>0.4</v>
      </c>
    </row>
    <row r="2847" spans="1:9" ht="14.5" x14ac:dyDescent="0.35">
      <c r="A2847" s="99" t="s">
        <v>7562</v>
      </c>
      <c r="B2847" s="99" t="s">
        <v>7750</v>
      </c>
      <c r="C2847" s="189" t="s">
        <v>7751</v>
      </c>
      <c r="D2847" s="190">
        <v>2.8</v>
      </c>
      <c r="E2847" s="99" t="s">
        <v>7752</v>
      </c>
      <c r="F2847" s="100">
        <v>40544</v>
      </c>
      <c r="G2847" s="101">
        <v>2.8</v>
      </c>
      <c r="I2847" s="101">
        <v>0</v>
      </c>
    </row>
    <row r="2848" spans="1:9" ht="14.5" x14ac:dyDescent="0.35">
      <c r="A2848" s="99" t="s">
        <v>7562</v>
      </c>
      <c r="B2848" s="99" t="s">
        <v>7753</v>
      </c>
      <c r="C2848" s="189" t="s">
        <v>7754</v>
      </c>
      <c r="D2848" s="190">
        <v>3</v>
      </c>
      <c r="E2848" s="99" t="s">
        <v>7755</v>
      </c>
      <c r="F2848" s="100">
        <v>40544</v>
      </c>
      <c r="G2848" s="101">
        <v>3</v>
      </c>
      <c r="I2848" s="101">
        <v>0</v>
      </c>
    </row>
    <row r="2849" spans="1:9" ht="14.5" x14ac:dyDescent="0.35">
      <c r="A2849" s="99" t="s">
        <v>7562</v>
      </c>
      <c r="B2849" s="99" t="s">
        <v>1946</v>
      </c>
      <c r="C2849" s="189" t="s">
        <v>7756</v>
      </c>
      <c r="D2849" s="190">
        <v>2.8</v>
      </c>
      <c r="E2849" s="99" t="s">
        <v>7757</v>
      </c>
      <c r="F2849" s="100">
        <v>40544</v>
      </c>
      <c r="G2849" s="101">
        <v>2.8</v>
      </c>
      <c r="I2849" s="101">
        <v>0</v>
      </c>
    </row>
    <row r="2850" spans="1:9" ht="14.5" x14ac:dyDescent="0.35">
      <c r="A2850" s="99" t="s">
        <v>7562</v>
      </c>
      <c r="B2850" s="99" t="s">
        <v>7758</v>
      </c>
      <c r="C2850" s="189" t="s">
        <v>7759</v>
      </c>
      <c r="D2850" s="190">
        <v>3.1</v>
      </c>
      <c r="E2850" s="99" t="s">
        <v>7760</v>
      </c>
      <c r="F2850" s="100">
        <v>40544</v>
      </c>
      <c r="G2850" s="101">
        <v>3.1</v>
      </c>
      <c r="I2850" s="101">
        <v>0</v>
      </c>
    </row>
    <row r="2851" spans="1:9" ht="14.5" x14ac:dyDescent="0.35">
      <c r="A2851" s="99" t="s">
        <v>7562</v>
      </c>
      <c r="B2851" s="99" t="s">
        <v>7761</v>
      </c>
      <c r="C2851" s="189" t="s">
        <v>7762</v>
      </c>
      <c r="D2851" s="190">
        <v>2.8</v>
      </c>
      <c r="E2851" s="99" t="s">
        <v>7763</v>
      </c>
      <c r="F2851" s="100">
        <v>40544</v>
      </c>
      <c r="G2851" s="101">
        <v>2.8</v>
      </c>
      <c r="I2851" s="101">
        <v>0</v>
      </c>
    </row>
    <row r="2852" spans="1:9" ht="14.5" x14ac:dyDescent="0.35">
      <c r="A2852" s="99" t="s">
        <v>7562</v>
      </c>
      <c r="B2852" s="99" t="s">
        <v>383</v>
      </c>
      <c r="C2852" s="189" t="s">
        <v>7764</v>
      </c>
      <c r="D2852" s="190">
        <v>2.8</v>
      </c>
      <c r="E2852" s="99" t="s">
        <v>7765</v>
      </c>
      <c r="F2852" s="100">
        <v>40544</v>
      </c>
      <c r="G2852" s="101">
        <v>2.8</v>
      </c>
      <c r="I2852" s="101">
        <v>0</v>
      </c>
    </row>
    <row r="2853" spans="1:9" ht="14.5" x14ac:dyDescent="0.35">
      <c r="A2853" s="99" t="s">
        <v>7562</v>
      </c>
      <c r="B2853" s="99" t="s">
        <v>7766</v>
      </c>
      <c r="C2853" s="189" t="s">
        <v>7767</v>
      </c>
      <c r="D2853" s="190">
        <v>3</v>
      </c>
      <c r="E2853" s="99" t="s">
        <v>7768</v>
      </c>
      <c r="F2853" s="100">
        <v>40544</v>
      </c>
      <c r="G2853" s="101">
        <v>3</v>
      </c>
      <c r="I2853" s="101">
        <v>0</v>
      </c>
    </row>
    <row r="2854" spans="1:9" ht="14.5" x14ac:dyDescent="0.35">
      <c r="A2854" s="99" t="s">
        <v>7562</v>
      </c>
      <c r="B2854" s="99" t="s">
        <v>7769</v>
      </c>
      <c r="C2854" s="189" t="s">
        <v>7770</v>
      </c>
      <c r="D2854" s="190">
        <v>3</v>
      </c>
      <c r="E2854" s="99" t="s">
        <v>7771</v>
      </c>
      <c r="F2854" s="100">
        <v>40544</v>
      </c>
      <c r="G2854" s="101">
        <v>3</v>
      </c>
      <c r="I2854" s="101">
        <v>0</v>
      </c>
    </row>
    <row r="2855" spans="1:9" ht="14.5" x14ac:dyDescent="0.35">
      <c r="A2855" s="99" t="s">
        <v>7562</v>
      </c>
      <c r="B2855" s="99" t="s">
        <v>7772</v>
      </c>
      <c r="C2855" s="189" t="s">
        <v>7773</v>
      </c>
      <c r="D2855" s="190">
        <v>2.8</v>
      </c>
      <c r="E2855" s="99" t="s">
        <v>7774</v>
      </c>
      <c r="F2855" s="100">
        <v>40544</v>
      </c>
      <c r="G2855" s="101">
        <v>2.8</v>
      </c>
      <c r="I2855" s="101">
        <v>0</v>
      </c>
    </row>
    <row r="2856" spans="1:9" ht="14.5" x14ac:dyDescent="0.35">
      <c r="A2856" s="99" t="s">
        <v>7562</v>
      </c>
      <c r="B2856" s="99" t="s">
        <v>7775</v>
      </c>
      <c r="C2856" s="189" t="s">
        <v>7776</v>
      </c>
      <c r="D2856" s="190">
        <v>3.2</v>
      </c>
      <c r="E2856" s="99" t="s">
        <v>7777</v>
      </c>
      <c r="F2856" s="100">
        <v>40544</v>
      </c>
      <c r="G2856" s="101">
        <v>3.2</v>
      </c>
      <c r="I2856" s="101">
        <v>0</v>
      </c>
    </row>
    <row r="2857" spans="1:9" ht="14.5" x14ac:dyDescent="0.35">
      <c r="A2857" s="99" t="s">
        <v>7562</v>
      </c>
      <c r="B2857" s="99" t="s">
        <v>4791</v>
      </c>
      <c r="C2857" s="189" t="s">
        <v>7778</v>
      </c>
      <c r="D2857" s="190">
        <v>3.1</v>
      </c>
      <c r="E2857" s="99" t="s">
        <v>7779</v>
      </c>
      <c r="F2857" s="100">
        <v>40544</v>
      </c>
      <c r="G2857" s="101">
        <v>3.1</v>
      </c>
      <c r="I2857" s="101">
        <v>0</v>
      </c>
    </row>
    <row r="2858" spans="1:9" ht="14.5" x14ac:dyDescent="0.35">
      <c r="A2858" s="99" t="s">
        <v>7562</v>
      </c>
      <c r="B2858" s="99" t="s">
        <v>889</v>
      </c>
      <c r="C2858" s="189" t="s">
        <v>7780</v>
      </c>
      <c r="D2858" s="190">
        <v>3.1</v>
      </c>
      <c r="E2858" s="99" t="s">
        <v>7781</v>
      </c>
      <c r="F2858" s="100">
        <v>40544</v>
      </c>
      <c r="G2858" s="101">
        <v>3.1</v>
      </c>
      <c r="I2858" s="101">
        <v>0</v>
      </c>
    </row>
    <row r="2859" spans="1:9" ht="14.5" x14ac:dyDescent="0.35">
      <c r="A2859" s="99" t="s">
        <v>7562</v>
      </c>
      <c r="B2859" s="99" t="s">
        <v>398</v>
      </c>
      <c r="C2859" s="189" t="s">
        <v>7782</v>
      </c>
      <c r="D2859" s="190">
        <v>3.2</v>
      </c>
      <c r="E2859" s="99" t="s">
        <v>7783</v>
      </c>
      <c r="F2859" s="100">
        <v>40544</v>
      </c>
      <c r="G2859" s="101">
        <v>2.8</v>
      </c>
      <c r="H2859">
        <v>39569</v>
      </c>
      <c r="I2859" s="101">
        <v>0.4</v>
      </c>
    </row>
    <row r="2860" spans="1:9" ht="14.5" x14ac:dyDescent="0.35">
      <c r="A2860" s="99" t="s">
        <v>7562</v>
      </c>
      <c r="B2860" s="99" t="s">
        <v>3152</v>
      </c>
      <c r="C2860" s="189" t="s">
        <v>7784</v>
      </c>
      <c r="D2860" s="190">
        <v>2.8</v>
      </c>
      <c r="E2860" s="99" t="s">
        <v>7785</v>
      </c>
      <c r="F2860" s="100">
        <v>40544</v>
      </c>
      <c r="G2860" s="101">
        <v>2.8</v>
      </c>
      <c r="I2860" s="101">
        <v>0</v>
      </c>
    </row>
    <row r="2861" spans="1:9" ht="14.5" x14ac:dyDescent="0.35">
      <c r="A2861" s="99" t="s">
        <v>7562</v>
      </c>
      <c r="B2861" s="99" t="s">
        <v>7786</v>
      </c>
      <c r="C2861" s="189" t="s">
        <v>7787</v>
      </c>
      <c r="D2861" s="190">
        <v>3.1</v>
      </c>
      <c r="E2861" s="99" t="s">
        <v>7788</v>
      </c>
      <c r="F2861" s="100">
        <v>40544</v>
      </c>
      <c r="G2861" s="101">
        <v>3.1</v>
      </c>
      <c r="I2861" s="101">
        <v>0</v>
      </c>
    </row>
    <row r="2862" spans="1:9" ht="14.5" x14ac:dyDescent="0.35">
      <c r="A2862" s="99" t="s">
        <v>7562</v>
      </c>
      <c r="B2862" s="99" t="s">
        <v>7789</v>
      </c>
      <c r="C2862" s="189" t="s">
        <v>7790</v>
      </c>
      <c r="D2862" s="190">
        <v>3.2</v>
      </c>
      <c r="E2862" s="99" t="s">
        <v>7791</v>
      </c>
      <c r="F2862" s="100">
        <v>40544</v>
      </c>
      <c r="G2862" s="101">
        <v>3.2</v>
      </c>
      <c r="I2862" s="101">
        <v>0</v>
      </c>
    </row>
    <row r="2863" spans="1:9" ht="14.5" x14ac:dyDescent="0.35">
      <c r="A2863" s="99" t="s">
        <v>7562</v>
      </c>
      <c r="B2863" s="99" t="s">
        <v>7792</v>
      </c>
      <c r="C2863" s="189" t="s">
        <v>7793</v>
      </c>
      <c r="D2863" s="190">
        <v>3.2</v>
      </c>
      <c r="E2863" s="99" t="s">
        <v>7794</v>
      </c>
      <c r="F2863" s="100">
        <v>40544</v>
      </c>
      <c r="G2863" s="101">
        <v>3.2</v>
      </c>
      <c r="I2863" s="101">
        <v>0</v>
      </c>
    </row>
    <row r="2864" spans="1:9" ht="14.5" x14ac:dyDescent="0.35">
      <c r="A2864" s="99" t="s">
        <v>7562</v>
      </c>
      <c r="B2864" s="99" t="s">
        <v>4807</v>
      </c>
      <c r="C2864" s="189" t="s">
        <v>7795</v>
      </c>
      <c r="D2864" s="190">
        <v>3</v>
      </c>
      <c r="E2864" s="99" t="s">
        <v>7796</v>
      </c>
      <c r="F2864" s="100">
        <v>40544</v>
      </c>
      <c r="G2864" s="101">
        <v>3</v>
      </c>
      <c r="I2864" s="101">
        <v>0</v>
      </c>
    </row>
    <row r="2865" spans="1:9" ht="14.5" x14ac:dyDescent="0.35">
      <c r="A2865" s="99" t="s">
        <v>7562</v>
      </c>
      <c r="B2865" s="99" t="s">
        <v>6256</v>
      </c>
      <c r="C2865" s="189" t="s">
        <v>7797</v>
      </c>
      <c r="D2865" s="190">
        <v>3.1</v>
      </c>
      <c r="E2865" s="99" t="s">
        <v>7798</v>
      </c>
      <c r="F2865" s="100">
        <v>40544</v>
      </c>
      <c r="G2865" s="101">
        <v>3.1</v>
      </c>
      <c r="I2865" s="101">
        <v>0</v>
      </c>
    </row>
    <row r="2866" spans="1:9" ht="14.5" x14ac:dyDescent="0.35">
      <c r="A2866" s="99" t="s">
        <v>7562</v>
      </c>
      <c r="B2866" s="99" t="s">
        <v>7799</v>
      </c>
      <c r="C2866" s="189" t="s">
        <v>7800</v>
      </c>
      <c r="D2866" s="190">
        <v>2.8</v>
      </c>
      <c r="E2866" s="99" t="s">
        <v>7801</v>
      </c>
      <c r="F2866" s="100">
        <v>40544</v>
      </c>
      <c r="G2866" s="101">
        <v>2.8</v>
      </c>
      <c r="I2866" s="101">
        <v>0</v>
      </c>
    </row>
    <row r="2867" spans="1:9" ht="14.5" x14ac:dyDescent="0.35">
      <c r="A2867" s="99" t="s">
        <v>7562</v>
      </c>
      <c r="B2867" s="99" t="s">
        <v>7802</v>
      </c>
      <c r="C2867" s="189" t="s">
        <v>7803</v>
      </c>
      <c r="D2867" s="190">
        <v>3.1</v>
      </c>
      <c r="E2867" s="99" t="s">
        <v>7804</v>
      </c>
      <c r="F2867" s="100">
        <v>40544</v>
      </c>
      <c r="G2867" s="101">
        <v>3.1</v>
      </c>
      <c r="I2867" s="101">
        <v>0</v>
      </c>
    </row>
    <row r="2868" spans="1:9" ht="14.5" x14ac:dyDescent="0.35">
      <c r="A2868" s="99" t="s">
        <v>7562</v>
      </c>
      <c r="B2868" s="99" t="s">
        <v>611</v>
      </c>
      <c r="C2868" s="189" t="s">
        <v>7805</v>
      </c>
      <c r="D2868" s="190">
        <v>2.8</v>
      </c>
      <c r="E2868" s="99" t="s">
        <v>7806</v>
      </c>
      <c r="F2868" s="100">
        <v>40544</v>
      </c>
      <c r="G2868" s="101">
        <v>2.8</v>
      </c>
      <c r="I2868" s="101">
        <v>0</v>
      </c>
    </row>
    <row r="2869" spans="1:9" ht="14.5" x14ac:dyDescent="0.35">
      <c r="A2869" s="99" t="s">
        <v>7562</v>
      </c>
      <c r="B2869" s="99" t="s">
        <v>1984</v>
      </c>
      <c r="C2869" s="189" t="s">
        <v>7807</v>
      </c>
      <c r="D2869" s="190">
        <v>2.8</v>
      </c>
      <c r="E2869" s="99" t="s">
        <v>7808</v>
      </c>
      <c r="F2869" s="100">
        <v>40544</v>
      </c>
      <c r="G2869" s="101">
        <v>2.8</v>
      </c>
      <c r="I2869" s="101">
        <v>0</v>
      </c>
    </row>
    <row r="2870" spans="1:9" ht="14.5" x14ac:dyDescent="0.35">
      <c r="A2870" s="99" t="s">
        <v>7562</v>
      </c>
      <c r="B2870" s="99" t="s">
        <v>7809</v>
      </c>
      <c r="C2870" s="189" t="s">
        <v>7810</v>
      </c>
      <c r="D2870" s="190">
        <v>3.2</v>
      </c>
      <c r="E2870" s="99" t="s">
        <v>7811</v>
      </c>
      <c r="F2870" s="100">
        <v>40544</v>
      </c>
      <c r="G2870" s="101">
        <v>2.8</v>
      </c>
      <c r="H2870">
        <v>39569</v>
      </c>
      <c r="I2870" s="101">
        <v>0.4</v>
      </c>
    </row>
    <row r="2871" spans="1:9" ht="14.5" x14ac:dyDescent="0.35">
      <c r="A2871" s="99" t="s">
        <v>7562</v>
      </c>
      <c r="B2871" s="99" t="s">
        <v>7812</v>
      </c>
      <c r="C2871" s="189" t="s">
        <v>7813</v>
      </c>
      <c r="D2871" s="190">
        <v>3.1</v>
      </c>
      <c r="E2871" s="99" t="s">
        <v>7814</v>
      </c>
      <c r="F2871" s="100">
        <v>40544</v>
      </c>
      <c r="G2871" s="101">
        <v>3.1</v>
      </c>
      <c r="I2871" s="101">
        <v>0</v>
      </c>
    </row>
    <row r="2872" spans="1:9" ht="14.5" x14ac:dyDescent="0.35">
      <c r="A2872" s="99" t="s">
        <v>7562</v>
      </c>
      <c r="B2872" s="99" t="s">
        <v>7815</v>
      </c>
      <c r="C2872" s="189" t="s">
        <v>7816</v>
      </c>
      <c r="D2872" s="190">
        <v>3.2</v>
      </c>
      <c r="E2872" s="99" t="s">
        <v>7817</v>
      </c>
      <c r="F2872" s="100">
        <v>40544</v>
      </c>
      <c r="G2872" s="101">
        <v>2.8</v>
      </c>
      <c r="H2872">
        <v>39569</v>
      </c>
      <c r="I2872" s="101">
        <v>0.4</v>
      </c>
    </row>
    <row r="2873" spans="1:9" ht="14.5" x14ac:dyDescent="0.35">
      <c r="A2873" s="99" t="s">
        <v>7562</v>
      </c>
      <c r="B2873" s="99" t="s">
        <v>7818</v>
      </c>
      <c r="C2873" s="189" t="s">
        <v>7819</v>
      </c>
      <c r="D2873" s="190">
        <v>3.2</v>
      </c>
      <c r="E2873" s="99" t="s">
        <v>7820</v>
      </c>
      <c r="F2873" s="100">
        <v>40544</v>
      </c>
      <c r="G2873" s="101">
        <v>3.2</v>
      </c>
      <c r="I2873" s="101">
        <v>0</v>
      </c>
    </row>
    <row r="2874" spans="1:9" ht="14.5" x14ac:dyDescent="0.35">
      <c r="A2874" s="99" t="s">
        <v>7562</v>
      </c>
      <c r="B2874" s="99" t="s">
        <v>7821</v>
      </c>
      <c r="C2874" s="189" t="s">
        <v>7822</v>
      </c>
      <c r="D2874" s="190">
        <v>3.2</v>
      </c>
      <c r="E2874" s="99" t="s">
        <v>7823</v>
      </c>
      <c r="F2874" s="100">
        <v>40544</v>
      </c>
      <c r="G2874" s="101">
        <v>3.2</v>
      </c>
      <c r="I2874" s="101">
        <v>0</v>
      </c>
    </row>
    <row r="2875" spans="1:9" ht="14.5" x14ac:dyDescent="0.35">
      <c r="A2875" s="99" t="s">
        <v>7562</v>
      </c>
      <c r="B2875" s="99" t="s">
        <v>7824</v>
      </c>
      <c r="C2875" s="189" t="s">
        <v>7825</v>
      </c>
      <c r="D2875" s="190">
        <v>3.1</v>
      </c>
      <c r="E2875" s="99" t="s">
        <v>7826</v>
      </c>
      <c r="F2875" s="100">
        <v>40544</v>
      </c>
      <c r="G2875" s="101">
        <v>3.1</v>
      </c>
      <c r="I2875" s="101">
        <v>0</v>
      </c>
    </row>
    <row r="2876" spans="1:9" ht="14.5" x14ac:dyDescent="0.35">
      <c r="A2876" s="99" t="s">
        <v>7562</v>
      </c>
      <c r="B2876" s="99" t="s">
        <v>7827</v>
      </c>
      <c r="C2876" s="189" t="s">
        <v>7828</v>
      </c>
      <c r="D2876" s="190">
        <v>3.1</v>
      </c>
      <c r="E2876" s="99" t="s">
        <v>7829</v>
      </c>
      <c r="F2876" s="100">
        <v>40544</v>
      </c>
      <c r="G2876" s="101">
        <v>3.1</v>
      </c>
      <c r="I2876" s="101">
        <v>0</v>
      </c>
    </row>
    <row r="2877" spans="1:9" ht="14.5" x14ac:dyDescent="0.35">
      <c r="A2877" s="99" t="s">
        <v>7562</v>
      </c>
      <c r="B2877" s="99" t="s">
        <v>7830</v>
      </c>
      <c r="C2877" s="189" t="s">
        <v>7831</v>
      </c>
      <c r="D2877" s="190">
        <v>3.1</v>
      </c>
      <c r="E2877" s="99" t="s">
        <v>7832</v>
      </c>
      <c r="F2877" s="100">
        <v>40544</v>
      </c>
      <c r="G2877" s="101">
        <v>3.1</v>
      </c>
      <c r="I2877" s="101">
        <v>0</v>
      </c>
    </row>
    <row r="2878" spans="1:9" ht="14.5" x14ac:dyDescent="0.35">
      <c r="A2878" s="99" t="s">
        <v>7562</v>
      </c>
      <c r="B2878" s="99" t="s">
        <v>7833</v>
      </c>
      <c r="C2878" s="189" t="s">
        <v>7834</v>
      </c>
      <c r="D2878" s="190">
        <v>3</v>
      </c>
      <c r="E2878" s="99" t="s">
        <v>7835</v>
      </c>
      <c r="F2878" s="100">
        <v>40544</v>
      </c>
      <c r="G2878" s="101">
        <v>3</v>
      </c>
      <c r="I2878" s="101">
        <v>0</v>
      </c>
    </row>
    <row r="2879" spans="1:9" ht="14.5" x14ac:dyDescent="0.35">
      <c r="A2879" s="99" t="s">
        <v>7562</v>
      </c>
      <c r="B2879" s="99" t="s">
        <v>431</v>
      </c>
      <c r="C2879" s="189" t="s">
        <v>7836</v>
      </c>
      <c r="D2879" s="190">
        <v>3.2</v>
      </c>
      <c r="E2879" s="99" t="s">
        <v>7837</v>
      </c>
      <c r="F2879" s="100">
        <v>40544</v>
      </c>
      <c r="G2879" s="101">
        <v>2.8</v>
      </c>
      <c r="H2879">
        <v>39569</v>
      </c>
      <c r="I2879" s="101">
        <v>0.4</v>
      </c>
    </row>
    <row r="2880" spans="1:9" ht="14.5" x14ac:dyDescent="0.35">
      <c r="A2880" s="99" t="s">
        <v>7562</v>
      </c>
      <c r="B2880" s="99" t="s">
        <v>7838</v>
      </c>
      <c r="C2880" s="189" t="s">
        <v>7839</v>
      </c>
      <c r="D2880" s="190">
        <v>2.8</v>
      </c>
      <c r="E2880" s="99" t="s">
        <v>7840</v>
      </c>
      <c r="F2880" s="100">
        <v>40544</v>
      </c>
      <c r="G2880" s="101">
        <v>2.8</v>
      </c>
      <c r="I2880" s="101">
        <v>0</v>
      </c>
    </row>
    <row r="2881" spans="1:9" ht="14.5" x14ac:dyDescent="0.35">
      <c r="A2881" s="99" t="s">
        <v>7562</v>
      </c>
      <c r="B2881" s="99" t="s">
        <v>7841</v>
      </c>
      <c r="C2881" s="189" t="s">
        <v>7842</v>
      </c>
      <c r="D2881" s="190">
        <v>2.8</v>
      </c>
      <c r="E2881" s="99" t="s">
        <v>7843</v>
      </c>
      <c r="F2881" s="100">
        <v>40544</v>
      </c>
      <c r="G2881" s="101">
        <v>2.8</v>
      </c>
      <c r="I2881" s="101">
        <v>0</v>
      </c>
    </row>
    <row r="2882" spans="1:9" ht="14.5" x14ac:dyDescent="0.35">
      <c r="A2882" s="99" t="s">
        <v>7562</v>
      </c>
      <c r="B2882" s="99" t="s">
        <v>1696</v>
      </c>
      <c r="C2882" s="189" t="s">
        <v>7844</v>
      </c>
      <c r="D2882" s="190">
        <v>3.1</v>
      </c>
      <c r="E2882" s="99" t="s">
        <v>7845</v>
      </c>
      <c r="F2882" s="100">
        <v>40544</v>
      </c>
      <c r="G2882" s="101">
        <v>3.1</v>
      </c>
      <c r="I2882" s="101">
        <v>0</v>
      </c>
    </row>
    <row r="2883" spans="1:9" ht="14.5" x14ac:dyDescent="0.35">
      <c r="A2883" s="99" t="s">
        <v>7562</v>
      </c>
      <c r="B2883" s="99" t="s">
        <v>7846</v>
      </c>
      <c r="C2883" s="189" t="s">
        <v>7847</v>
      </c>
      <c r="D2883" s="190">
        <v>3.1</v>
      </c>
      <c r="E2883" s="99" t="s">
        <v>7848</v>
      </c>
      <c r="F2883" s="100">
        <v>40544</v>
      </c>
      <c r="G2883" s="101">
        <v>3.1</v>
      </c>
      <c r="I2883" s="101">
        <v>0</v>
      </c>
    </row>
    <row r="2884" spans="1:9" ht="14.5" x14ac:dyDescent="0.35">
      <c r="A2884" s="99" t="s">
        <v>7562</v>
      </c>
      <c r="B2884" s="99" t="s">
        <v>7849</v>
      </c>
      <c r="C2884" s="189" t="s">
        <v>7850</v>
      </c>
      <c r="D2884" s="190">
        <v>3.2</v>
      </c>
      <c r="E2884" s="99" t="s">
        <v>7851</v>
      </c>
      <c r="F2884" s="100">
        <v>40544</v>
      </c>
      <c r="G2884" s="101">
        <v>2.8</v>
      </c>
      <c r="H2884">
        <v>39569</v>
      </c>
      <c r="I2884" s="101">
        <v>0.4</v>
      </c>
    </row>
    <row r="2885" spans="1:9" ht="14.5" x14ac:dyDescent="0.35">
      <c r="A2885" s="99" t="s">
        <v>7562</v>
      </c>
      <c r="B2885" s="99" t="s">
        <v>7849</v>
      </c>
      <c r="C2885" s="189" t="s">
        <v>7850</v>
      </c>
      <c r="D2885" s="190">
        <v>3.2</v>
      </c>
      <c r="E2885" s="99" t="s">
        <v>7851</v>
      </c>
      <c r="F2885" s="100">
        <v>40544</v>
      </c>
      <c r="G2885" s="101">
        <v>2.8</v>
      </c>
      <c r="H2885">
        <v>39569</v>
      </c>
      <c r="I2885" s="101">
        <v>0.4</v>
      </c>
    </row>
    <row r="2886" spans="1:9" ht="14.5" x14ac:dyDescent="0.35">
      <c r="A2886" s="99" t="s">
        <v>7562</v>
      </c>
      <c r="B2886" s="99" t="s">
        <v>7852</v>
      </c>
      <c r="C2886" s="189" t="s">
        <v>7853</v>
      </c>
      <c r="D2886" s="190">
        <v>2.8</v>
      </c>
      <c r="E2886" s="99" t="s">
        <v>7854</v>
      </c>
      <c r="F2886" s="100">
        <v>40544</v>
      </c>
      <c r="G2886" s="101">
        <v>2.8</v>
      </c>
      <c r="I2886" s="101">
        <v>0</v>
      </c>
    </row>
    <row r="2887" spans="1:9" ht="14.5" x14ac:dyDescent="0.35">
      <c r="A2887" s="99" t="s">
        <v>7562</v>
      </c>
      <c r="B2887" s="99" t="s">
        <v>7855</v>
      </c>
      <c r="C2887" s="189" t="s">
        <v>7856</v>
      </c>
      <c r="D2887" s="190">
        <v>2.9</v>
      </c>
      <c r="E2887" s="99" t="s">
        <v>7857</v>
      </c>
      <c r="F2887" s="100">
        <v>40544</v>
      </c>
      <c r="G2887" s="101">
        <v>2.8</v>
      </c>
      <c r="H2887">
        <v>39569</v>
      </c>
      <c r="I2887" s="101">
        <v>0.1</v>
      </c>
    </row>
    <row r="2888" spans="1:9" ht="14.5" x14ac:dyDescent="0.35">
      <c r="A2888" s="99" t="s">
        <v>7562</v>
      </c>
      <c r="B2888" s="99" t="s">
        <v>4842</v>
      </c>
      <c r="C2888" s="189" t="s">
        <v>7858</v>
      </c>
      <c r="D2888" s="190">
        <v>2.9</v>
      </c>
      <c r="E2888" s="99" t="s">
        <v>7859</v>
      </c>
      <c r="F2888" s="100">
        <v>40544</v>
      </c>
      <c r="G2888" s="101">
        <v>2.8</v>
      </c>
      <c r="H2888">
        <v>39569</v>
      </c>
      <c r="I2888" s="101">
        <v>0.1</v>
      </c>
    </row>
    <row r="2889" spans="1:9" ht="14.5" x14ac:dyDescent="0.35">
      <c r="A2889" s="99" t="s">
        <v>7562</v>
      </c>
      <c r="B2889" s="99" t="s">
        <v>1298</v>
      </c>
      <c r="C2889" s="189" t="s">
        <v>7860</v>
      </c>
      <c r="D2889" s="190">
        <v>3.2</v>
      </c>
      <c r="E2889" s="99" t="s">
        <v>7861</v>
      </c>
      <c r="F2889" s="100">
        <v>40544</v>
      </c>
      <c r="G2889" s="101">
        <v>2.8</v>
      </c>
      <c r="H2889">
        <v>39569</v>
      </c>
      <c r="I2889" s="101">
        <v>0.4</v>
      </c>
    </row>
    <row r="2890" spans="1:9" ht="14.5" x14ac:dyDescent="0.35">
      <c r="A2890" s="99" t="s">
        <v>7562</v>
      </c>
      <c r="B2890" s="99" t="s">
        <v>7862</v>
      </c>
      <c r="C2890" s="189" t="s">
        <v>7863</v>
      </c>
      <c r="D2890" s="190">
        <v>2.8</v>
      </c>
      <c r="E2890" s="99" t="s">
        <v>7864</v>
      </c>
      <c r="F2890" s="100">
        <v>40544</v>
      </c>
      <c r="G2890" s="101">
        <v>2.8</v>
      </c>
      <c r="I2890" s="101">
        <v>0</v>
      </c>
    </row>
    <row r="2891" spans="1:9" ht="14.5" x14ac:dyDescent="0.35">
      <c r="A2891" s="99" t="s">
        <v>7562</v>
      </c>
      <c r="B2891" s="99" t="s">
        <v>440</v>
      </c>
      <c r="C2891" s="189" t="s">
        <v>7865</v>
      </c>
      <c r="D2891" s="190">
        <v>3.2</v>
      </c>
      <c r="E2891" s="99" t="s">
        <v>7866</v>
      </c>
      <c r="F2891" s="100">
        <v>40544</v>
      </c>
      <c r="G2891" s="101">
        <v>2.8</v>
      </c>
      <c r="H2891">
        <v>39569</v>
      </c>
      <c r="I2891" s="101">
        <v>0.4</v>
      </c>
    </row>
    <row r="2892" spans="1:9" ht="14.5" x14ac:dyDescent="0.35">
      <c r="A2892" s="99" t="s">
        <v>7562</v>
      </c>
      <c r="B2892" s="99" t="s">
        <v>7867</v>
      </c>
      <c r="C2892" s="189" t="s">
        <v>7868</v>
      </c>
      <c r="D2892" s="190">
        <v>2.8</v>
      </c>
      <c r="E2892" s="99" t="s">
        <v>7869</v>
      </c>
      <c r="F2892" s="100">
        <v>40544</v>
      </c>
      <c r="G2892" s="101">
        <v>2.8</v>
      </c>
      <c r="I2892" s="101">
        <v>0</v>
      </c>
    </row>
    <row r="2893" spans="1:9" ht="14.5" x14ac:dyDescent="0.35">
      <c r="A2893" s="99" t="s">
        <v>7562</v>
      </c>
      <c r="B2893" s="99" t="s">
        <v>7870</v>
      </c>
      <c r="C2893" s="189" t="s">
        <v>7871</v>
      </c>
      <c r="D2893" s="190">
        <v>3.2</v>
      </c>
      <c r="E2893" s="99" t="s">
        <v>7872</v>
      </c>
      <c r="F2893" s="100">
        <v>40544</v>
      </c>
      <c r="G2893" s="101">
        <v>2.8</v>
      </c>
      <c r="H2893">
        <v>39569</v>
      </c>
      <c r="I2893" s="101">
        <v>0.4</v>
      </c>
    </row>
    <row r="2894" spans="1:9" ht="14.5" x14ac:dyDescent="0.35">
      <c r="A2894" s="99" t="s">
        <v>7562</v>
      </c>
      <c r="B2894" s="99" t="s">
        <v>7873</v>
      </c>
      <c r="C2894" s="189" t="s">
        <v>7874</v>
      </c>
      <c r="D2894" s="190">
        <v>3.1</v>
      </c>
      <c r="E2894" s="99" t="s">
        <v>7875</v>
      </c>
      <c r="F2894" s="100">
        <v>40544</v>
      </c>
      <c r="G2894" s="101">
        <v>3.1</v>
      </c>
      <c r="I2894" s="101">
        <v>0</v>
      </c>
    </row>
    <row r="2895" spans="1:9" ht="14.5" x14ac:dyDescent="0.35">
      <c r="A2895" s="99" t="s">
        <v>7562</v>
      </c>
      <c r="B2895" s="99" t="s">
        <v>7876</v>
      </c>
      <c r="C2895" s="189" t="s">
        <v>7877</v>
      </c>
      <c r="D2895" s="190">
        <v>2.8</v>
      </c>
      <c r="E2895" s="99" t="s">
        <v>7878</v>
      </c>
      <c r="F2895" s="100">
        <v>40544</v>
      </c>
      <c r="G2895" s="101">
        <v>2.8</v>
      </c>
      <c r="I2895" s="101">
        <v>0</v>
      </c>
    </row>
    <row r="2896" spans="1:9" ht="14.5" x14ac:dyDescent="0.35">
      <c r="A2896" s="99" t="s">
        <v>7562</v>
      </c>
      <c r="B2896" s="99" t="s">
        <v>2895</v>
      </c>
      <c r="C2896" s="189" t="s">
        <v>7879</v>
      </c>
      <c r="D2896" s="190">
        <v>3</v>
      </c>
      <c r="E2896" s="99" t="s">
        <v>7880</v>
      </c>
      <c r="F2896" s="100">
        <v>40544</v>
      </c>
      <c r="G2896" s="101">
        <v>3</v>
      </c>
      <c r="I2896" s="101">
        <v>0</v>
      </c>
    </row>
    <row r="2897" spans="1:9" ht="14.5" x14ac:dyDescent="0.35">
      <c r="A2897" s="99" t="s">
        <v>7562</v>
      </c>
      <c r="B2897" s="99" t="s">
        <v>7881</v>
      </c>
      <c r="C2897" s="189" t="s">
        <v>7882</v>
      </c>
      <c r="D2897" s="190">
        <v>2.8</v>
      </c>
      <c r="E2897" s="99" t="s">
        <v>7883</v>
      </c>
      <c r="F2897" s="100">
        <v>40544</v>
      </c>
      <c r="G2897" s="101">
        <v>2.8</v>
      </c>
      <c r="I2897" s="101">
        <v>0</v>
      </c>
    </row>
    <row r="2898" spans="1:9" ht="14.5" x14ac:dyDescent="0.35">
      <c r="A2898" s="99" t="s">
        <v>7562</v>
      </c>
      <c r="B2898" s="99" t="s">
        <v>7884</v>
      </c>
      <c r="C2898" s="189" t="s">
        <v>7885</v>
      </c>
      <c r="D2898" s="190">
        <v>3.2</v>
      </c>
      <c r="E2898" s="99" t="s">
        <v>7886</v>
      </c>
      <c r="F2898" s="100">
        <v>40544</v>
      </c>
      <c r="G2898" s="101">
        <v>3.2</v>
      </c>
      <c r="I2898" s="101">
        <v>0</v>
      </c>
    </row>
    <row r="2899" spans="1:9" ht="14.5" x14ac:dyDescent="0.35">
      <c r="A2899" s="99" t="s">
        <v>7562</v>
      </c>
      <c r="B2899" s="99" t="s">
        <v>4861</v>
      </c>
      <c r="C2899" s="189" t="s">
        <v>7887</v>
      </c>
      <c r="D2899" s="190">
        <v>3.1</v>
      </c>
      <c r="E2899" s="99" t="s">
        <v>7888</v>
      </c>
      <c r="F2899" s="100">
        <v>40544</v>
      </c>
      <c r="G2899" s="101">
        <v>3.1</v>
      </c>
      <c r="I2899" s="101">
        <v>0</v>
      </c>
    </row>
    <row r="2900" spans="1:9" ht="14.5" x14ac:dyDescent="0.35">
      <c r="A2900" s="99" t="s">
        <v>7562</v>
      </c>
      <c r="B2900" s="99" t="s">
        <v>915</v>
      </c>
      <c r="C2900" s="189" t="s">
        <v>7889</v>
      </c>
      <c r="D2900" s="190">
        <v>3.1</v>
      </c>
      <c r="E2900" s="99" t="s">
        <v>7890</v>
      </c>
      <c r="F2900" s="100">
        <v>40544</v>
      </c>
      <c r="G2900" s="101">
        <v>3.1</v>
      </c>
      <c r="I2900" s="101">
        <v>0</v>
      </c>
    </row>
    <row r="2901" spans="1:9" ht="14.5" x14ac:dyDescent="0.35">
      <c r="A2901" s="99" t="s">
        <v>7562</v>
      </c>
      <c r="B2901" s="99" t="s">
        <v>2397</v>
      </c>
      <c r="C2901" s="189" t="s">
        <v>7891</v>
      </c>
      <c r="D2901" s="190">
        <v>3.2</v>
      </c>
      <c r="E2901" s="99" t="s">
        <v>7892</v>
      </c>
      <c r="F2901" s="100">
        <v>40544</v>
      </c>
      <c r="G2901" s="101">
        <v>2.8</v>
      </c>
      <c r="H2901">
        <v>39569</v>
      </c>
      <c r="I2901" s="101">
        <v>0.4</v>
      </c>
    </row>
    <row r="2902" spans="1:9" ht="14.5" x14ac:dyDescent="0.35">
      <c r="A2902" s="99" t="s">
        <v>7562</v>
      </c>
      <c r="B2902" s="99" t="s">
        <v>7893</v>
      </c>
      <c r="C2902" s="189" t="s">
        <v>7894</v>
      </c>
      <c r="D2902" s="190">
        <v>3.2</v>
      </c>
      <c r="E2902" s="99" t="s">
        <v>7895</v>
      </c>
      <c r="F2902" s="100">
        <v>40544</v>
      </c>
      <c r="G2902" s="101">
        <v>3.2</v>
      </c>
      <c r="I2902" s="101">
        <v>0</v>
      </c>
    </row>
    <row r="2903" spans="1:9" ht="14.5" x14ac:dyDescent="0.35">
      <c r="A2903" s="99" t="s">
        <v>7562</v>
      </c>
      <c r="B2903" s="99" t="s">
        <v>1774</v>
      </c>
      <c r="C2903" s="189" t="s">
        <v>7896</v>
      </c>
      <c r="D2903" s="190">
        <v>2.8</v>
      </c>
      <c r="E2903" s="99" t="s">
        <v>7897</v>
      </c>
      <c r="F2903" s="100">
        <v>40544</v>
      </c>
      <c r="G2903" s="101">
        <v>2.8</v>
      </c>
      <c r="I2903" s="101">
        <v>0</v>
      </c>
    </row>
    <row r="2904" spans="1:9" ht="14.5" x14ac:dyDescent="0.35">
      <c r="A2904" s="99" t="s">
        <v>7562</v>
      </c>
      <c r="B2904" s="99" t="s">
        <v>467</v>
      </c>
      <c r="C2904" s="189" t="s">
        <v>7898</v>
      </c>
      <c r="D2904" s="190">
        <v>3.2</v>
      </c>
      <c r="E2904" s="99" t="s">
        <v>7899</v>
      </c>
      <c r="F2904" s="100">
        <v>40544</v>
      </c>
      <c r="G2904" s="101">
        <v>2.8</v>
      </c>
      <c r="H2904">
        <v>39569</v>
      </c>
      <c r="I2904" s="101">
        <v>0.4</v>
      </c>
    </row>
    <row r="2905" spans="1:9" ht="14.5" x14ac:dyDescent="0.35">
      <c r="A2905" s="99" t="s">
        <v>7562</v>
      </c>
      <c r="B2905" s="99" t="s">
        <v>7900</v>
      </c>
      <c r="C2905" s="189" t="s">
        <v>7901</v>
      </c>
      <c r="D2905" s="190">
        <v>2.8</v>
      </c>
      <c r="E2905" s="99" t="s">
        <v>7902</v>
      </c>
      <c r="F2905" s="100">
        <v>40544</v>
      </c>
      <c r="G2905" s="101">
        <v>2.8</v>
      </c>
      <c r="I2905" s="101">
        <v>0</v>
      </c>
    </row>
    <row r="2906" spans="1:9" ht="14.5" x14ac:dyDescent="0.35">
      <c r="A2906" s="99" t="s">
        <v>7562</v>
      </c>
      <c r="B2906" s="99" t="s">
        <v>6295</v>
      </c>
      <c r="C2906" s="189" t="s">
        <v>7903</v>
      </c>
      <c r="D2906" s="190">
        <v>3.1</v>
      </c>
      <c r="E2906" s="99" t="s">
        <v>7904</v>
      </c>
      <c r="F2906" s="100">
        <v>40544</v>
      </c>
      <c r="G2906" s="101">
        <v>3.1</v>
      </c>
      <c r="I2906" s="101">
        <v>0</v>
      </c>
    </row>
    <row r="2907" spans="1:9" ht="14.5" x14ac:dyDescent="0.35">
      <c r="A2907" s="99" t="s">
        <v>7562</v>
      </c>
      <c r="B2907" s="99" t="s">
        <v>7905</v>
      </c>
      <c r="C2907" s="189" t="s">
        <v>7906</v>
      </c>
      <c r="D2907" s="190">
        <v>3.1</v>
      </c>
      <c r="E2907" s="99" t="s">
        <v>7907</v>
      </c>
      <c r="F2907" s="100">
        <v>40544</v>
      </c>
      <c r="G2907" s="101">
        <v>3.1</v>
      </c>
      <c r="I2907" s="101">
        <v>0</v>
      </c>
    </row>
    <row r="2908" spans="1:9" ht="14.5" x14ac:dyDescent="0.35">
      <c r="A2908" s="99" t="s">
        <v>7562</v>
      </c>
      <c r="B2908" s="99" t="s">
        <v>7908</v>
      </c>
      <c r="C2908" s="189" t="s">
        <v>7909</v>
      </c>
      <c r="D2908" s="190">
        <v>2.8</v>
      </c>
      <c r="E2908" s="99" t="s">
        <v>7910</v>
      </c>
      <c r="F2908" s="100">
        <v>40544</v>
      </c>
      <c r="G2908" s="101">
        <v>2.8</v>
      </c>
      <c r="I2908" s="101">
        <v>0</v>
      </c>
    </row>
    <row r="2909" spans="1:9" ht="14.5" x14ac:dyDescent="0.35">
      <c r="A2909" s="99" t="s">
        <v>7562</v>
      </c>
      <c r="B2909" s="99" t="s">
        <v>7470</v>
      </c>
      <c r="C2909" s="189" t="s">
        <v>7911</v>
      </c>
      <c r="D2909" s="190">
        <v>3.2</v>
      </c>
      <c r="E2909" s="99" t="s">
        <v>7912</v>
      </c>
      <c r="F2909" s="100">
        <v>40544</v>
      </c>
      <c r="G2909" s="101">
        <v>2.8</v>
      </c>
      <c r="H2909">
        <v>39569</v>
      </c>
      <c r="I2909" s="101">
        <v>0.4</v>
      </c>
    </row>
    <row r="2910" spans="1:9" ht="14.5" x14ac:dyDescent="0.35">
      <c r="A2910" s="99" t="s">
        <v>7562</v>
      </c>
      <c r="B2910" s="99" t="s">
        <v>7913</v>
      </c>
      <c r="C2910" s="189" t="s">
        <v>7914</v>
      </c>
      <c r="D2910" s="190">
        <v>3.2</v>
      </c>
      <c r="E2910" s="99" t="s">
        <v>7915</v>
      </c>
      <c r="F2910" s="100">
        <v>40544</v>
      </c>
      <c r="G2910" s="101">
        <v>2.8</v>
      </c>
      <c r="H2910">
        <v>39569</v>
      </c>
      <c r="I2910" s="101">
        <v>0.4</v>
      </c>
    </row>
    <row r="2911" spans="1:9" ht="14.5" x14ac:dyDescent="0.35">
      <c r="A2911" s="99" t="s">
        <v>7562</v>
      </c>
      <c r="B2911" s="99" t="s">
        <v>3548</v>
      </c>
      <c r="C2911" s="189" t="s">
        <v>7916</v>
      </c>
      <c r="D2911" s="190">
        <v>3.2</v>
      </c>
      <c r="E2911" s="99" t="s">
        <v>7917</v>
      </c>
      <c r="F2911" s="100">
        <v>40544</v>
      </c>
      <c r="G2911" s="101">
        <v>3.2</v>
      </c>
      <c r="I2911" s="101">
        <v>0</v>
      </c>
    </row>
    <row r="2912" spans="1:9" ht="14.5" x14ac:dyDescent="0.35">
      <c r="A2912" s="99" t="s">
        <v>7918</v>
      </c>
      <c r="B2912" s="99" t="s">
        <v>7919</v>
      </c>
      <c r="C2912" s="189" t="s">
        <v>7920</v>
      </c>
      <c r="D2912" s="190">
        <v>2.6</v>
      </c>
      <c r="E2912" s="99" t="s">
        <v>7921</v>
      </c>
      <c r="F2912" s="100">
        <v>40544</v>
      </c>
      <c r="G2912" s="101">
        <v>2.6</v>
      </c>
      <c r="I2912" s="101">
        <v>0</v>
      </c>
    </row>
    <row r="2913" spans="1:9" ht="14.5" x14ac:dyDescent="0.35">
      <c r="A2913" s="99" t="s">
        <v>7918</v>
      </c>
      <c r="B2913" s="99" t="s">
        <v>7922</v>
      </c>
      <c r="C2913" s="189" t="s">
        <v>7923</v>
      </c>
      <c r="D2913" s="190">
        <v>2.8</v>
      </c>
      <c r="E2913" s="99" t="s">
        <v>7924</v>
      </c>
      <c r="F2913" s="100">
        <v>40544</v>
      </c>
      <c r="G2913" s="101">
        <v>2.8</v>
      </c>
      <c r="I2913" s="101">
        <v>0</v>
      </c>
    </row>
    <row r="2914" spans="1:9" ht="14.5" x14ac:dyDescent="0.35">
      <c r="A2914" s="99" t="s">
        <v>7918</v>
      </c>
      <c r="B2914" s="99" t="s">
        <v>7925</v>
      </c>
      <c r="C2914" s="189" t="s">
        <v>7926</v>
      </c>
      <c r="D2914" s="190">
        <v>2.6</v>
      </c>
      <c r="E2914" s="99" t="s">
        <v>7927</v>
      </c>
      <c r="F2914" s="100">
        <v>40544</v>
      </c>
      <c r="G2914" s="101">
        <v>2.6</v>
      </c>
      <c r="I2914" s="101">
        <v>0</v>
      </c>
    </row>
    <row r="2915" spans="1:9" ht="14.5" x14ac:dyDescent="0.35">
      <c r="A2915" s="99" t="s">
        <v>7918</v>
      </c>
      <c r="B2915" s="99" t="s">
        <v>7928</v>
      </c>
      <c r="C2915" s="189" t="s">
        <v>7929</v>
      </c>
      <c r="D2915" s="190">
        <v>2.5</v>
      </c>
      <c r="E2915" s="99" t="s">
        <v>7930</v>
      </c>
      <c r="F2915" s="100">
        <v>40544</v>
      </c>
      <c r="G2915" s="101">
        <v>2.5</v>
      </c>
      <c r="I2915" s="101">
        <v>0</v>
      </c>
    </row>
    <row r="2916" spans="1:9" ht="14.5" x14ac:dyDescent="0.35">
      <c r="A2916" s="99" t="s">
        <v>7918</v>
      </c>
      <c r="B2916" s="99" t="s">
        <v>3416</v>
      </c>
      <c r="C2916" s="189" t="s">
        <v>7931</v>
      </c>
      <c r="D2916" s="190">
        <v>2.4</v>
      </c>
      <c r="E2916" s="99" t="s">
        <v>7932</v>
      </c>
      <c r="F2916" s="100">
        <v>40544</v>
      </c>
      <c r="G2916" s="101">
        <v>2.4</v>
      </c>
      <c r="I2916" s="101">
        <v>0</v>
      </c>
    </row>
    <row r="2917" spans="1:9" ht="14.5" x14ac:dyDescent="0.35">
      <c r="A2917" s="99" t="s">
        <v>7918</v>
      </c>
      <c r="B2917" s="99" t="s">
        <v>973</v>
      </c>
      <c r="C2917" s="189" t="s">
        <v>7933</v>
      </c>
      <c r="D2917" s="190">
        <v>2.4</v>
      </c>
      <c r="E2917" s="99" t="s">
        <v>7934</v>
      </c>
      <c r="F2917" s="100">
        <v>40544</v>
      </c>
      <c r="G2917" s="101">
        <v>2.4</v>
      </c>
      <c r="I2917" s="101">
        <v>0</v>
      </c>
    </row>
    <row r="2918" spans="1:9" ht="14.5" x14ac:dyDescent="0.35">
      <c r="A2918" s="99" t="s">
        <v>7918</v>
      </c>
      <c r="B2918" s="99" t="s">
        <v>7935</v>
      </c>
      <c r="C2918" s="189" t="s">
        <v>7936</v>
      </c>
      <c r="D2918" s="190">
        <v>2.4</v>
      </c>
      <c r="E2918" s="99" t="s">
        <v>7937</v>
      </c>
      <c r="F2918" s="100">
        <v>40544</v>
      </c>
      <c r="G2918" s="101">
        <v>2.4</v>
      </c>
      <c r="I2918" s="101">
        <v>0</v>
      </c>
    </row>
    <row r="2919" spans="1:9" ht="14.5" x14ac:dyDescent="0.35">
      <c r="A2919" s="99" t="s">
        <v>7918</v>
      </c>
      <c r="B2919" s="99" t="s">
        <v>7938</v>
      </c>
      <c r="C2919" s="189" t="s">
        <v>7939</v>
      </c>
      <c r="D2919" s="190">
        <v>2.5</v>
      </c>
      <c r="E2919" s="99" t="s">
        <v>7940</v>
      </c>
      <c r="F2919" s="100">
        <v>40544</v>
      </c>
      <c r="G2919" s="101">
        <v>2.5</v>
      </c>
      <c r="I2919" s="101">
        <v>0</v>
      </c>
    </row>
    <row r="2920" spans="1:9" ht="14.5" x14ac:dyDescent="0.35">
      <c r="A2920" s="99" t="s">
        <v>7918</v>
      </c>
      <c r="B2920" s="99" t="s">
        <v>611</v>
      </c>
      <c r="C2920" s="189" t="s">
        <v>7941</v>
      </c>
      <c r="D2920" s="190">
        <v>2.6</v>
      </c>
      <c r="E2920" s="99" t="s">
        <v>7942</v>
      </c>
      <c r="F2920" s="100">
        <v>40544</v>
      </c>
      <c r="G2920" s="101">
        <v>2.6</v>
      </c>
      <c r="I2920" s="101">
        <v>0</v>
      </c>
    </row>
    <row r="2921" spans="1:9" ht="14.5" x14ac:dyDescent="0.35">
      <c r="A2921" s="99" t="s">
        <v>7918</v>
      </c>
      <c r="B2921" s="99" t="s">
        <v>3322</v>
      </c>
      <c r="C2921" s="189" t="s">
        <v>7943</v>
      </c>
      <c r="D2921" s="190">
        <v>2.4</v>
      </c>
      <c r="E2921" s="99" t="s">
        <v>7944</v>
      </c>
      <c r="F2921" s="100">
        <v>40544</v>
      </c>
      <c r="G2921" s="101">
        <v>2.4</v>
      </c>
      <c r="I2921" s="101">
        <v>0</v>
      </c>
    </row>
    <row r="2922" spans="1:9" ht="14.5" x14ac:dyDescent="0.35">
      <c r="A2922" s="99" t="s">
        <v>7918</v>
      </c>
      <c r="B2922" s="99" t="s">
        <v>7945</v>
      </c>
      <c r="C2922" s="189" t="s">
        <v>7946</v>
      </c>
      <c r="D2922" s="190">
        <v>2.6</v>
      </c>
      <c r="E2922" s="99" t="s">
        <v>7947</v>
      </c>
      <c r="F2922" s="100">
        <v>40544</v>
      </c>
      <c r="G2922" s="101">
        <v>2.6</v>
      </c>
      <c r="I2922" s="101">
        <v>0</v>
      </c>
    </row>
    <row r="2923" spans="1:9" ht="14.5" x14ac:dyDescent="0.35">
      <c r="A2923" s="99" t="s">
        <v>7918</v>
      </c>
      <c r="B2923" s="99" t="s">
        <v>467</v>
      </c>
      <c r="C2923" s="189" t="s">
        <v>7948</v>
      </c>
      <c r="D2923" s="190">
        <v>2.6</v>
      </c>
      <c r="E2923" s="99" t="s">
        <v>7949</v>
      </c>
      <c r="F2923" s="100">
        <v>40544</v>
      </c>
      <c r="G2923" s="101">
        <v>2.6</v>
      </c>
      <c r="I2923" s="101">
        <v>0</v>
      </c>
    </row>
    <row r="2924" spans="1:9" ht="14.5" x14ac:dyDescent="0.35">
      <c r="A2924" s="99" t="s">
        <v>7918</v>
      </c>
      <c r="B2924" s="99" t="s">
        <v>901</v>
      </c>
      <c r="C2924" s="189" t="s">
        <v>7950</v>
      </c>
      <c r="D2924" s="190">
        <v>2.8</v>
      </c>
      <c r="E2924" s="99" t="s">
        <v>7951</v>
      </c>
      <c r="F2924" s="100">
        <v>40544</v>
      </c>
      <c r="G2924" s="101">
        <v>2.8</v>
      </c>
      <c r="I2924" s="101">
        <v>0</v>
      </c>
    </row>
    <row r="2925" spans="1:9" ht="14.5" x14ac:dyDescent="0.35">
      <c r="A2925" s="99" t="s">
        <v>7918</v>
      </c>
      <c r="B2925" s="99" t="s">
        <v>7952</v>
      </c>
      <c r="C2925" s="189" t="s">
        <v>7953</v>
      </c>
      <c r="D2925" s="190">
        <v>2.8</v>
      </c>
      <c r="E2925" s="99" t="s">
        <v>7954</v>
      </c>
      <c r="F2925" s="100">
        <v>40544</v>
      </c>
      <c r="G2925" s="101">
        <v>2.8</v>
      </c>
      <c r="I2925" s="101">
        <v>0</v>
      </c>
    </row>
    <row r="2926" spans="1:9" ht="14.5" x14ac:dyDescent="0.35">
      <c r="A2926" s="99" t="s">
        <v>7955</v>
      </c>
      <c r="B2926" s="99" t="s">
        <v>698</v>
      </c>
      <c r="C2926" s="189" t="s">
        <v>7956</v>
      </c>
      <c r="D2926" s="190">
        <v>1.75</v>
      </c>
      <c r="E2926" s="99" t="s">
        <v>7957</v>
      </c>
      <c r="F2926" s="100">
        <v>40544</v>
      </c>
      <c r="G2926" s="101">
        <v>1.75</v>
      </c>
      <c r="I2926" s="101">
        <v>0</v>
      </c>
    </row>
    <row r="2927" spans="1:9" ht="14.5" x14ac:dyDescent="0.35">
      <c r="A2927" s="99" t="s">
        <v>7955</v>
      </c>
      <c r="B2927" s="99" t="s">
        <v>7958</v>
      </c>
      <c r="C2927" s="189" t="s">
        <v>7959</v>
      </c>
      <c r="D2927" s="190">
        <v>1.75</v>
      </c>
      <c r="E2927" s="99" t="s">
        <v>7960</v>
      </c>
      <c r="F2927" s="100">
        <v>40544</v>
      </c>
      <c r="G2927" s="101">
        <v>1.75</v>
      </c>
      <c r="I2927" s="101">
        <v>0</v>
      </c>
    </row>
    <row r="2928" spans="1:9" ht="14.5" x14ac:dyDescent="0.35">
      <c r="A2928" s="99" t="s">
        <v>7955</v>
      </c>
      <c r="B2928" s="99" t="s">
        <v>1338</v>
      </c>
      <c r="C2928" s="189" t="s">
        <v>7961</v>
      </c>
      <c r="D2928" s="190">
        <v>1.75</v>
      </c>
      <c r="E2928" s="99" t="s">
        <v>7962</v>
      </c>
      <c r="F2928" s="100">
        <v>40544</v>
      </c>
      <c r="G2928" s="101">
        <v>1.75</v>
      </c>
      <c r="I2928" s="101">
        <v>0</v>
      </c>
    </row>
    <row r="2929" spans="1:9" ht="14.5" x14ac:dyDescent="0.35">
      <c r="A2929" s="99" t="s">
        <v>7955</v>
      </c>
      <c r="B2929" s="99" t="s">
        <v>7963</v>
      </c>
      <c r="C2929" s="189" t="s">
        <v>7964</v>
      </c>
      <c r="D2929" s="190">
        <v>1.75</v>
      </c>
      <c r="E2929" s="99" t="s">
        <v>7965</v>
      </c>
      <c r="F2929" s="100">
        <v>40544</v>
      </c>
      <c r="G2929" s="101">
        <v>1.75</v>
      </c>
      <c r="I2929" s="101">
        <v>0</v>
      </c>
    </row>
    <row r="2930" spans="1:9" ht="14.5" x14ac:dyDescent="0.35">
      <c r="A2930" s="99" t="s">
        <v>7955</v>
      </c>
      <c r="B2930" s="99" t="s">
        <v>7966</v>
      </c>
      <c r="C2930" s="189" t="s">
        <v>7967</v>
      </c>
      <c r="D2930" s="190">
        <v>1.9</v>
      </c>
      <c r="E2930" s="99" t="s">
        <v>7968</v>
      </c>
      <c r="F2930" s="100">
        <v>40544</v>
      </c>
      <c r="G2930" s="101">
        <v>1.9</v>
      </c>
      <c r="I2930" s="101">
        <v>0</v>
      </c>
    </row>
    <row r="2931" spans="1:9" ht="14.5" x14ac:dyDescent="0.35">
      <c r="A2931" s="99" t="s">
        <v>7955</v>
      </c>
      <c r="B2931" s="99" t="s">
        <v>1355</v>
      </c>
      <c r="C2931" s="189" t="s">
        <v>7969</v>
      </c>
      <c r="D2931" s="190">
        <v>1.9</v>
      </c>
      <c r="E2931" s="99" t="s">
        <v>7970</v>
      </c>
      <c r="F2931" s="100">
        <v>40544</v>
      </c>
      <c r="G2931" s="101">
        <v>1.9</v>
      </c>
      <c r="I2931" s="101">
        <v>0</v>
      </c>
    </row>
    <row r="2932" spans="1:9" ht="14.5" x14ac:dyDescent="0.35">
      <c r="A2932" s="99" t="s">
        <v>7955</v>
      </c>
      <c r="B2932" s="99" t="s">
        <v>952</v>
      </c>
      <c r="C2932" s="189" t="s">
        <v>7971</v>
      </c>
      <c r="D2932" s="190">
        <v>1.75</v>
      </c>
      <c r="E2932" s="99" t="s">
        <v>7972</v>
      </c>
      <c r="F2932" s="100">
        <v>40544</v>
      </c>
      <c r="G2932" s="101">
        <v>1.75</v>
      </c>
      <c r="I2932" s="101">
        <v>0</v>
      </c>
    </row>
    <row r="2933" spans="1:9" ht="14.5" x14ac:dyDescent="0.35">
      <c r="A2933" s="99" t="s">
        <v>7955</v>
      </c>
      <c r="B2933" s="99" t="s">
        <v>7973</v>
      </c>
      <c r="C2933" s="189" t="s">
        <v>7974</v>
      </c>
      <c r="D2933" s="190">
        <v>1.9</v>
      </c>
      <c r="E2933" s="99" t="s">
        <v>7975</v>
      </c>
      <c r="F2933" s="100">
        <v>40544</v>
      </c>
      <c r="G2933" s="101">
        <v>1.9</v>
      </c>
      <c r="I2933" s="101">
        <v>0</v>
      </c>
    </row>
    <row r="2934" spans="1:9" ht="14.5" x14ac:dyDescent="0.35">
      <c r="A2934" s="99" t="s">
        <v>7955</v>
      </c>
      <c r="B2934" s="99" t="s">
        <v>749</v>
      </c>
      <c r="C2934" s="189" t="s">
        <v>7976</v>
      </c>
      <c r="D2934" s="190">
        <v>1.75</v>
      </c>
      <c r="E2934" s="99" t="s">
        <v>7977</v>
      </c>
      <c r="F2934" s="100">
        <v>40544</v>
      </c>
      <c r="G2934" s="101">
        <v>1.75</v>
      </c>
      <c r="I2934" s="101">
        <v>0</v>
      </c>
    </row>
    <row r="2935" spans="1:9" ht="14.5" x14ac:dyDescent="0.35">
      <c r="A2935" s="99" t="s">
        <v>7955</v>
      </c>
      <c r="B2935" s="99" t="s">
        <v>7978</v>
      </c>
      <c r="C2935" s="189" t="s">
        <v>7979</v>
      </c>
      <c r="D2935" s="190">
        <v>1.9</v>
      </c>
      <c r="E2935" s="99" t="s">
        <v>7980</v>
      </c>
      <c r="F2935" s="100">
        <v>40544</v>
      </c>
      <c r="G2935" s="101">
        <v>1.9</v>
      </c>
      <c r="I2935" s="101">
        <v>0</v>
      </c>
    </row>
    <row r="2936" spans="1:9" ht="14.5" x14ac:dyDescent="0.35">
      <c r="A2936" s="99" t="s">
        <v>7955</v>
      </c>
      <c r="B2936" s="99" t="s">
        <v>973</v>
      </c>
      <c r="C2936" s="189" t="s">
        <v>7981</v>
      </c>
      <c r="D2936" s="190">
        <v>1.75</v>
      </c>
      <c r="E2936" s="99" t="s">
        <v>7982</v>
      </c>
      <c r="F2936" s="100">
        <v>40544</v>
      </c>
      <c r="G2936" s="101">
        <v>1.75</v>
      </c>
      <c r="I2936" s="101">
        <v>0</v>
      </c>
    </row>
    <row r="2937" spans="1:9" ht="14.5" x14ac:dyDescent="0.35">
      <c r="A2937" s="99" t="s">
        <v>7955</v>
      </c>
      <c r="B2937" s="99" t="s">
        <v>764</v>
      </c>
      <c r="C2937" s="189" t="s">
        <v>7983</v>
      </c>
      <c r="D2937" s="190">
        <v>1.75</v>
      </c>
      <c r="E2937" s="99" t="s">
        <v>7984</v>
      </c>
      <c r="F2937" s="100">
        <v>40544</v>
      </c>
      <c r="G2937" s="101">
        <v>1.75</v>
      </c>
      <c r="I2937" s="101">
        <v>0</v>
      </c>
    </row>
    <row r="2938" spans="1:9" ht="14.5" x14ac:dyDescent="0.35">
      <c r="A2938" s="99" t="s">
        <v>7955</v>
      </c>
      <c r="B2938" s="99" t="s">
        <v>1401</v>
      </c>
      <c r="C2938" s="189" t="s">
        <v>7985</v>
      </c>
      <c r="D2938" s="190">
        <v>1.75</v>
      </c>
      <c r="E2938" s="99" t="s">
        <v>7986</v>
      </c>
      <c r="F2938" s="100">
        <v>40544</v>
      </c>
      <c r="G2938" s="101">
        <v>1.75</v>
      </c>
      <c r="I2938" s="101">
        <v>0</v>
      </c>
    </row>
    <row r="2939" spans="1:9" ht="14.5" x14ac:dyDescent="0.35">
      <c r="A2939" s="99" t="s">
        <v>7955</v>
      </c>
      <c r="B2939" s="99" t="s">
        <v>7987</v>
      </c>
      <c r="C2939" s="189" t="s">
        <v>7988</v>
      </c>
      <c r="D2939" s="190">
        <v>1.9</v>
      </c>
      <c r="E2939" s="99" t="s">
        <v>7989</v>
      </c>
      <c r="F2939" s="100">
        <v>40544</v>
      </c>
      <c r="G2939" s="101">
        <v>1.9</v>
      </c>
      <c r="I2939" s="101">
        <v>0</v>
      </c>
    </row>
    <row r="2940" spans="1:9" ht="14.5" x14ac:dyDescent="0.35">
      <c r="A2940" s="99" t="s">
        <v>7955</v>
      </c>
      <c r="B2940" s="99" t="s">
        <v>7990</v>
      </c>
      <c r="C2940" s="189" t="s">
        <v>7991</v>
      </c>
      <c r="D2940" s="190">
        <v>1.9</v>
      </c>
      <c r="E2940" s="99" t="s">
        <v>7992</v>
      </c>
      <c r="F2940" s="100">
        <v>40544</v>
      </c>
      <c r="G2940" s="101">
        <v>1.9</v>
      </c>
      <c r="I2940" s="101">
        <v>0</v>
      </c>
    </row>
    <row r="2941" spans="1:9" ht="14.5" x14ac:dyDescent="0.35">
      <c r="A2941" s="99" t="s">
        <v>7955</v>
      </c>
      <c r="B2941" s="99" t="s">
        <v>356</v>
      </c>
      <c r="C2941" s="189" t="s">
        <v>7993</v>
      </c>
      <c r="D2941" s="190">
        <v>1.9</v>
      </c>
      <c r="E2941" s="99" t="s">
        <v>7994</v>
      </c>
      <c r="F2941" s="100">
        <v>40544</v>
      </c>
      <c r="G2941" s="101">
        <v>1.9</v>
      </c>
      <c r="I2941" s="101">
        <v>0</v>
      </c>
    </row>
    <row r="2942" spans="1:9" ht="14.5" x14ac:dyDescent="0.35">
      <c r="A2942" s="99" t="s">
        <v>7955</v>
      </c>
      <c r="B2942" s="99" t="s">
        <v>7171</v>
      </c>
      <c r="C2942" s="189" t="s">
        <v>7995</v>
      </c>
      <c r="D2942" s="190">
        <v>1.9</v>
      </c>
      <c r="E2942" s="99" t="s">
        <v>7996</v>
      </c>
      <c r="F2942" s="100">
        <v>40544</v>
      </c>
      <c r="G2942" s="101">
        <v>1.9</v>
      </c>
      <c r="I2942" s="101">
        <v>0</v>
      </c>
    </row>
    <row r="2943" spans="1:9" ht="14.5" x14ac:dyDescent="0.35">
      <c r="A2943" s="99" t="s">
        <v>7955</v>
      </c>
      <c r="B2943" s="99" t="s">
        <v>7997</v>
      </c>
      <c r="C2943" s="189" t="s">
        <v>7998</v>
      </c>
      <c r="D2943" s="190">
        <v>1.9</v>
      </c>
      <c r="E2943" s="99" t="s">
        <v>7999</v>
      </c>
      <c r="F2943" s="100">
        <v>40544</v>
      </c>
      <c r="G2943" s="101">
        <v>1.9</v>
      </c>
      <c r="I2943" s="101">
        <v>0</v>
      </c>
    </row>
    <row r="2944" spans="1:9" ht="14.5" x14ac:dyDescent="0.35">
      <c r="A2944" s="99" t="s">
        <v>7955</v>
      </c>
      <c r="B2944" s="99" t="s">
        <v>8000</v>
      </c>
      <c r="C2944" s="189" t="s">
        <v>8001</v>
      </c>
      <c r="D2944" s="190">
        <v>1.75</v>
      </c>
      <c r="E2944" s="99" t="s">
        <v>8002</v>
      </c>
      <c r="F2944" s="100">
        <v>40544</v>
      </c>
      <c r="G2944" s="101">
        <v>1.75</v>
      </c>
      <c r="I2944" s="101">
        <v>0</v>
      </c>
    </row>
    <row r="2945" spans="1:9" ht="14.5" x14ac:dyDescent="0.35">
      <c r="A2945" s="99" t="s">
        <v>7955</v>
      </c>
      <c r="B2945" s="99" t="s">
        <v>8003</v>
      </c>
      <c r="C2945" s="189" t="s">
        <v>8004</v>
      </c>
      <c r="D2945" s="190">
        <v>1.75</v>
      </c>
      <c r="E2945" s="99" t="s">
        <v>8005</v>
      </c>
      <c r="F2945" s="100">
        <v>40544</v>
      </c>
      <c r="G2945" s="101">
        <v>1.75</v>
      </c>
      <c r="I2945" s="101">
        <v>0</v>
      </c>
    </row>
    <row r="2946" spans="1:9" ht="14.5" x14ac:dyDescent="0.35">
      <c r="A2946" s="99" t="s">
        <v>7955</v>
      </c>
      <c r="B2946" s="99" t="s">
        <v>2137</v>
      </c>
      <c r="C2946" s="189" t="s">
        <v>8006</v>
      </c>
      <c r="D2946" s="190">
        <v>1.9</v>
      </c>
      <c r="E2946" s="99" t="s">
        <v>8007</v>
      </c>
      <c r="F2946" s="100">
        <v>40544</v>
      </c>
      <c r="G2946" s="101">
        <v>1.9</v>
      </c>
      <c r="I2946" s="101">
        <v>0</v>
      </c>
    </row>
    <row r="2947" spans="1:9" ht="14.5" x14ac:dyDescent="0.35">
      <c r="A2947" s="99" t="s">
        <v>7955</v>
      </c>
      <c r="B2947" s="99" t="s">
        <v>371</v>
      </c>
      <c r="C2947" s="189" t="s">
        <v>8008</v>
      </c>
      <c r="D2947" s="190">
        <v>1.9</v>
      </c>
      <c r="E2947" s="99" t="s">
        <v>8009</v>
      </c>
      <c r="F2947" s="100">
        <v>40544</v>
      </c>
      <c r="G2947" s="101">
        <v>1.9</v>
      </c>
      <c r="I2947" s="101">
        <v>0</v>
      </c>
    </row>
    <row r="2948" spans="1:9" ht="14.5" x14ac:dyDescent="0.35">
      <c r="A2948" s="99" t="s">
        <v>7955</v>
      </c>
      <c r="B2948" s="99" t="s">
        <v>2320</v>
      </c>
      <c r="C2948" s="189" t="s">
        <v>8010</v>
      </c>
      <c r="D2948" s="190">
        <v>1.9</v>
      </c>
      <c r="E2948" s="99" t="s">
        <v>8011</v>
      </c>
      <c r="F2948" s="100">
        <v>40544</v>
      </c>
      <c r="G2948" s="101">
        <v>1.9</v>
      </c>
      <c r="I2948" s="101">
        <v>0</v>
      </c>
    </row>
    <row r="2949" spans="1:9" ht="14.5" x14ac:dyDescent="0.35">
      <c r="A2949" s="99" t="s">
        <v>7955</v>
      </c>
      <c r="B2949" s="99" t="s">
        <v>8012</v>
      </c>
      <c r="C2949" s="189" t="s">
        <v>8013</v>
      </c>
      <c r="D2949" s="190">
        <v>1.75</v>
      </c>
      <c r="E2949" s="99" t="s">
        <v>8014</v>
      </c>
      <c r="F2949" s="100">
        <v>40544</v>
      </c>
      <c r="G2949" s="101">
        <v>1.75</v>
      </c>
      <c r="I2949" s="101">
        <v>0</v>
      </c>
    </row>
    <row r="2950" spans="1:9" ht="14.5" x14ac:dyDescent="0.35">
      <c r="A2950" s="99" t="s">
        <v>7955</v>
      </c>
      <c r="B2950" s="99" t="s">
        <v>8015</v>
      </c>
      <c r="C2950" s="189" t="s">
        <v>8016</v>
      </c>
      <c r="D2950" s="190">
        <v>1.9</v>
      </c>
      <c r="E2950" s="99" t="s">
        <v>8017</v>
      </c>
      <c r="F2950" s="100">
        <v>40544</v>
      </c>
      <c r="G2950" s="101">
        <v>1.9</v>
      </c>
      <c r="I2950" s="101">
        <v>0</v>
      </c>
    </row>
    <row r="2951" spans="1:9" ht="14.5" x14ac:dyDescent="0.35">
      <c r="A2951" s="99" t="s">
        <v>7955</v>
      </c>
      <c r="B2951" s="99" t="s">
        <v>8018</v>
      </c>
      <c r="C2951" s="189" t="s">
        <v>8019</v>
      </c>
      <c r="D2951" s="190">
        <v>1.9</v>
      </c>
      <c r="E2951" s="99" t="s">
        <v>8020</v>
      </c>
      <c r="F2951" s="100">
        <v>40544</v>
      </c>
      <c r="G2951" s="101">
        <v>1.9</v>
      </c>
      <c r="I2951" s="101">
        <v>0</v>
      </c>
    </row>
    <row r="2952" spans="1:9" ht="14.5" x14ac:dyDescent="0.35">
      <c r="A2952" s="99" t="s">
        <v>7955</v>
      </c>
      <c r="B2952" s="99" t="s">
        <v>1677</v>
      </c>
      <c r="C2952" s="189" t="s">
        <v>8021</v>
      </c>
      <c r="D2952" s="190">
        <v>1.9</v>
      </c>
      <c r="E2952" s="99" t="s">
        <v>8022</v>
      </c>
      <c r="F2952" s="100">
        <v>40544</v>
      </c>
      <c r="G2952" s="101">
        <v>1.9</v>
      </c>
      <c r="I2952" s="101">
        <v>0</v>
      </c>
    </row>
    <row r="2953" spans="1:9" ht="14.5" x14ac:dyDescent="0.35">
      <c r="A2953" s="99" t="s">
        <v>7955</v>
      </c>
      <c r="B2953" s="99" t="s">
        <v>857</v>
      </c>
      <c r="C2953" s="189" t="s">
        <v>8023</v>
      </c>
      <c r="D2953" s="190">
        <v>1.9</v>
      </c>
      <c r="E2953" s="99" t="s">
        <v>8024</v>
      </c>
      <c r="F2953" s="100">
        <v>40544</v>
      </c>
      <c r="G2953" s="101">
        <v>1.9</v>
      </c>
      <c r="I2953" s="101">
        <v>0</v>
      </c>
    </row>
    <row r="2954" spans="1:9" ht="14.5" x14ac:dyDescent="0.35">
      <c r="A2954" s="99" t="s">
        <v>7955</v>
      </c>
      <c r="B2954" s="99" t="s">
        <v>8025</v>
      </c>
      <c r="C2954" s="189" t="s">
        <v>8026</v>
      </c>
      <c r="D2954" s="190">
        <v>1.9</v>
      </c>
      <c r="E2954" s="99" t="s">
        <v>8027</v>
      </c>
      <c r="F2954" s="100">
        <v>40544</v>
      </c>
      <c r="G2954" s="101">
        <v>1.9</v>
      </c>
      <c r="I2954" s="101">
        <v>0</v>
      </c>
    </row>
    <row r="2955" spans="1:9" ht="14.5" x14ac:dyDescent="0.35">
      <c r="A2955" s="99" t="s">
        <v>7955</v>
      </c>
      <c r="B2955" s="99" t="s">
        <v>8028</v>
      </c>
      <c r="C2955" s="189" t="s">
        <v>8029</v>
      </c>
      <c r="D2955" s="190">
        <v>1.9</v>
      </c>
      <c r="E2955" s="99" t="s">
        <v>8030</v>
      </c>
      <c r="F2955" s="100">
        <v>40544</v>
      </c>
      <c r="G2955" s="101">
        <v>1.9</v>
      </c>
      <c r="I2955" s="101">
        <v>0</v>
      </c>
    </row>
    <row r="2956" spans="1:9" ht="14.5" x14ac:dyDescent="0.35">
      <c r="A2956" s="99" t="s">
        <v>7955</v>
      </c>
      <c r="B2956" s="99" t="s">
        <v>8031</v>
      </c>
      <c r="C2956" s="189" t="s">
        <v>8032</v>
      </c>
      <c r="D2956" s="190">
        <v>1.9</v>
      </c>
      <c r="E2956" s="99" t="s">
        <v>8033</v>
      </c>
      <c r="F2956" s="100">
        <v>40544</v>
      </c>
      <c r="G2956" s="101">
        <v>1.9</v>
      </c>
      <c r="I2956" s="101">
        <v>0</v>
      </c>
    </row>
    <row r="2957" spans="1:9" ht="14.5" x14ac:dyDescent="0.35">
      <c r="A2957" s="99" t="s">
        <v>7955</v>
      </c>
      <c r="B2957" s="99" t="s">
        <v>8034</v>
      </c>
      <c r="C2957" s="189" t="s">
        <v>8035</v>
      </c>
      <c r="D2957" s="190">
        <v>1.9</v>
      </c>
      <c r="E2957" s="99" t="s">
        <v>8036</v>
      </c>
      <c r="F2957" s="100">
        <v>40544</v>
      </c>
      <c r="G2957" s="101">
        <v>1.9</v>
      </c>
      <c r="I2957" s="101">
        <v>0</v>
      </c>
    </row>
    <row r="2958" spans="1:9" ht="14.5" x14ac:dyDescent="0.35">
      <c r="A2958" s="99" t="s">
        <v>7955</v>
      </c>
      <c r="B2958" s="99" t="s">
        <v>2901</v>
      </c>
      <c r="C2958" s="189" t="s">
        <v>8037</v>
      </c>
      <c r="D2958" s="190">
        <v>1.9</v>
      </c>
      <c r="E2958" s="99" t="s">
        <v>8038</v>
      </c>
      <c r="F2958" s="100">
        <v>40544</v>
      </c>
      <c r="G2958" s="101">
        <v>1.9</v>
      </c>
      <c r="I2958" s="101">
        <v>0</v>
      </c>
    </row>
    <row r="2959" spans="1:9" ht="14.5" x14ac:dyDescent="0.35">
      <c r="A2959" s="99" t="s">
        <v>7955</v>
      </c>
      <c r="B2959" s="99" t="s">
        <v>5251</v>
      </c>
      <c r="C2959" s="189" t="s">
        <v>8039</v>
      </c>
      <c r="D2959" s="190">
        <v>1.9</v>
      </c>
      <c r="E2959" s="99" t="s">
        <v>8040</v>
      </c>
      <c r="F2959" s="100">
        <v>40544</v>
      </c>
      <c r="G2959" s="101">
        <v>1.9</v>
      </c>
      <c r="I2959" s="101">
        <v>0</v>
      </c>
    </row>
    <row r="2960" spans="1:9" ht="14.5" x14ac:dyDescent="0.35">
      <c r="A2960" s="99" t="s">
        <v>7955</v>
      </c>
      <c r="B2960" s="99" t="s">
        <v>8041</v>
      </c>
      <c r="C2960" s="189" t="s">
        <v>8042</v>
      </c>
      <c r="D2960" s="190">
        <v>1.9</v>
      </c>
      <c r="E2960" s="99" t="s">
        <v>8043</v>
      </c>
      <c r="F2960" s="100">
        <v>40544</v>
      </c>
      <c r="G2960" s="101">
        <v>1.9</v>
      </c>
      <c r="I2960" s="101">
        <v>0</v>
      </c>
    </row>
    <row r="2961" spans="1:9" ht="14.5" x14ac:dyDescent="0.35">
      <c r="A2961" s="99" t="s">
        <v>7955</v>
      </c>
      <c r="B2961" s="99" t="s">
        <v>8044</v>
      </c>
      <c r="C2961" s="189" t="s">
        <v>8045</v>
      </c>
      <c r="D2961" s="190">
        <v>1.75</v>
      </c>
      <c r="E2961" s="99" t="s">
        <v>8046</v>
      </c>
      <c r="F2961" s="100">
        <v>40544</v>
      </c>
      <c r="G2961" s="101">
        <v>1.75</v>
      </c>
      <c r="I2961" s="101">
        <v>0</v>
      </c>
    </row>
    <row r="2962" spans="1:9" ht="14.5" x14ac:dyDescent="0.35">
      <c r="A2962" s="99" t="s">
        <v>7955</v>
      </c>
      <c r="B2962" s="99" t="s">
        <v>8047</v>
      </c>
      <c r="C2962" s="189" t="s">
        <v>8048</v>
      </c>
      <c r="D2962" s="190">
        <v>1.9</v>
      </c>
      <c r="E2962" s="99" t="s">
        <v>8049</v>
      </c>
      <c r="F2962" s="100">
        <v>40544</v>
      </c>
      <c r="G2962" s="101">
        <v>1.9</v>
      </c>
      <c r="I2962" s="101">
        <v>0</v>
      </c>
    </row>
    <row r="2963" spans="1:9" ht="14.5" x14ac:dyDescent="0.35">
      <c r="A2963" s="99" t="s">
        <v>7955</v>
      </c>
      <c r="B2963" s="99" t="s">
        <v>8050</v>
      </c>
      <c r="C2963" s="189" t="s">
        <v>8051</v>
      </c>
      <c r="D2963" s="190">
        <v>1.9</v>
      </c>
      <c r="E2963" s="99" t="s">
        <v>8052</v>
      </c>
      <c r="F2963" s="100">
        <v>40544</v>
      </c>
      <c r="G2963" s="101">
        <v>1.9</v>
      </c>
      <c r="I2963" s="101">
        <v>0</v>
      </c>
    </row>
    <row r="2964" spans="1:9" ht="14.5" x14ac:dyDescent="0.35">
      <c r="A2964" s="99" t="s">
        <v>7955</v>
      </c>
      <c r="B2964" s="99" t="s">
        <v>8053</v>
      </c>
      <c r="C2964" s="189" t="s">
        <v>8054</v>
      </c>
      <c r="D2964" s="190">
        <v>1.75</v>
      </c>
      <c r="E2964" s="99" t="s">
        <v>8055</v>
      </c>
      <c r="F2964" s="100">
        <v>40544</v>
      </c>
      <c r="G2964" s="101">
        <v>1.75</v>
      </c>
      <c r="I2964" s="101">
        <v>0</v>
      </c>
    </row>
    <row r="2965" spans="1:9" ht="14.5" x14ac:dyDescent="0.35">
      <c r="A2965" s="99" t="s">
        <v>287</v>
      </c>
      <c r="B2965" s="99" t="s">
        <v>698</v>
      </c>
      <c r="C2965" s="189" t="s">
        <v>8056</v>
      </c>
      <c r="D2965" s="190">
        <v>1.7</v>
      </c>
      <c r="E2965" s="99" t="s">
        <v>8057</v>
      </c>
      <c r="F2965" s="100">
        <v>40544</v>
      </c>
      <c r="G2965" s="101">
        <v>1.7</v>
      </c>
      <c r="I2965" s="101">
        <v>0</v>
      </c>
    </row>
    <row r="2966" spans="1:9" ht="14.5" x14ac:dyDescent="0.35">
      <c r="A2966" s="99" t="s">
        <v>287</v>
      </c>
      <c r="B2966" s="99" t="s">
        <v>5643</v>
      </c>
      <c r="C2966" s="189" t="s">
        <v>8058</v>
      </c>
      <c r="D2966" s="190">
        <v>1.7</v>
      </c>
      <c r="E2966" s="99" t="s">
        <v>8059</v>
      </c>
      <c r="F2966" s="100">
        <v>40544</v>
      </c>
      <c r="G2966" s="101">
        <v>1.7</v>
      </c>
      <c r="I2966" s="101">
        <v>0</v>
      </c>
    </row>
    <row r="2967" spans="1:9" ht="14.5" x14ac:dyDescent="0.35">
      <c r="A2967" s="99" t="s">
        <v>287</v>
      </c>
      <c r="B2967" s="99" t="s">
        <v>8060</v>
      </c>
      <c r="C2967" s="189" t="s">
        <v>8061</v>
      </c>
      <c r="D2967" s="190">
        <v>1.7</v>
      </c>
      <c r="E2967" s="99" t="s">
        <v>8062</v>
      </c>
      <c r="F2967" s="100">
        <v>40544</v>
      </c>
      <c r="G2967" s="101">
        <v>1.7</v>
      </c>
      <c r="I2967" s="101">
        <v>0</v>
      </c>
    </row>
    <row r="2968" spans="1:9" ht="14.5" x14ac:dyDescent="0.35">
      <c r="A2968" s="99" t="s">
        <v>287</v>
      </c>
      <c r="B2968" s="99" t="s">
        <v>8063</v>
      </c>
      <c r="C2968" s="189" t="s">
        <v>8064</v>
      </c>
      <c r="D2968" s="190">
        <v>1.7</v>
      </c>
      <c r="E2968" s="99" t="s">
        <v>8065</v>
      </c>
      <c r="F2968" s="100">
        <v>40544</v>
      </c>
      <c r="G2968" s="101">
        <v>1.7</v>
      </c>
      <c r="I2968" s="101">
        <v>0</v>
      </c>
    </row>
    <row r="2969" spans="1:9" ht="14.5" x14ac:dyDescent="0.35">
      <c r="A2969" s="99" t="s">
        <v>287</v>
      </c>
      <c r="B2969" s="99" t="s">
        <v>2187</v>
      </c>
      <c r="C2969" s="189" t="s">
        <v>8066</v>
      </c>
      <c r="D2969" s="190">
        <v>1.75</v>
      </c>
      <c r="E2969" s="99" t="s">
        <v>8067</v>
      </c>
      <c r="F2969" s="100">
        <v>40544</v>
      </c>
      <c r="G2969" s="101">
        <v>1.75</v>
      </c>
      <c r="I2969" s="101">
        <v>0</v>
      </c>
    </row>
    <row r="2970" spans="1:9" ht="14.5" x14ac:dyDescent="0.35">
      <c r="A2970" s="99" t="s">
        <v>287</v>
      </c>
      <c r="B2970" s="99" t="s">
        <v>5062</v>
      </c>
      <c r="C2970" s="189" t="s">
        <v>8068</v>
      </c>
      <c r="D2970" s="190">
        <v>1.7</v>
      </c>
      <c r="E2970" s="99" t="s">
        <v>8069</v>
      </c>
      <c r="F2970" s="100">
        <v>40544</v>
      </c>
      <c r="G2970" s="101">
        <v>1.7</v>
      </c>
      <c r="I2970" s="101">
        <v>0</v>
      </c>
    </row>
    <row r="2971" spans="1:9" ht="14.5" x14ac:dyDescent="0.35">
      <c r="A2971" s="99" t="s">
        <v>287</v>
      </c>
      <c r="B2971" s="99" t="s">
        <v>8070</v>
      </c>
      <c r="C2971" s="189" t="s">
        <v>8071</v>
      </c>
      <c r="D2971" s="190">
        <v>1.7</v>
      </c>
      <c r="E2971" s="99" t="s">
        <v>8072</v>
      </c>
      <c r="F2971" s="100">
        <v>40544</v>
      </c>
      <c r="G2971" s="101">
        <v>1.7</v>
      </c>
      <c r="I2971" s="101">
        <v>0</v>
      </c>
    </row>
    <row r="2972" spans="1:9" ht="14.5" x14ac:dyDescent="0.35">
      <c r="A2972" s="99" t="s">
        <v>287</v>
      </c>
      <c r="B2972" s="99" t="s">
        <v>8073</v>
      </c>
      <c r="C2972" s="189" t="s">
        <v>8074</v>
      </c>
      <c r="D2972" s="190">
        <v>1.75</v>
      </c>
      <c r="E2972" s="99" t="s">
        <v>8075</v>
      </c>
      <c r="F2972" s="100">
        <v>40544</v>
      </c>
      <c r="G2972" s="101">
        <v>1.75</v>
      </c>
      <c r="I2972" s="101">
        <v>0</v>
      </c>
    </row>
    <row r="2973" spans="1:9" ht="14.5" x14ac:dyDescent="0.35">
      <c r="A2973" s="99" t="s">
        <v>287</v>
      </c>
      <c r="B2973" s="99" t="s">
        <v>3595</v>
      </c>
      <c r="C2973" s="189" t="s">
        <v>8076</v>
      </c>
      <c r="D2973" s="190">
        <v>1.7</v>
      </c>
      <c r="E2973" s="99" t="s">
        <v>8077</v>
      </c>
      <c r="F2973" s="100">
        <v>40544</v>
      </c>
      <c r="G2973" s="101">
        <v>1.7</v>
      </c>
      <c r="I2973" s="101">
        <v>0</v>
      </c>
    </row>
    <row r="2974" spans="1:9" ht="14.5" x14ac:dyDescent="0.35">
      <c r="A2974" s="99" t="s">
        <v>287</v>
      </c>
      <c r="B2974" s="99" t="s">
        <v>1355</v>
      </c>
      <c r="C2974" s="189" t="s">
        <v>8078</v>
      </c>
      <c r="D2974" s="190">
        <v>1.7</v>
      </c>
      <c r="E2974" s="99" t="s">
        <v>8079</v>
      </c>
      <c r="F2974" s="100">
        <v>40544</v>
      </c>
      <c r="G2974" s="101">
        <v>1.7</v>
      </c>
      <c r="I2974" s="101">
        <v>0</v>
      </c>
    </row>
    <row r="2975" spans="1:9" ht="14.5" x14ac:dyDescent="0.35">
      <c r="A2975" s="99" t="s">
        <v>287</v>
      </c>
      <c r="B2975" s="99" t="s">
        <v>952</v>
      </c>
      <c r="C2975" s="189" t="s">
        <v>8080</v>
      </c>
      <c r="D2975" s="190">
        <v>1.75</v>
      </c>
      <c r="E2975" s="99" t="s">
        <v>8081</v>
      </c>
      <c r="F2975" s="100">
        <v>40544</v>
      </c>
      <c r="G2975" s="101">
        <v>1.75</v>
      </c>
      <c r="I2975" s="101">
        <v>0</v>
      </c>
    </row>
    <row r="2976" spans="1:9" ht="14.5" x14ac:dyDescent="0.35">
      <c r="A2976" s="99" t="s">
        <v>287</v>
      </c>
      <c r="B2976" s="99" t="s">
        <v>1373</v>
      </c>
      <c r="C2976" s="189" t="s">
        <v>8082</v>
      </c>
      <c r="D2976" s="190">
        <v>1.75</v>
      </c>
      <c r="E2976" s="99" t="s">
        <v>8083</v>
      </c>
      <c r="F2976" s="100">
        <v>40544</v>
      </c>
      <c r="G2976" s="101">
        <v>1.75</v>
      </c>
      <c r="I2976" s="101">
        <v>0</v>
      </c>
    </row>
    <row r="2977" spans="1:9" ht="14.5" x14ac:dyDescent="0.35">
      <c r="A2977" s="99" t="s">
        <v>287</v>
      </c>
      <c r="B2977" s="99" t="s">
        <v>8084</v>
      </c>
      <c r="C2977" s="189" t="s">
        <v>8085</v>
      </c>
      <c r="D2977" s="190">
        <v>1.75</v>
      </c>
      <c r="E2977" s="99" t="s">
        <v>8086</v>
      </c>
      <c r="F2977" s="100">
        <v>40544</v>
      </c>
      <c r="G2977" s="101">
        <v>1.75</v>
      </c>
      <c r="I2977" s="101">
        <v>0</v>
      </c>
    </row>
    <row r="2978" spans="1:9" ht="14.5" x14ac:dyDescent="0.35">
      <c r="A2978" s="99" t="s">
        <v>287</v>
      </c>
      <c r="B2978" s="99" t="s">
        <v>1498</v>
      </c>
      <c r="C2978" s="189" t="s">
        <v>8087</v>
      </c>
      <c r="D2978" s="190">
        <v>1.75</v>
      </c>
      <c r="E2978" s="99" t="s">
        <v>8088</v>
      </c>
      <c r="F2978" s="100">
        <v>40544</v>
      </c>
      <c r="G2978" s="101">
        <v>1.75</v>
      </c>
      <c r="I2978" s="101">
        <v>0</v>
      </c>
    </row>
    <row r="2979" spans="1:9" ht="14.5" x14ac:dyDescent="0.35">
      <c r="A2979" s="99" t="s">
        <v>287</v>
      </c>
      <c r="B2979" s="99" t="s">
        <v>8089</v>
      </c>
      <c r="C2979" s="189" t="s">
        <v>8090</v>
      </c>
      <c r="D2979" s="190">
        <v>1.75</v>
      </c>
      <c r="E2979" s="99" t="s">
        <v>8091</v>
      </c>
      <c r="F2979" s="100">
        <v>40544</v>
      </c>
      <c r="G2979" s="101">
        <v>1.75</v>
      </c>
      <c r="I2979" s="101">
        <v>0</v>
      </c>
    </row>
    <row r="2980" spans="1:9" ht="14.5" x14ac:dyDescent="0.35">
      <c r="A2980" s="99" t="s">
        <v>287</v>
      </c>
      <c r="B2980" s="99" t="s">
        <v>749</v>
      </c>
      <c r="C2980" s="189" t="s">
        <v>8092</v>
      </c>
      <c r="D2980" s="190">
        <v>1.7</v>
      </c>
      <c r="E2980" s="99" t="s">
        <v>8093</v>
      </c>
      <c r="F2980" s="100">
        <v>40544</v>
      </c>
      <c r="G2980" s="101">
        <v>1.7</v>
      </c>
      <c r="I2980" s="101">
        <v>0</v>
      </c>
    </row>
    <row r="2981" spans="1:9" ht="14.5" x14ac:dyDescent="0.35">
      <c r="A2981" s="99" t="s">
        <v>287</v>
      </c>
      <c r="B2981" s="99" t="s">
        <v>4934</v>
      </c>
      <c r="C2981" s="189" t="s">
        <v>8094</v>
      </c>
      <c r="D2981" s="190">
        <v>1.7</v>
      </c>
      <c r="E2981" s="99" t="s">
        <v>8095</v>
      </c>
      <c r="F2981" s="100">
        <v>40544</v>
      </c>
      <c r="G2981" s="101">
        <v>1.7</v>
      </c>
      <c r="I2981" s="101">
        <v>0</v>
      </c>
    </row>
    <row r="2982" spans="1:9" ht="14.5" x14ac:dyDescent="0.35">
      <c r="A2982" s="99" t="s">
        <v>287</v>
      </c>
      <c r="B2982" s="99" t="s">
        <v>8096</v>
      </c>
      <c r="C2982" s="189" t="s">
        <v>8097</v>
      </c>
      <c r="D2982" s="190">
        <v>1.7</v>
      </c>
      <c r="E2982" s="99" t="s">
        <v>8098</v>
      </c>
      <c r="F2982" s="100">
        <v>40544</v>
      </c>
      <c r="G2982" s="101">
        <v>1.7</v>
      </c>
      <c r="I2982" s="101">
        <v>0</v>
      </c>
    </row>
    <row r="2983" spans="1:9" ht="14.5" x14ac:dyDescent="0.35">
      <c r="A2983" s="99" t="s">
        <v>287</v>
      </c>
      <c r="B2983" s="99" t="s">
        <v>6369</v>
      </c>
      <c r="C2983" s="189" t="s">
        <v>8099</v>
      </c>
      <c r="D2983" s="190">
        <v>1.7</v>
      </c>
      <c r="E2983" s="99" t="s">
        <v>8100</v>
      </c>
      <c r="F2983" s="100">
        <v>40544</v>
      </c>
      <c r="G2983" s="101">
        <v>1.7</v>
      </c>
      <c r="I2983" s="101">
        <v>0</v>
      </c>
    </row>
    <row r="2984" spans="1:9" ht="14.5" x14ac:dyDescent="0.35">
      <c r="A2984" s="99" t="s">
        <v>287</v>
      </c>
      <c r="B2984" s="99" t="s">
        <v>8101</v>
      </c>
      <c r="C2984" s="189" t="s">
        <v>8102</v>
      </c>
      <c r="D2984" s="190">
        <v>1.75</v>
      </c>
      <c r="E2984" s="99" t="s">
        <v>8103</v>
      </c>
      <c r="F2984" s="100">
        <v>40544</v>
      </c>
      <c r="G2984" s="101">
        <v>1.75</v>
      </c>
      <c r="I2984" s="101">
        <v>0</v>
      </c>
    </row>
    <row r="2985" spans="1:9" ht="14.5" x14ac:dyDescent="0.35">
      <c r="A2985" s="99" t="s">
        <v>287</v>
      </c>
      <c r="B2985" s="99" t="s">
        <v>6200</v>
      </c>
      <c r="C2985" s="189" t="s">
        <v>8104</v>
      </c>
      <c r="D2985" s="190">
        <v>1.7</v>
      </c>
      <c r="E2985" s="99" t="s">
        <v>8105</v>
      </c>
      <c r="F2985" s="100">
        <v>40544</v>
      </c>
      <c r="G2985" s="101">
        <v>1.7</v>
      </c>
      <c r="I2985" s="101">
        <v>0</v>
      </c>
    </row>
    <row r="2986" spans="1:9" ht="14.5" x14ac:dyDescent="0.35">
      <c r="A2986" s="99" t="s">
        <v>287</v>
      </c>
      <c r="B2986" s="99" t="s">
        <v>1401</v>
      </c>
      <c r="C2986" s="189" t="s">
        <v>8106</v>
      </c>
      <c r="D2986" s="190">
        <v>1.75</v>
      </c>
      <c r="E2986" s="99" t="s">
        <v>8107</v>
      </c>
      <c r="F2986" s="100">
        <v>40544</v>
      </c>
      <c r="G2986" s="101">
        <v>1.75</v>
      </c>
      <c r="I2986" s="101">
        <v>0</v>
      </c>
    </row>
    <row r="2987" spans="1:9" ht="14.5" x14ac:dyDescent="0.35">
      <c r="A2987" s="99" t="s">
        <v>287</v>
      </c>
      <c r="B2987" s="99" t="s">
        <v>3042</v>
      </c>
      <c r="C2987" s="189" t="s">
        <v>8108</v>
      </c>
      <c r="D2987" s="190">
        <v>1.75</v>
      </c>
      <c r="E2987" s="99" t="s">
        <v>8109</v>
      </c>
      <c r="F2987" s="100">
        <v>40544</v>
      </c>
      <c r="G2987" s="101">
        <v>1.75</v>
      </c>
      <c r="I2987" s="101">
        <v>0</v>
      </c>
    </row>
    <row r="2988" spans="1:9" ht="14.5" x14ac:dyDescent="0.35">
      <c r="A2988" s="99" t="s">
        <v>287</v>
      </c>
      <c r="B2988" s="99" t="s">
        <v>8110</v>
      </c>
      <c r="C2988" s="189" t="s">
        <v>8111</v>
      </c>
      <c r="D2988" s="190">
        <v>1.7</v>
      </c>
      <c r="E2988" s="99" t="s">
        <v>8112</v>
      </c>
      <c r="F2988" s="100">
        <v>40544</v>
      </c>
      <c r="G2988" s="101">
        <v>1.7</v>
      </c>
      <c r="I2988" s="101">
        <v>0</v>
      </c>
    </row>
    <row r="2989" spans="1:9" ht="14.5" x14ac:dyDescent="0.35">
      <c r="A2989" s="99" t="s">
        <v>287</v>
      </c>
      <c r="B2989" s="99" t="s">
        <v>1922</v>
      </c>
      <c r="C2989" s="189" t="s">
        <v>8113</v>
      </c>
      <c r="D2989" s="190">
        <v>1.75</v>
      </c>
      <c r="E2989" s="99" t="s">
        <v>8114</v>
      </c>
      <c r="F2989" s="100">
        <v>40544</v>
      </c>
      <c r="G2989" s="101">
        <v>1.75</v>
      </c>
      <c r="I2989" s="101">
        <v>0</v>
      </c>
    </row>
    <row r="2990" spans="1:9" ht="14.5" x14ac:dyDescent="0.35">
      <c r="A2990" s="99" t="s">
        <v>287</v>
      </c>
      <c r="B2990" s="99" t="s">
        <v>3647</v>
      </c>
      <c r="C2990" s="189" t="s">
        <v>8115</v>
      </c>
      <c r="D2990" s="190">
        <v>1.7</v>
      </c>
      <c r="E2990" s="99" t="s">
        <v>8116</v>
      </c>
      <c r="F2990" s="100">
        <v>40544</v>
      </c>
      <c r="G2990" s="101">
        <v>1.7</v>
      </c>
      <c r="I2990" s="101">
        <v>0</v>
      </c>
    </row>
    <row r="2991" spans="1:9" ht="14.5" x14ac:dyDescent="0.35">
      <c r="A2991" s="99" t="s">
        <v>287</v>
      </c>
      <c r="B2991" s="99" t="s">
        <v>353</v>
      </c>
      <c r="C2991" s="189" t="s">
        <v>8117</v>
      </c>
      <c r="D2991" s="190">
        <v>1.7</v>
      </c>
      <c r="E2991" s="99" t="s">
        <v>8118</v>
      </c>
      <c r="F2991" s="100">
        <v>40544</v>
      </c>
      <c r="G2991" s="101">
        <v>1.7</v>
      </c>
      <c r="I2991" s="101">
        <v>0</v>
      </c>
    </row>
    <row r="2992" spans="1:9" ht="14.5" x14ac:dyDescent="0.35">
      <c r="A2992" s="99" t="s">
        <v>287</v>
      </c>
      <c r="B2992" s="99" t="s">
        <v>356</v>
      </c>
      <c r="C2992" s="189" t="s">
        <v>8119</v>
      </c>
      <c r="D2992" s="190">
        <v>1.75</v>
      </c>
      <c r="E2992" s="99" t="s">
        <v>8120</v>
      </c>
      <c r="F2992" s="100">
        <v>40544</v>
      </c>
      <c r="G2992" s="101">
        <v>1.75</v>
      </c>
      <c r="I2992" s="101">
        <v>0</v>
      </c>
    </row>
    <row r="2993" spans="1:9" ht="14.5" x14ac:dyDescent="0.35">
      <c r="A2993" s="99" t="s">
        <v>287</v>
      </c>
      <c r="B2993" s="99" t="s">
        <v>8121</v>
      </c>
      <c r="C2993" s="189" t="s">
        <v>8122</v>
      </c>
      <c r="D2993" s="190">
        <v>1.7</v>
      </c>
      <c r="E2993" s="99" t="s">
        <v>8123</v>
      </c>
      <c r="F2993" s="100">
        <v>40544</v>
      </c>
      <c r="G2993" s="101">
        <v>1.7</v>
      </c>
      <c r="I2993" s="101">
        <v>0</v>
      </c>
    </row>
    <row r="2994" spans="1:9" ht="14.5" x14ac:dyDescent="0.35">
      <c r="A2994" s="99" t="s">
        <v>287</v>
      </c>
      <c r="B2994" s="99" t="s">
        <v>8124</v>
      </c>
      <c r="C2994" s="189" t="s">
        <v>8125</v>
      </c>
      <c r="D2994" s="190">
        <v>1.75</v>
      </c>
      <c r="E2994" s="99" t="s">
        <v>8126</v>
      </c>
      <c r="F2994" s="100">
        <v>40544</v>
      </c>
      <c r="G2994" s="101">
        <v>1.75</v>
      </c>
      <c r="I2994" s="101">
        <v>0</v>
      </c>
    </row>
    <row r="2995" spans="1:9" ht="14.5" x14ac:dyDescent="0.35">
      <c r="A2995" s="99" t="s">
        <v>287</v>
      </c>
      <c r="B2995" s="99" t="s">
        <v>8127</v>
      </c>
      <c r="C2995" s="189" t="s">
        <v>8128</v>
      </c>
      <c r="D2995" s="190">
        <v>1.75</v>
      </c>
      <c r="E2995" s="99" t="s">
        <v>8129</v>
      </c>
      <c r="F2995" s="100">
        <v>40544</v>
      </c>
      <c r="G2995" s="101">
        <v>1.75</v>
      </c>
      <c r="I2995" s="101">
        <v>0</v>
      </c>
    </row>
    <row r="2996" spans="1:9" ht="14.5" x14ac:dyDescent="0.35">
      <c r="A2996" s="99" t="s">
        <v>287</v>
      </c>
      <c r="B2996" s="99" t="s">
        <v>8130</v>
      </c>
      <c r="C2996" s="189" t="s">
        <v>8131</v>
      </c>
      <c r="D2996" s="190">
        <v>1.7</v>
      </c>
      <c r="E2996" s="99" t="s">
        <v>8132</v>
      </c>
      <c r="F2996" s="100">
        <v>40544</v>
      </c>
      <c r="G2996" s="101">
        <v>1.7</v>
      </c>
      <c r="I2996" s="101">
        <v>0</v>
      </c>
    </row>
    <row r="2997" spans="1:9" ht="14.5" x14ac:dyDescent="0.35">
      <c r="A2997" s="99" t="s">
        <v>287</v>
      </c>
      <c r="B2997" s="99" t="s">
        <v>362</v>
      </c>
      <c r="C2997" s="189" t="s">
        <v>8133</v>
      </c>
      <c r="D2997" s="190">
        <v>1.75</v>
      </c>
      <c r="E2997" s="99" t="s">
        <v>8134</v>
      </c>
      <c r="F2997" s="100">
        <v>40544</v>
      </c>
      <c r="G2997" s="101">
        <v>1.75</v>
      </c>
      <c r="I2997" s="101">
        <v>0</v>
      </c>
    </row>
    <row r="2998" spans="1:9" ht="14.5" x14ac:dyDescent="0.35">
      <c r="A2998" s="99" t="s">
        <v>287</v>
      </c>
      <c r="B2998" s="99" t="s">
        <v>8135</v>
      </c>
      <c r="C2998" s="189" t="s">
        <v>8136</v>
      </c>
      <c r="D2998" s="190">
        <v>1.7</v>
      </c>
      <c r="E2998" s="99" t="s">
        <v>8137</v>
      </c>
      <c r="F2998" s="100">
        <v>40544</v>
      </c>
      <c r="G2998" s="101">
        <v>1.7</v>
      </c>
      <c r="I2998" s="101">
        <v>0</v>
      </c>
    </row>
    <row r="2999" spans="1:9" ht="14.5" x14ac:dyDescent="0.35">
      <c r="A2999" s="99" t="s">
        <v>287</v>
      </c>
      <c r="B2999" s="99" t="s">
        <v>371</v>
      </c>
      <c r="C2999" s="189" t="s">
        <v>8138</v>
      </c>
      <c r="D2999" s="190">
        <v>1.7</v>
      </c>
      <c r="E2999" s="99" t="s">
        <v>8139</v>
      </c>
      <c r="F2999" s="100">
        <v>40544</v>
      </c>
      <c r="G2999" s="101">
        <v>1.7</v>
      </c>
      <c r="I2999" s="101">
        <v>0</v>
      </c>
    </row>
    <row r="3000" spans="1:9" ht="14.5" x14ac:dyDescent="0.35">
      <c r="A3000" s="99" t="s">
        <v>287</v>
      </c>
      <c r="B3000" s="99" t="s">
        <v>8140</v>
      </c>
      <c r="C3000" s="189" t="s">
        <v>8141</v>
      </c>
      <c r="D3000" s="190">
        <v>1.75</v>
      </c>
      <c r="E3000" s="99" t="s">
        <v>8142</v>
      </c>
      <c r="F3000" s="100">
        <v>40544</v>
      </c>
      <c r="G3000" s="101">
        <v>1.75</v>
      </c>
      <c r="I3000" s="101">
        <v>0</v>
      </c>
    </row>
    <row r="3001" spans="1:9" ht="14.5" x14ac:dyDescent="0.35">
      <c r="A3001" s="99" t="s">
        <v>287</v>
      </c>
      <c r="B3001" s="99" t="s">
        <v>8143</v>
      </c>
      <c r="C3001" s="189" t="s">
        <v>8144</v>
      </c>
      <c r="D3001" s="190">
        <v>1.7</v>
      </c>
      <c r="E3001" s="99" t="s">
        <v>8145</v>
      </c>
      <c r="F3001" s="100">
        <v>40544</v>
      </c>
      <c r="G3001" s="101">
        <v>1.7</v>
      </c>
      <c r="I3001" s="101">
        <v>0</v>
      </c>
    </row>
    <row r="3002" spans="1:9" ht="14.5" x14ac:dyDescent="0.35">
      <c r="A3002" s="99" t="s">
        <v>287</v>
      </c>
      <c r="B3002" s="99" t="s">
        <v>8146</v>
      </c>
      <c r="C3002" s="189" t="s">
        <v>8147</v>
      </c>
      <c r="D3002" s="190">
        <v>1.7</v>
      </c>
      <c r="E3002" s="99" t="s">
        <v>8148</v>
      </c>
      <c r="F3002" s="100">
        <v>40544</v>
      </c>
      <c r="G3002" s="101">
        <v>1.7</v>
      </c>
      <c r="I3002" s="101">
        <v>0</v>
      </c>
    </row>
    <row r="3003" spans="1:9" ht="14.5" x14ac:dyDescent="0.35">
      <c r="A3003" s="99" t="s">
        <v>287</v>
      </c>
      <c r="B3003" s="99" t="s">
        <v>297</v>
      </c>
      <c r="C3003" s="189" t="s">
        <v>8149</v>
      </c>
      <c r="D3003" s="190">
        <v>1.7</v>
      </c>
      <c r="E3003" s="99" t="s">
        <v>8150</v>
      </c>
      <c r="F3003" s="100">
        <v>40544</v>
      </c>
      <c r="G3003" s="101">
        <v>1.7</v>
      </c>
      <c r="I3003" s="101">
        <v>0</v>
      </c>
    </row>
    <row r="3004" spans="1:9" ht="14.5" x14ac:dyDescent="0.35">
      <c r="A3004" s="99" t="s">
        <v>287</v>
      </c>
      <c r="B3004" s="99" t="s">
        <v>3698</v>
      </c>
      <c r="C3004" s="189" t="s">
        <v>8151</v>
      </c>
      <c r="D3004" s="190">
        <v>1.7</v>
      </c>
      <c r="E3004" s="99" t="s">
        <v>8152</v>
      </c>
      <c r="F3004" s="100">
        <v>40544</v>
      </c>
      <c r="G3004" s="101">
        <v>1.7</v>
      </c>
      <c r="I3004" s="101">
        <v>0</v>
      </c>
    </row>
    <row r="3005" spans="1:9" ht="14.5" x14ac:dyDescent="0.35">
      <c r="A3005" s="99" t="s">
        <v>287</v>
      </c>
      <c r="B3005" s="99" t="s">
        <v>8153</v>
      </c>
      <c r="C3005" s="189" t="s">
        <v>8154</v>
      </c>
      <c r="D3005" s="190">
        <v>1.75</v>
      </c>
      <c r="E3005" s="99" t="s">
        <v>8155</v>
      </c>
      <c r="F3005" s="100">
        <v>40544</v>
      </c>
      <c r="G3005" s="101">
        <v>1.75</v>
      </c>
      <c r="I3005" s="101">
        <v>0</v>
      </c>
    </row>
    <row r="3006" spans="1:9" ht="14.5" x14ac:dyDescent="0.35">
      <c r="A3006" s="99" t="s">
        <v>287</v>
      </c>
      <c r="B3006" s="99" t="s">
        <v>395</v>
      </c>
      <c r="C3006" s="189" t="s">
        <v>8156</v>
      </c>
      <c r="D3006" s="190">
        <v>1.7</v>
      </c>
      <c r="E3006" s="99" t="s">
        <v>8157</v>
      </c>
      <c r="F3006" s="100">
        <v>40544</v>
      </c>
      <c r="G3006" s="101">
        <v>1.7</v>
      </c>
      <c r="I3006" s="101">
        <v>0</v>
      </c>
    </row>
    <row r="3007" spans="1:9" ht="14.5" x14ac:dyDescent="0.35">
      <c r="A3007" s="99" t="s">
        <v>287</v>
      </c>
      <c r="B3007" s="99" t="s">
        <v>8158</v>
      </c>
      <c r="C3007" s="189" t="s">
        <v>8159</v>
      </c>
      <c r="D3007" s="190">
        <v>1.7</v>
      </c>
      <c r="E3007" s="99" t="s">
        <v>8160</v>
      </c>
      <c r="F3007" s="100">
        <v>40544</v>
      </c>
      <c r="G3007" s="101">
        <v>1.7</v>
      </c>
      <c r="I3007" s="101">
        <v>0</v>
      </c>
    </row>
    <row r="3008" spans="1:9" ht="14.5" x14ac:dyDescent="0.35">
      <c r="A3008" s="99" t="s">
        <v>287</v>
      </c>
      <c r="B3008" s="99" t="s">
        <v>2150</v>
      </c>
      <c r="C3008" s="189" t="s">
        <v>8161</v>
      </c>
      <c r="D3008" s="190">
        <v>1.7</v>
      </c>
      <c r="E3008" s="99" t="s">
        <v>8162</v>
      </c>
      <c r="F3008" s="100">
        <v>40544</v>
      </c>
      <c r="G3008" s="101">
        <v>1.7</v>
      </c>
      <c r="I3008" s="101">
        <v>0</v>
      </c>
    </row>
    <row r="3009" spans="1:9" ht="14.5" x14ac:dyDescent="0.35">
      <c r="A3009" s="99" t="s">
        <v>287</v>
      </c>
      <c r="B3009" s="99" t="s">
        <v>8163</v>
      </c>
      <c r="C3009" s="189" t="s">
        <v>8164</v>
      </c>
      <c r="D3009" s="190">
        <v>1.75</v>
      </c>
      <c r="E3009" s="99" t="s">
        <v>8165</v>
      </c>
      <c r="F3009" s="100">
        <v>40544</v>
      </c>
      <c r="G3009" s="101">
        <v>1.75</v>
      </c>
      <c r="I3009" s="101">
        <v>0</v>
      </c>
    </row>
    <row r="3010" spans="1:9" ht="14.5" x14ac:dyDescent="0.35">
      <c r="A3010" s="99" t="s">
        <v>287</v>
      </c>
      <c r="B3010" s="99" t="s">
        <v>8166</v>
      </c>
      <c r="C3010" s="189" t="s">
        <v>8167</v>
      </c>
      <c r="D3010" s="190">
        <v>1.75</v>
      </c>
      <c r="E3010" s="99" t="s">
        <v>8168</v>
      </c>
      <c r="F3010" s="100">
        <v>40544</v>
      </c>
      <c r="G3010" s="101">
        <v>1.75</v>
      </c>
      <c r="I3010" s="101">
        <v>0</v>
      </c>
    </row>
    <row r="3011" spans="1:9" ht="14.5" x14ac:dyDescent="0.35">
      <c r="A3011" s="99" t="s">
        <v>287</v>
      </c>
      <c r="B3011" s="99" t="s">
        <v>8169</v>
      </c>
      <c r="C3011" s="189" t="s">
        <v>8170</v>
      </c>
      <c r="D3011" s="190">
        <v>1.7</v>
      </c>
      <c r="E3011" s="99" t="s">
        <v>8171</v>
      </c>
      <c r="F3011" s="100">
        <v>40544</v>
      </c>
      <c r="G3011" s="101">
        <v>1.7</v>
      </c>
      <c r="I3011" s="101">
        <v>0</v>
      </c>
    </row>
    <row r="3012" spans="1:9" ht="14.5" x14ac:dyDescent="0.35">
      <c r="A3012" s="99" t="s">
        <v>287</v>
      </c>
      <c r="B3012" s="99" t="s">
        <v>1677</v>
      </c>
      <c r="C3012" s="189" t="s">
        <v>8172</v>
      </c>
      <c r="D3012" s="190">
        <v>1.7</v>
      </c>
      <c r="E3012" s="99" t="s">
        <v>8173</v>
      </c>
      <c r="F3012" s="100">
        <v>40544</v>
      </c>
      <c r="G3012" s="101">
        <v>1.7</v>
      </c>
      <c r="I3012" s="101">
        <v>0</v>
      </c>
    </row>
    <row r="3013" spans="1:9" ht="14.5" x14ac:dyDescent="0.35">
      <c r="A3013" s="99" t="s">
        <v>287</v>
      </c>
      <c r="B3013" s="99" t="s">
        <v>422</v>
      </c>
      <c r="C3013" s="189" t="s">
        <v>8174</v>
      </c>
      <c r="D3013" s="190">
        <v>1.7</v>
      </c>
      <c r="E3013" s="99" t="s">
        <v>8175</v>
      </c>
      <c r="F3013" s="100">
        <v>40544</v>
      </c>
      <c r="G3013" s="101">
        <v>1.7</v>
      </c>
      <c r="I3013" s="101">
        <v>0</v>
      </c>
    </row>
    <row r="3014" spans="1:9" ht="14.5" x14ac:dyDescent="0.35">
      <c r="A3014" s="99" t="s">
        <v>287</v>
      </c>
      <c r="B3014" s="99" t="s">
        <v>5795</v>
      </c>
      <c r="C3014" s="189" t="s">
        <v>8176</v>
      </c>
      <c r="D3014" s="190">
        <v>1.7</v>
      </c>
      <c r="E3014" s="99" t="s">
        <v>8177</v>
      </c>
      <c r="F3014" s="100">
        <v>40544</v>
      </c>
      <c r="G3014" s="101">
        <v>1.7</v>
      </c>
      <c r="I3014" s="101">
        <v>0</v>
      </c>
    </row>
    <row r="3015" spans="1:9" ht="14.5" x14ac:dyDescent="0.35">
      <c r="A3015" s="99" t="s">
        <v>287</v>
      </c>
      <c r="B3015" s="99" t="s">
        <v>8178</v>
      </c>
      <c r="C3015" s="189" t="s">
        <v>8179</v>
      </c>
      <c r="D3015" s="190">
        <v>1.7</v>
      </c>
      <c r="E3015" s="99" t="s">
        <v>8180</v>
      </c>
      <c r="F3015" s="100">
        <v>40544</v>
      </c>
      <c r="G3015" s="101">
        <v>1.7</v>
      </c>
      <c r="I3015" s="101">
        <v>0</v>
      </c>
    </row>
    <row r="3016" spans="1:9" ht="14.5" x14ac:dyDescent="0.35">
      <c r="A3016" s="99" t="s">
        <v>287</v>
      </c>
      <c r="B3016" s="99" t="s">
        <v>8181</v>
      </c>
      <c r="C3016" s="189" t="s">
        <v>8182</v>
      </c>
      <c r="D3016" s="190">
        <v>1.75</v>
      </c>
      <c r="E3016" s="99" t="s">
        <v>8183</v>
      </c>
      <c r="F3016" s="100">
        <v>40544</v>
      </c>
      <c r="G3016" s="101">
        <v>1.75</v>
      </c>
      <c r="I3016" s="101">
        <v>0</v>
      </c>
    </row>
    <row r="3017" spans="1:9" ht="14.5" x14ac:dyDescent="0.35">
      <c r="A3017" s="99" t="s">
        <v>287</v>
      </c>
      <c r="B3017" s="99" t="s">
        <v>2371</v>
      </c>
      <c r="C3017" s="189" t="s">
        <v>8184</v>
      </c>
      <c r="D3017" s="190">
        <v>1.75</v>
      </c>
      <c r="E3017" s="99" t="s">
        <v>8185</v>
      </c>
      <c r="F3017" s="100">
        <v>40544</v>
      </c>
      <c r="G3017" s="101">
        <v>1.75</v>
      </c>
      <c r="I3017" s="101">
        <v>0</v>
      </c>
    </row>
    <row r="3018" spans="1:9" ht="14.5" x14ac:dyDescent="0.35">
      <c r="A3018" s="99" t="s">
        <v>287</v>
      </c>
      <c r="B3018" s="99" t="s">
        <v>3956</v>
      </c>
      <c r="C3018" s="189" t="s">
        <v>8186</v>
      </c>
      <c r="D3018" s="190">
        <v>1.75</v>
      </c>
      <c r="E3018" s="99" t="s">
        <v>8187</v>
      </c>
      <c r="F3018" s="100">
        <v>40544</v>
      </c>
      <c r="G3018" s="101">
        <v>1.75</v>
      </c>
      <c r="I3018" s="101">
        <v>0</v>
      </c>
    </row>
    <row r="3019" spans="1:9" ht="14.5" x14ac:dyDescent="0.35">
      <c r="A3019" s="99" t="s">
        <v>287</v>
      </c>
      <c r="B3019" s="99" t="s">
        <v>7341</v>
      </c>
      <c r="C3019" s="189" t="s">
        <v>8188</v>
      </c>
      <c r="D3019" s="190">
        <v>1.7</v>
      </c>
      <c r="E3019" s="99" t="s">
        <v>8189</v>
      </c>
      <c r="F3019" s="100">
        <v>40544</v>
      </c>
      <c r="G3019" s="101">
        <v>1.7</v>
      </c>
      <c r="I3019" s="101">
        <v>0</v>
      </c>
    </row>
    <row r="3020" spans="1:9" ht="14.5" x14ac:dyDescent="0.35">
      <c r="A3020" s="99" t="s">
        <v>287</v>
      </c>
      <c r="B3020" s="99" t="s">
        <v>8190</v>
      </c>
      <c r="C3020" s="189" t="s">
        <v>8191</v>
      </c>
      <c r="D3020" s="190">
        <v>1.75</v>
      </c>
      <c r="E3020" s="99" t="s">
        <v>8192</v>
      </c>
      <c r="F3020" s="100">
        <v>40544</v>
      </c>
      <c r="G3020" s="101">
        <v>1.75</v>
      </c>
      <c r="I3020" s="101">
        <v>0</v>
      </c>
    </row>
    <row r="3021" spans="1:9" ht="14.5" x14ac:dyDescent="0.35">
      <c r="A3021" s="99" t="s">
        <v>287</v>
      </c>
      <c r="B3021" s="99" t="s">
        <v>8193</v>
      </c>
      <c r="C3021" s="189" t="s">
        <v>8194</v>
      </c>
      <c r="D3021" s="190">
        <v>1.7</v>
      </c>
      <c r="E3021" s="99" t="s">
        <v>8195</v>
      </c>
      <c r="F3021" s="100">
        <v>40544</v>
      </c>
      <c r="G3021" s="101">
        <v>1.7</v>
      </c>
      <c r="I3021" s="101">
        <v>0</v>
      </c>
    </row>
    <row r="3022" spans="1:9" ht="14.5" x14ac:dyDescent="0.35">
      <c r="A3022" s="99" t="s">
        <v>287</v>
      </c>
      <c r="B3022" s="99" t="s">
        <v>8196</v>
      </c>
      <c r="C3022" s="189" t="s">
        <v>8197</v>
      </c>
      <c r="D3022" s="190">
        <v>1.7</v>
      </c>
      <c r="E3022" s="99" t="s">
        <v>8198</v>
      </c>
      <c r="F3022" s="100">
        <v>40544</v>
      </c>
      <c r="G3022" s="101">
        <v>1.7</v>
      </c>
      <c r="I3022" s="101">
        <v>0</v>
      </c>
    </row>
    <row r="3023" spans="1:9" ht="14.5" x14ac:dyDescent="0.35">
      <c r="A3023" s="99" t="s">
        <v>287</v>
      </c>
      <c r="B3023" s="99" t="s">
        <v>8199</v>
      </c>
      <c r="C3023" s="189" t="s">
        <v>8200</v>
      </c>
      <c r="D3023" s="190">
        <v>1.75</v>
      </c>
      <c r="E3023" s="99" t="s">
        <v>8201</v>
      </c>
      <c r="F3023" s="100">
        <v>40544</v>
      </c>
      <c r="G3023" s="101">
        <v>1.75</v>
      </c>
      <c r="I3023" s="101">
        <v>0</v>
      </c>
    </row>
    <row r="3024" spans="1:9" ht="14.5" x14ac:dyDescent="0.35">
      <c r="A3024" s="99" t="s">
        <v>287</v>
      </c>
      <c r="B3024" s="99" t="s">
        <v>8202</v>
      </c>
      <c r="C3024" s="189" t="s">
        <v>8203</v>
      </c>
      <c r="D3024" s="190">
        <v>1.7</v>
      </c>
      <c r="E3024" s="99" t="s">
        <v>8204</v>
      </c>
      <c r="F3024" s="100">
        <v>40544</v>
      </c>
      <c r="G3024" s="101">
        <v>1.7</v>
      </c>
      <c r="I3024" s="101">
        <v>0</v>
      </c>
    </row>
    <row r="3025" spans="1:9" ht="14.5" x14ac:dyDescent="0.35">
      <c r="A3025" s="99" t="s">
        <v>287</v>
      </c>
      <c r="B3025" s="99" t="s">
        <v>1095</v>
      </c>
      <c r="C3025" s="189" t="s">
        <v>8205</v>
      </c>
      <c r="D3025" s="190">
        <v>1.7</v>
      </c>
      <c r="E3025" s="99" t="s">
        <v>8206</v>
      </c>
      <c r="F3025" s="100">
        <v>40544</v>
      </c>
      <c r="G3025" s="101">
        <v>1.7</v>
      </c>
      <c r="I3025" s="101">
        <v>0</v>
      </c>
    </row>
    <row r="3026" spans="1:9" ht="14.5" x14ac:dyDescent="0.35">
      <c r="A3026" s="99" t="s">
        <v>287</v>
      </c>
      <c r="B3026" s="99" t="s">
        <v>8207</v>
      </c>
      <c r="C3026" s="189" t="s">
        <v>8208</v>
      </c>
      <c r="D3026" s="190">
        <v>1.7</v>
      </c>
      <c r="E3026" s="99" t="s">
        <v>8209</v>
      </c>
      <c r="F3026" s="100">
        <v>40544</v>
      </c>
      <c r="G3026" s="101">
        <v>1.7</v>
      </c>
      <c r="I3026" s="101">
        <v>0</v>
      </c>
    </row>
    <row r="3027" spans="1:9" ht="14.5" x14ac:dyDescent="0.35">
      <c r="A3027" s="99" t="s">
        <v>287</v>
      </c>
      <c r="B3027" s="99" t="s">
        <v>3384</v>
      </c>
      <c r="C3027" s="189" t="s">
        <v>8210</v>
      </c>
      <c r="D3027" s="190">
        <v>1.75</v>
      </c>
      <c r="E3027" s="99" t="s">
        <v>8211</v>
      </c>
      <c r="F3027" s="100">
        <v>40544</v>
      </c>
      <c r="G3027" s="101">
        <v>1.75</v>
      </c>
      <c r="I3027" s="101">
        <v>0</v>
      </c>
    </row>
    <row r="3028" spans="1:9" ht="14.5" x14ac:dyDescent="0.35">
      <c r="A3028" s="99" t="s">
        <v>287</v>
      </c>
      <c r="B3028" s="99" t="s">
        <v>8212</v>
      </c>
      <c r="C3028" s="189" t="s">
        <v>8213</v>
      </c>
      <c r="D3028" s="190">
        <v>1.7</v>
      </c>
      <c r="E3028" s="99" t="s">
        <v>8214</v>
      </c>
      <c r="F3028" s="100">
        <v>40544</v>
      </c>
      <c r="G3028" s="101">
        <v>1.7</v>
      </c>
      <c r="I3028" s="101">
        <v>0</v>
      </c>
    </row>
    <row r="3029" spans="1:9" ht="14.5" x14ac:dyDescent="0.35">
      <c r="A3029" s="99" t="s">
        <v>287</v>
      </c>
      <c r="B3029" s="99" t="s">
        <v>6594</v>
      </c>
      <c r="C3029" s="189" t="s">
        <v>8215</v>
      </c>
      <c r="D3029" s="190">
        <v>1.75</v>
      </c>
      <c r="E3029" s="99" t="s">
        <v>8216</v>
      </c>
      <c r="F3029" s="100">
        <v>40544</v>
      </c>
      <c r="G3029" s="101">
        <v>1.75</v>
      </c>
      <c r="I3029" s="101">
        <v>0</v>
      </c>
    </row>
    <row r="3030" spans="1:9" ht="14.5" x14ac:dyDescent="0.35">
      <c r="A3030" s="99" t="s">
        <v>287</v>
      </c>
      <c r="B3030" s="99" t="s">
        <v>8217</v>
      </c>
      <c r="C3030" s="189" t="s">
        <v>8218</v>
      </c>
      <c r="D3030" s="190">
        <v>1.7</v>
      </c>
      <c r="E3030" s="99" t="s">
        <v>8219</v>
      </c>
      <c r="F3030" s="100">
        <v>40544</v>
      </c>
      <c r="G3030" s="101">
        <v>1.7</v>
      </c>
      <c r="I3030" s="101">
        <v>0</v>
      </c>
    </row>
    <row r="3031" spans="1:9" ht="14.5" x14ac:dyDescent="0.35">
      <c r="A3031" s="99" t="s">
        <v>287</v>
      </c>
      <c r="B3031" s="99" t="s">
        <v>467</v>
      </c>
      <c r="C3031" s="189" t="s">
        <v>8220</v>
      </c>
      <c r="D3031" s="190">
        <v>1.75</v>
      </c>
      <c r="E3031" s="99" t="s">
        <v>8221</v>
      </c>
      <c r="F3031" s="100">
        <v>40544</v>
      </c>
      <c r="G3031" s="101">
        <v>1.75</v>
      </c>
      <c r="I3031" s="101">
        <v>0</v>
      </c>
    </row>
    <row r="3032" spans="1:9" ht="14.5" x14ac:dyDescent="0.35">
      <c r="A3032" s="99" t="s">
        <v>287</v>
      </c>
      <c r="B3032" s="99" t="s">
        <v>8222</v>
      </c>
      <c r="C3032" s="189" t="s">
        <v>8223</v>
      </c>
      <c r="D3032" s="190">
        <v>1.75</v>
      </c>
      <c r="E3032" s="99" t="s">
        <v>8224</v>
      </c>
      <c r="F3032" s="100">
        <v>40544</v>
      </c>
      <c r="G3032" s="101">
        <v>1.75</v>
      </c>
      <c r="I3032" s="101">
        <v>0</v>
      </c>
    </row>
    <row r="3033" spans="1:9" ht="14.5" x14ac:dyDescent="0.35">
      <c r="A3033" s="99" t="s">
        <v>287</v>
      </c>
      <c r="B3033" s="99" t="s">
        <v>8225</v>
      </c>
      <c r="C3033" s="189" t="s">
        <v>8226</v>
      </c>
      <c r="D3033" s="190">
        <v>1.75</v>
      </c>
      <c r="E3033" s="99" t="s">
        <v>8227</v>
      </c>
      <c r="F3033" s="100">
        <v>40544</v>
      </c>
      <c r="G3033" s="101">
        <v>1.75</v>
      </c>
      <c r="I3033" s="101">
        <v>0</v>
      </c>
    </row>
    <row r="3034" spans="1:9" ht="14.5" x14ac:dyDescent="0.35">
      <c r="A3034" s="99" t="s">
        <v>287</v>
      </c>
      <c r="B3034" s="99" t="s">
        <v>8228</v>
      </c>
      <c r="C3034" s="189" t="s">
        <v>8229</v>
      </c>
      <c r="D3034" s="190">
        <v>1.7</v>
      </c>
      <c r="E3034" s="99" t="s">
        <v>8230</v>
      </c>
      <c r="F3034" s="100">
        <v>40544</v>
      </c>
      <c r="G3034" s="101">
        <v>1.7</v>
      </c>
      <c r="I3034" s="101">
        <v>0</v>
      </c>
    </row>
    <row r="3035" spans="1:9" ht="14.5" x14ac:dyDescent="0.35">
      <c r="A3035" s="99" t="s">
        <v>287</v>
      </c>
      <c r="B3035" s="99" t="s">
        <v>2040</v>
      </c>
      <c r="C3035" s="189" t="s">
        <v>8231</v>
      </c>
      <c r="D3035" s="190">
        <v>1.75</v>
      </c>
      <c r="E3035" s="99" t="s">
        <v>8232</v>
      </c>
      <c r="F3035" s="100">
        <v>40544</v>
      </c>
      <c r="G3035" s="101">
        <v>1.75</v>
      </c>
      <c r="I3035" s="101">
        <v>0</v>
      </c>
    </row>
    <row r="3036" spans="1:9" ht="14.5" x14ac:dyDescent="0.35">
      <c r="A3036" s="99" t="s">
        <v>287</v>
      </c>
      <c r="B3036" s="99" t="s">
        <v>5844</v>
      </c>
      <c r="C3036" s="189" t="s">
        <v>8233</v>
      </c>
      <c r="D3036" s="190">
        <v>1.7</v>
      </c>
      <c r="E3036" s="99" t="s">
        <v>8234</v>
      </c>
      <c r="F3036" s="100">
        <v>40544</v>
      </c>
      <c r="G3036" s="101">
        <v>1.7</v>
      </c>
      <c r="I3036" s="101">
        <v>0</v>
      </c>
    </row>
    <row r="3037" spans="1:9" ht="14.5" x14ac:dyDescent="0.35">
      <c r="A3037" s="99" t="s">
        <v>8235</v>
      </c>
      <c r="B3037" s="99" t="s">
        <v>1153</v>
      </c>
      <c r="C3037" s="189" t="s">
        <v>8236</v>
      </c>
      <c r="D3037" s="190">
        <v>2.2999999999999998</v>
      </c>
      <c r="E3037" s="99" t="s">
        <v>8237</v>
      </c>
      <c r="F3037" s="100">
        <v>40544</v>
      </c>
      <c r="G3037" s="101">
        <v>2.2999999999999998</v>
      </c>
      <c r="I3037" s="101">
        <v>0</v>
      </c>
    </row>
    <row r="3038" spans="1:9" ht="14.5" x14ac:dyDescent="0.35">
      <c r="A3038" s="99" t="s">
        <v>8235</v>
      </c>
      <c r="B3038" s="99" t="s">
        <v>6335</v>
      </c>
      <c r="C3038" s="189" t="s">
        <v>8238</v>
      </c>
      <c r="D3038" s="190">
        <v>2.6</v>
      </c>
      <c r="E3038" s="99" t="s">
        <v>8239</v>
      </c>
      <c r="F3038" s="100">
        <v>40544</v>
      </c>
      <c r="G3038" s="101">
        <v>2.6</v>
      </c>
      <c r="I3038" s="101">
        <v>0</v>
      </c>
    </row>
    <row r="3039" spans="1:9" ht="14.5" x14ac:dyDescent="0.35">
      <c r="A3039" s="99" t="s">
        <v>8235</v>
      </c>
      <c r="B3039" s="99" t="s">
        <v>1341</v>
      </c>
      <c r="C3039" s="189" t="s">
        <v>8240</v>
      </c>
      <c r="D3039" s="190">
        <v>2.2000000000000002</v>
      </c>
      <c r="E3039" s="99" t="s">
        <v>8241</v>
      </c>
      <c r="F3039" s="100">
        <v>40544</v>
      </c>
      <c r="G3039" s="101">
        <v>2.2000000000000002</v>
      </c>
      <c r="I3039" s="101">
        <v>0</v>
      </c>
    </row>
    <row r="3040" spans="1:9" ht="14.5" x14ac:dyDescent="0.35">
      <c r="A3040" s="99" t="s">
        <v>8235</v>
      </c>
      <c r="B3040" s="99" t="s">
        <v>8242</v>
      </c>
      <c r="C3040" s="189" t="s">
        <v>8243</v>
      </c>
      <c r="D3040" s="190">
        <v>2.2000000000000002</v>
      </c>
      <c r="E3040" s="99" t="s">
        <v>8244</v>
      </c>
      <c r="F3040" s="100">
        <v>40544</v>
      </c>
      <c r="G3040" s="101">
        <v>2.2000000000000002</v>
      </c>
      <c r="I3040" s="101">
        <v>0</v>
      </c>
    </row>
    <row r="3041" spans="1:9" ht="14.5" x14ac:dyDescent="0.35">
      <c r="A3041" s="99" t="s">
        <v>8235</v>
      </c>
      <c r="B3041" s="99" t="s">
        <v>8245</v>
      </c>
      <c r="C3041" s="189" t="s">
        <v>8246</v>
      </c>
      <c r="D3041" s="190">
        <v>2.1</v>
      </c>
      <c r="E3041" s="99" t="s">
        <v>8247</v>
      </c>
      <c r="F3041" s="100">
        <v>40544</v>
      </c>
      <c r="G3041" s="101">
        <v>2.1</v>
      </c>
      <c r="I3041" s="101">
        <v>0</v>
      </c>
    </row>
    <row r="3042" spans="1:9" ht="14.5" x14ac:dyDescent="0.35">
      <c r="A3042" s="99" t="s">
        <v>8235</v>
      </c>
      <c r="B3042" s="99" t="s">
        <v>8248</v>
      </c>
      <c r="C3042" s="189" t="s">
        <v>8249</v>
      </c>
      <c r="D3042" s="190">
        <v>2.2000000000000002</v>
      </c>
      <c r="E3042" s="99" t="s">
        <v>8250</v>
      </c>
      <c r="F3042" s="100">
        <v>40544</v>
      </c>
      <c r="G3042" s="101">
        <v>2.2000000000000002</v>
      </c>
      <c r="I3042" s="101">
        <v>0</v>
      </c>
    </row>
    <row r="3043" spans="1:9" ht="14.5" x14ac:dyDescent="0.35">
      <c r="A3043" s="99" t="s">
        <v>8235</v>
      </c>
      <c r="B3043" s="99" t="s">
        <v>937</v>
      </c>
      <c r="C3043" s="189" t="s">
        <v>8251</v>
      </c>
      <c r="D3043" s="190">
        <v>2.2000000000000002</v>
      </c>
      <c r="E3043" s="99" t="s">
        <v>8252</v>
      </c>
      <c r="F3043" s="100">
        <v>40544</v>
      </c>
      <c r="G3043" s="101">
        <v>2.2000000000000002</v>
      </c>
      <c r="I3043" s="101">
        <v>0</v>
      </c>
    </row>
    <row r="3044" spans="1:9" ht="14.5" x14ac:dyDescent="0.35">
      <c r="A3044" s="99" t="s">
        <v>8235</v>
      </c>
      <c r="B3044" s="99" t="s">
        <v>946</v>
      </c>
      <c r="C3044" s="189" t="s">
        <v>8253</v>
      </c>
      <c r="D3044" s="190">
        <v>2.2000000000000002</v>
      </c>
      <c r="E3044" s="99" t="s">
        <v>8254</v>
      </c>
      <c r="F3044" s="100">
        <v>40544</v>
      </c>
      <c r="G3044" s="101">
        <v>2.2000000000000002</v>
      </c>
      <c r="I3044" s="101">
        <v>0</v>
      </c>
    </row>
    <row r="3045" spans="1:9" ht="14.5" x14ac:dyDescent="0.35">
      <c r="A3045" s="99" t="s">
        <v>8235</v>
      </c>
      <c r="B3045" s="99" t="s">
        <v>8255</v>
      </c>
      <c r="C3045" s="189" t="s">
        <v>8256</v>
      </c>
      <c r="D3045" s="190">
        <v>2.1</v>
      </c>
      <c r="E3045" s="99" t="s">
        <v>8257</v>
      </c>
      <c r="F3045" s="100">
        <v>40544</v>
      </c>
      <c r="G3045" s="101">
        <v>2.1</v>
      </c>
      <c r="I3045" s="101">
        <v>0</v>
      </c>
    </row>
    <row r="3046" spans="1:9" ht="14.5" x14ac:dyDescent="0.35">
      <c r="A3046" s="99" t="s">
        <v>8235</v>
      </c>
      <c r="B3046" s="99" t="s">
        <v>1227</v>
      </c>
      <c r="C3046" s="189" t="s">
        <v>8258</v>
      </c>
      <c r="D3046" s="190">
        <v>2.2000000000000002</v>
      </c>
      <c r="E3046" s="99" t="s">
        <v>8259</v>
      </c>
      <c r="F3046" s="100">
        <v>40544</v>
      </c>
      <c r="G3046" s="101">
        <v>2.2000000000000002</v>
      </c>
      <c r="I3046" s="101">
        <v>0</v>
      </c>
    </row>
    <row r="3047" spans="1:9" ht="14.5" x14ac:dyDescent="0.35">
      <c r="A3047" s="99" t="s">
        <v>8235</v>
      </c>
      <c r="B3047" s="99" t="s">
        <v>1541</v>
      </c>
      <c r="C3047" s="189" t="s">
        <v>8260</v>
      </c>
      <c r="D3047" s="190">
        <v>2.2000000000000002</v>
      </c>
      <c r="E3047" s="99" t="s">
        <v>8261</v>
      </c>
      <c r="F3047" s="100">
        <v>40544</v>
      </c>
      <c r="G3047" s="101">
        <v>2.2000000000000002</v>
      </c>
      <c r="I3047" s="101">
        <v>0</v>
      </c>
    </row>
    <row r="3048" spans="1:9" ht="14.5" x14ac:dyDescent="0.35">
      <c r="A3048" s="99" t="s">
        <v>8235</v>
      </c>
      <c r="B3048" s="99" t="s">
        <v>1401</v>
      </c>
      <c r="C3048" s="189" t="s">
        <v>8262</v>
      </c>
      <c r="D3048" s="190">
        <v>2.6</v>
      </c>
      <c r="E3048" s="99" t="s">
        <v>8263</v>
      </c>
      <c r="F3048" s="100">
        <v>40544</v>
      </c>
      <c r="G3048" s="101">
        <v>2.6</v>
      </c>
      <c r="I3048" s="101">
        <v>0</v>
      </c>
    </row>
    <row r="3049" spans="1:9" ht="14.5" x14ac:dyDescent="0.35">
      <c r="A3049" s="99" t="s">
        <v>8235</v>
      </c>
      <c r="B3049" s="99" t="s">
        <v>8264</v>
      </c>
      <c r="C3049" s="189" t="s">
        <v>8265</v>
      </c>
      <c r="D3049" s="190">
        <v>2.2000000000000002</v>
      </c>
      <c r="E3049" s="99" t="s">
        <v>8266</v>
      </c>
      <c r="F3049" s="100">
        <v>40544</v>
      </c>
      <c r="G3049" s="101">
        <v>2.2000000000000002</v>
      </c>
      <c r="I3049" s="101">
        <v>0</v>
      </c>
    </row>
    <row r="3050" spans="1:9" ht="14.5" x14ac:dyDescent="0.35">
      <c r="A3050" s="99" t="s">
        <v>8235</v>
      </c>
      <c r="B3050" s="99" t="s">
        <v>3424</v>
      </c>
      <c r="C3050" s="189" t="s">
        <v>8267</v>
      </c>
      <c r="D3050" s="190">
        <v>2.6</v>
      </c>
      <c r="E3050" s="99" t="s">
        <v>8268</v>
      </c>
      <c r="F3050" s="100">
        <v>40544</v>
      </c>
      <c r="G3050" s="101">
        <v>2.6</v>
      </c>
      <c r="I3050" s="101">
        <v>0</v>
      </c>
    </row>
    <row r="3051" spans="1:9" ht="14.5" x14ac:dyDescent="0.35">
      <c r="A3051" s="99" t="s">
        <v>8235</v>
      </c>
      <c r="B3051" s="99" t="s">
        <v>1567</v>
      </c>
      <c r="C3051" s="189" t="s">
        <v>8269</v>
      </c>
      <c r="D3051" s="190">
        <v>2.1</v>
      </c>
      <c r="E3051" s="99" t="s">
        <v>8270</v>
      </c>
      <c r="F3051" s="100">
        <v>40544</v>
      </c>
      <c r="G3051" s="101">
        <v>2.1</v>
      </c>
      <c r="I3051" s="101">
        <v>0</v>
      </c>
    </row>
    <row r="3052" spans="1:9" ht="14.5" x14ac:dyDescent="0.35">
      <c r="A3052" s="99" t="s">
        <v>8235</v>
      </c>
      <c r="B3052" s="99" t="s">
        <v>8271</v>
      </c>
      <c r="C3052" s="189" t="s">
        <v>8272</v>
      </c>
      <c r="D3052" s="190">
        <v>2.6</v>
      </c>
      <c r="E3052" s="99" t="s">
        <v>8273</v>
      </c>
      <c r="F3052" s="100">
        <v>40544</v>
      </c>
      <c r="G3052" s="101">
        <v>2.6</v>
      </c>
      <c r="I3052" s="101">
        <v>0</v>
      </c>
    </row>
    <row r="3053" spans="1:9" ht="14.5" x14ac:dyDescent="0.35">
      <c r="A3053" s="99" t="s">
        <v>8235</v>
      </c>
      <c r="B3053" s="99" t="s">
        <v>1910</v>
      </c>
      <c r="C3053" s="189" t="s">
        <v>8274</v>
      </c>
      <c r="D3053" s="190">
        <v>2.1</v>
      </c>
      <c r="E3053" s="99" t="s">
        <v>8275</v>
      </c>
      <c r="F3053" s="100">
        <v>40544</v>
      </c>
      <c r="G3053" s="101">
        <v>2.1</v>
      </c>
      <c r="I3053" s="101">
        <v>0</v>
      </c>
    </row>
    <row r="3054" spans="1:9" ht="14.5" x14ac:dyDescent="0.35">
      <c r="A3054" s="99" t="s">
        <v>8235</v>
      </c>
      <c r="B3054" s="99" t="s">
        <v>353</v>
      </c>
      <c r="C3054" s="189" t="s">
        <v>8276</v>
      </c>
      <c r="D3054" s="190">
        <v>2.2000000000000002</v>
      </c>
      <c r="E3054" s="99" t="s">
        <v>8277</v>
      </c>
      <c r="F3054" s="100">
        <v>40544</v>
      </c>
      <c r="G3054" s="101">
        <v>2.2000000000000002</v>
      </c>
      <c r="I3054" s="101">
        <v>0</v>
      </c>
    </row>
    <row r="3055" spans="1:9" ht="14.5" x14ac:dyDescent="0.35">
      <c r="A3055" s="99" t="s">
        <v>8235</v>
      </c>
      <c r="B3055" s="99" t="s">
        <v>356</v>
      </c>
      <c r="C3055" s="189" t="s">
        <v>8278</v>
      </c>
      <c r="D3055" s="190">
        <v>2.6</v>
      </c>
      <c r="E3055" s="99" t="s">
        <v>8279</v>
      </c>
      <c r="F3055" s="100">
        <v>40544</v>
      </c>
      <c r="G3055" s="101">
        <v>2.6</v>
      </c>
      <c r="I3055" s="101">
        <v>0</v>
      </c>
    </row>
    <row r="3056" spans="1:9" ht="14.5" x14ac:dyDescent="0.35">
      <c r="A3056" s="99" t="s">
        <v>8235</v>
      </c>
      <c r="B3056" s="99" t="s">
        <v>8280</v>
      </c>
      <c r="C3056" s="189" t="s">
        <v>8281</v>
      </c>
      <c r="D3056" s="190">
        <v>2.2000000000000002</v>
      </c>
      <c r="E3056" s="99" t="s">
        <v>8282</v>
      </c>
      <c r="F3056" s="100">
        <v>40544</v>
      </c>
      <c r="G3056" s="101">
        <v>2.2000000000000002</v>
      </c>
      <c r="I3056" s="101">
        <v>0</v>
      </c>
    </row>
    <row r="3057" spans="1:9" ht="14.5" x14ac:dyDescent="0.35">
      <c r="A3057" s="99" t="s">
        <v>8235</v>
      </c>
      <c r="B3057" s="99" t="s">
        <v>2137</v>
      </c>
      <c r="C3057" s="189" t="s">
        <v>8283</v>
      </c>
      <c r="D3057" s="190">
        <v>2.1</v>
      </c>
      <c r="E3057" s="99" t="s">
        <v>8284</v>
      </c>
      <c r="F3057" s="100">
        <v>40544</v>
      </c>
      <c r="G3057" s="101">
        <v>2.1</v>
      </c>
      <c r="I3057" s="101">
        <v>0</v>
      </c>
    </row>
    <row r="3058" spans="1:9" ht="14.5" x14ac:dyDescent="0.35">
      <c r="A3058" s="99" t="s">
        <v>8235</v>
      </c>
      <c r="B3058" s="99" t="s">
        <v>371</v>
      </c>
      <c r="C3058" s="189" t="s">
        <v>8285</v>
      </c>
      <c r="D3058" s="190">
        <v>2.2000000000000002</v>
      </c>
      <c r="E3058" s="99" t="s">
        <v>8286</v>
      </c>
      <c r="F3058" s="100">
        <v>40544</v>
      </c>
      <c r="G3058" s="101">
        <v>2.2000000000000002</v>
      </c>
      <c r="I3058" s="101">
        <v>0</v>
      </c>
    </row>
    <row r="3059" spans="1:9" ht="14.5" x14ac:dyDescent="0.35">
      <c r="A3059" s="99" t="s">
        <v>8235</v>
      </c>
      <c r="B3059" s="99" t="s">
        <v>377</v>
      </c>
      <c r="C3059" s="189" t="s">
        <v>8287</v>
      </c>
      <c r="D3059" s="190">
        <v>2.2000000000000002</v>
      </c>
      <c r="E3059" s="99" t="s">
        <v>8288</v>
      </c>
      <c r="F3059" s="100">
        <v>40544</v>
      </c>
      <c r="G3059" s="101">
        <v>2.2000000000000002</v>
      </c>
      <c r="I3059" s="101">
        <v>0</v>
      </c>
    </row>
    <row r="3060" spans="1:9" ht="14.5" x14ac:dyDescent="0.35">
      <c r="A3060" s="99" t="s">
        <v>8235</v>
      </c>
      <c r="B3060" s="99" t="s">
        <v>386</v>
      </c>
      <c r="C3060" s="189" t="s">
        <v>8289</v>
      </c>
      <c r="D3060" s="190">
        <v>2.1</v>
      </c>
      <c r="E3060" s="99" t="s">
        <v>8290</v>
      </c>
      <c r="F3060" s="100">
        <v>40544</v>
      </c>
      <c r="G3060" s="101">
        <v>2.1</v>
      </c>
      <c r="I3060" s="101">
        <v>0</v>
      </c>
    </row>
    <row r="3061" spans="1:9" ht="14.5" x14ac:dyDescent="0.35">
      <c r="A3061" s="99" t="s">
        <v>8235</v>
      </c>
      <c r="B3061" s="99" t="s">
        <v>1277</v>
      </c>
      <c r="C3061" s="189" t="s">
        <v>8291</v>
      </c>
      <c r="D3061" s="190">
        <v>2.1</v>
      </c>
      <c r="E3061" s="99" t="s">
        <v>8292</v>
      </c>
      <c r="F3061" s="100">
        <v>40544</v>
      </c>
      <c r="G3061" s="101">
        <v>2.1</v>
      </c>
      <c r="I3061" s="101">
        <v>0</v>
      </c>
    </row>
    <row r="3062" spans="1:9" ht="14.5" x14ac:dyDescent="0.35">
      <c r="A3062" s="99" t="s">
        <v>8235</v>
      </c>
      <c r="B3062" s="99" t="s">
        <v>2320</v>
      </c>
      <c r="C3062" s="189" t="s">
        <v>8293</v>
      </c>
      <c r="D3062" s="190">
        <v>2.2000000000000002</v>
      </c>
      <c r="E3062" s="99" t="s">
        <v>8294</v>
      </c>
      <c r="F3062" s="100">
        <v>40544</v>
      </c>
      <c r="G3062" s="101">
        <v>2.2000000000000002</v>
      </c>
      <c r="I3062" s="101">
        <v>0</v>
      </c>
    </row>
    <row r="3063" spans="1:9" ht="14.5" x14ac:dyDescent="0.35">
      <c r="A3063" s="99" t="s">
        <v>8235</v>
      </c>
      <c r="B3063" s="99" t="s">
        <v>4788</v>
      </c>
      <c r="C3063" s="189" t="s">
        <v>8295</v>
      </c>
      <c r="D3063" s="190">
        <v>2.9</v>
      </c>
      <c r="E3063" s="99" t="s">
        <v>8296</v>
      </c>
      <c r="F3063" s="100">
        <v>40544</v>
      </c>
      <c r="G3063" s="101">
        <v>2.8</v>
      </c>
      <c r="H3063">
        <v>39569</v>
      </c>
      <c r="I3063" s="101">
        <v>0.1</v>
      </c>
    </row>
    <row r="3064" spans="1:9" ht="14.5" x14ac:dyDescent="0.35">
      <c r="A3064" s="99" t="s">
        <v>8235</v>
      </c>
      <c r="B3064" s="99" t="s">
        <v>2338</v>
      </c>
      <c r="C3064" s="189" t="s">
        <v>8297</v>
      </c>
      <c r="D3064" s="190">
        <v>2.9</v>
      </c>
      <c r="E3064" s="99" t="s">
        <v>8298</v>
      </c>
      <c r="F3064" s="100">
        <v>40544</v>
      </c>
      <c r="G3064" s="101">
        <v>2.8</v>
      </c>
      <c r="H3064">
        <v>39569</v>
      </c>
      <c r="I3064" s="101">
        <v>0.1</v>
      </c>
    </row>
    <row r="3065" spans="1:9" ht="14.5" x14ac:dyDescent="0.35">
      <c r="A3065" s="99" t="s">
        <v>8235</v>
      </c>
      <c r="B3065" s="99" t="s">
        <v>810</v>
      </c>
      <c r="C3065" s="189" t="s">
        <v>8299</v>
      </c>
      <c r="D3065" s="190">
        <v>2.6</v>
      </c>
      <c r="E3065" s="99" t="s">
        <v>8300</v>
      </c>
      <c r="F3065" s="100">
        <v>40544</v>
      </c>
      <c r="G3065" s="101">
        <v>2.6</v>
      </c>
      <c r="I3065" s="101">
        <v>0</v>
      </c>
    </row>
    <row r="3066" spans="1:9" ht="14.5" x14ac:dyDescent="0.35">
      <c r="A3066" s="99" t="s">
        <v>8235</v>
      </c>
      <c r="B3066" s="99" t="s">
        <v>8301</v>
      </c>
      <c r="C3066" s="189" t="s">
        <v>8302</v>
      </c>
      <c r="D3066" s="190">
        <v>2.2000000000000002</v>
      </c>
      <c r="E3066" s="99" t="s">
        <v>8303</v>
      </c>
      <c r="F3066" s="100">
        <v>40544</v>
      </c>
      <c r="G3066" s="101">
        <v>2.2000000000000002</v>
      </c>
      <c r="I3066" s="101">
        <v>0</v>
      </c>
    </row>
    <row r="3067" spans="1:9" ht="14.5" x14ac:dyDescent="0.35">
      <c r="A3067" s="99" t="s">
        <v>8235</v>
      </c>
      <c r="B3067" s="99" t="s">
        <v>8304</v>
      </c>
      <c r="C3067" s="189" t="s">
        <v>8305</v>
      </c>
      <c r="D3067" s="190">
        <v>2.1</v>
      </c>
      <c r="E3067" s="99" t="s">
        <v>8306</v>
      </c>
      <c r="F3067" s="100">
        <v>40544</v>
      </c>
      <c r="G3067" s="101">
        <v>2.1</v>
      </c>
      <c r="I3067" s="101">
        <v>0</v>
      </c>
    </row>
    <row r="3068" spans="1:9" ht="14.5" x14ac:dyDescent="0.35">
      <c r="A3068" s="99" t="s">
        <v>8235</v>
      </c>
      <c r="B3068" s="99" t="s">
        <v>395</v>
      </c>
      <c r="C3068" s="189" t="s">
        <v>8307</v>
      </c>
      <c r="D3068" s="190">
        <v>2.2000000000000002</v>
      </c>
      <c r="E3068" s="99" t="s">
        <v>8308</v>
      </c>
      <c r="F3068" s="100">
        <v>40544</v>
      </c>
      <c r="G3068" s="101">
        <v>2.2000000000000002</v>
      </c>
      <c r="I3068" s="101">
        <v>0</v>
      </c>
    </row>
    <row r="3069" spans="1:9" ht="14.5" x14ac:dyDescent="0.35">
      <c r="A3069" s="99" t="s">
        <v>8235</v>
      </c>
      <c r="B3069" s="99" t="s">
        <v>822</v>
      </c>
      <c r="C3069" s="189" t="s">
        <v>8309</v>
      </c>
      <c r="D3069" s="190">
        <v>2.6</v>
      </c>
      <c r="E3069" s="99" t="s">
        <v>8310</v>
      </c>
      <c r="F3069" s="100">
        <v>40544</v>
      </c>
      <c r="G3069" s="101">
        <v>2.6</v>
      </c>
      <c r="I3069" s="101">
        <v>0</v>
      </c>
    </row>
    <row r="3070" spans="1:9" ht="14.5" x14ac:dyDescent="0.35">
      <c r="A3070" s="99" t="s">
        <v>8235</v>
      </c>
      <c r="B3070" s="99" t="s">
        <v>3155</v>
      </c>
      <c r="C3070" s="189" t="s">
        <v>8311</v>
      </c>
      <c r="D3070" s="190">
        <v>2.2000000000000002</v>
      </c>
      <c r="E3070" s="99" t="s">
        <v>8312</v>
      </c>
      <c r="F3070" s="100">
        <v>40544</v>
      </c>
      <c r="G3070" s="101">
        <v>2.2000000000000002</v>
      </c>
      <c r="I3070" s="101">
        <v>0</v>
      </c>
    </row>
    <row r="3071" spans="1:9" ht="14.5" x14ac:dyDescent="0.35">
      <c r="A3071" s="99" t="s">
        <v>8235</v>
      </c>
      <c r="B3071" s="99" t="s">
        <v>2563</v>
      </c>
      <c r="C3071" s="189" t="s">
        <v>8313</v>
      </c>
      <c r="D3071" s="190">
        <v>2.1</v>
      </c>
      <c r="E3071" s="99" t="s">
        <v>8314</v>
      </c>
      <c r="F3071" s="100">
        <v>40544</v>
      </c>
      <c r="G3071" s="101">
        <v>2.1</v>
      </c>
      <c r="I3071" s="101">
        <v>0</v>
      </c>
    </row>
    <row r="3072" spans="1:9" ht="14.5" x14ac:dyDescent="0.35">
      <c r="A3072" s="99" t="s">
        <v>8235</v>
      </c>
      <c r="B3072" s="99" t="s">
        <v>3168</v>
      </c>
      <c r="C3072" s="189" t="s">
        <v>8315</v>
      </c>
      <c r="D3072" s="190">
        <v>2.6</v>
      </c>
      <c r="E3072" s="99" t="s">
        <v>8316</v>
      </c>
      <c r="F3072" s="100">
        <v>40544</v>
      </c>
      <c r="G3072" s="101">
        <v>2.6</v>
      </c>
      <c r="I3072" s="101">
        <v>0</v>
      </c>
    </row>
    <row r="3073" spans="1:9" ht="14.5" x14ac:dyDescent="0.35">
      <c r="A3073" s="191" t="s">
        <v>8235</v>
      </c>
      <c r="B3073" s="191" t="s">
        <v>8317</v>
      </c>
      <c r="C3073" s="189" t="s">
        <v>8318</v>
      </c>
      <c r="D3073" s="190">
        <v>2.2000000000000002</v>
      </c>
      <c r="E3073" s="191" t="s">
        <v>8319</v>
      </c>
      <c r="F3073" s="192">
        <v>40544</v>
      </c>
      <c r="G3073" s="193">
        <v>2.2000000000000002</v>
      </c>
      <c r="I3073" s="193">
        <v>0</v>
      </c>
    </row>
    <row r="3074" spans="1:9" ht="14.5" x14ac:dyDescent="0.35">
      <c r="A3074" s="99" t="s">
        <v>8235</v>
      </c>
      <c r="B3074" s="99" t="s">
        <v>1993</v>
      </c>
      <c r="C3074" s="189" t="s">
        <v>8320</v>
      </c>
      <c r="D3074" s="190">
        <v>2.2000000000000002</v>
      </c>
      <c r="E3074" s="99" t="s">
        <v>8321</v>
      </c>
      <c r="F3074" s="100">
        <v>40544</v>
      </c>
      <c r="G3074" s="101">
        <v>2.2000000000000002</v>
      </c>
      <c r="I3074" s="101">
        <v>0</v>
      </c>
    </row>
    <row r="3075" spans="1:9" ht="14.5" x14ac:dyDescent="0.35">
      <c r="A3075" s="99" t="s">
        <v>8235</v>
      </c>
      <c r="B3075" s="99" t="s">
        <v>8322</v>
      </c>
      <c r="C3075" s="189" t="s">
        <v>8323</v>
      </c>
      <c r="D3075" s="190">
        <v>2.2999999999999998</v>
      </c>
      <c r="E3075" s="99" t="s">
        <v>8324</v>
      </c>
      <c r="F3075" s="100">
        <v>40544</v>
      </c>
      <c r="G3075" s="101">
        <v>2.2999999999999998</v>
      </c>
      <c r="I3075" s="101">
        <v>0</v>
      </c>
    </row>
    <row r="3076" spans="1:9" ht="14.5" x14ac:dyDescent="0.35">
      <c r="A3076" s="99" t="s">
        <v>8235</v>
      </c>
      <c r="B3076" s="99" t="s">
        <v>1071</v>
      </c>
      <c r="C3076" s="189" t="s">
        <v>8325</v>
      </c>
      <c r="D3076" s="190">
        <v>2.2000000000000002</v>
      </c>
      <c r="E3076" s="99" t="s">
        <v>8326</v>
      </c>
      <c r="F3076" s="100">
        <v>40544</v>
      </c>
      <c r="G3076" s="101">
        <v>2.2000000000000002</v>
      </c>
      <c r="I3076" s="101">
        <v>0</v>
      </c>
    </row>
    <row r="3077" spans="1:9" ht="14.5" x14ac:dyDescent="0.35">
      <c r="A3077" s="99" t="s">
        <v>8235</v>
      </c>
      <c r="B3077" s="99" t="s">
        <v>8327</v>
      </c>
      <c r="C3077" s="189" t="s">
        <v>8328</v>
      </c>
      <c r="D3077" s="190">
        <v>2.2000000000000002</v>
      </c>
      <c r="E3077" s="99" t="s">
        <v>8329</v>
      </c>
      <c r="F3077" s="100">
        <v>40544</v>
      </c>
      <c r="G3077" s="101">
        <v>2.2000000000000002</v>
      </c>
      <c r="I3077" s="101">
        <v>0</v>
      </c>
    </row>
    <row r="3078" spans="1:9" ht="14.5" x14ac:dyDescent="0.35">
      <c r="A3078" s="99" t="s">
        <v>8235</v>
      </c>
      <c r="B3078" s="99" t="s">
        <v>434</v>
      </c>
      <c r="C3078" s="189" t="s">
        <v>8330</v>
      </c>
      <c r="D3078" s="190">
        <v>2.2999999999999998</v>
      </c>
      <c r="E3078" s="99" t="s">
        <v>8331</v>
      </c>
      <c r="F3078" s="100">
        <v>40544</v>
      </c>
      <c r="G3078" s="101">
        <v>2.2999999999999998</v>
      </c>
      <c r="I3078" s="101">
        <v>0</v>
      </c>
    </row>
    <row r="3079" spans="1:9" ht="14.5" x14ac:dyDescent="0.35">
      <c r="A3079" s="99" t="s">
        <v>8235</v>
      </c>
      <c r="B3079" s="99" t="s">
        <v>8332</v>
      </c>
      <c r="C3079" s="189" t="s">
        <v>8333</v>
      </c>
      <c r="D3079" s="190">
        <v>2.2000000000000002</v>
      </c>
      <c r="E3079" s="99" t="s">
        <v>8334</v>
      </c>
      <c r="F3079" s="100">
        <v>40544</v>
      </c>
      <c r="G3079" s="101">
        <v>2.2000000000000002</v>
      </c>
      <c r="I3079" s="101">
        <v>0</v>
      </c>
    </row>
    <row r="3080" spans="1:9" ht="14.5" x14ac:dyDescent="0.35">
      <c r="A3080" s="99" t="s">
        <v>8235</v>
      </c>
      <c r="B3080" s="99" t="s">
        <v>6769</v>
      </c>
      <c r="C3080" s="189" t="s">
        <v>8335</v>
      </c>
      <c r="D3080" s="190">
        <v>2.2000000000000002</v>
      </c>
      <c r="E3080" s="99" t="s">
        <v>8336</v>
      </c>
      <c r="F3080" s="100">
        <v>40544</v>
      </c>
      <c r="G3080" s="101">
        <v>2.2000000000000002</v>
      </c>
      <c r="I3080" s="101">
        <v>0</v>
      </c>
    </row>
    <row r="3081" spans="1:9" ht="14.5" x14ac:dyDescent="0.35">
      <c r="A3081" s="99" t="s">
        <v>8235</v>
      </c>
      <c r="B3081" s="99" t="s">
        <v>8337</v>
      </c>
      <c r="C3081" s="189" t="s">
        <v>8338</v>
      </c>
      <c r="D3081" s="190">
        <v>2.2000000000000002</v>
      </c>
      <c r="E3081" s="99" t="s">
        <v>8339</v>
      </c>
      <c r="F3081" s="100">
        <v>40544</v>
      </c>
      <c r="G3081" s="101">
        <v>2.2000000000000002</v>
      </c>
      <c r="I3081" s="101">
        <v>0</v>
      </c>
    </row>
    <row r="3082" spans="1:9" ht="14.5" x14ac:dyDescent="0.35">
      <c r="A3082" s="99" t="s">
        <v>8235</v>
      </c>
      <c r="B3082" s="99" t="s">
        <v>1095</v>
      </c>
      <c r="C3082" s="189" t="s">
        <v>8340</v>
      </c>
      <c r="D3082" s="190">
        <v>2.2999999999999998</v>
      </c>
      <c r="E3082" s="99" t="s">
        <v>8341</v>
      </c>
      <c r="F3082" s="100">
        <v>40544</v>
      </c>
      <c r="G3082" s="101">
        <v>2.2999999999999998</v>
      </c>
      <c r="I3082" s="101">
        <v>0</v>
      </c>
    </row>
    <row r="3083" spans="1:9" ht="14.5" x14ac:dyDescent="0.35">
      <c r="A3083" s="99" t="s">
        <v>8235</v>
      </c>
      <c r="B3083" s="99" t="s">
        <v>8342</v>
      </c>
      <c r="C3083" s="189" t="s">
        <v>8343</v>
      </c>
      <c r="D3083" s="190">
        <v>2.2999999999999998</v>
      </c>
      <c r="E3083" s="99" t="s">
        <v>8344</v>
      </c>
      <c r="F3083" s="100">
        <v>40544</v>
      </c>
      <c r="G3083" s="101">
        <v>2.2999999999999998</v>
      </c>
      <c r="I3083" s="101">
        <v>0</v>
      </c>
    </row>
    <row r="3084" spans="1:9" ht="14.5" x14ac:dyDescent="0.35">
      <c r="A3084" s="99" t="s">
        <v>8235</v>
      </c>
      <c r="B3084" s="99" t="s">
        <v>7417</v>
      </c>
      <c r="C3084" s="189" t="s">
        <v>8345</v>
      </c>
      <c r="D3084" s="190">
        <v>2.1</v>
      </c>
      <c r="E3084" s="99" t="s">
        <v>8346</v>
      </c>
      <c r="F3084" s="100">
        <v>40544</v>
      </c>
      <c r="G3084" s="101">
        <v>2.1</v>
      </c>
      <c r="I3084" s="101">
        <v>0</v>
      </c>
    </row>
    <row r="3085" spans="1:9" ht="14.5" x14ac:dyDescent="0.35">
      <c r="A3085" s="99" t="s">
        <v>8235</v>
      </c>
      <c r="B3085" s="99" t="s">
        <v>7420</v>
      </c>
      <c r="C3085" s="189" t="s">
        <v>8347</v>
      </c>
      <c r="D3085" s="190">
        <v>2.2999999999999998</v>
      </c>
      <c r="E3085" s="99" t="s">
        <v>8348</v>
      </c>
      <c r="F3085" s="100">
        <v>40544</v>
      </c>
      <c r="G3085" s="101">
        <v>2.2999999999999998</v>
      </c>
      <c r="I3085" s="101">
        <v>0</v>
      </c>
    </row>
    <row r="3086" spans="1:9" ht="14.5" x14ac:dyDescent="0.35">
      <c r="A3086" s="99" t="s">
        <v>8235</v>
      </c>
      <c r="B3086" s="99" t="s">
        <v>1779</v>
      </c>
      <c r="C3086" s="189" t="s">
        <v>8349</v>
      </c>
      <c r="D3086" s="190">
        <v>2.2000000000000002</v>
      </c>
      <c r="E3086" s="99" t="s">
        <v>8350</v>
      </c>
      <c r="F3086" s="100">
        <v>40544</v>
      </c>
      <c r="G3086" s="101">
        <v>2.2000000000000002</v>
      </c>
      <c r="I3086" s="101">
        <v>0</v>
      </c>
    </row>
    <row r="3087" spans="1:9" ht="14.5" x14ac:dyDescent="0.35">
      <c r="A3087" s="99" t="s">
        <v>8235</v>
      </c>
      <c r="B3087" s="99" t="s">
        <v>1782</v>
      </c>
      <c r="C3087" s="189" t="s">
        <v>8351</v>
      </c>
      <c r="D3087" s="190">
        <v>2.2000000000000002</v>
      </c>
      <c r="E3087" s="99" t="s">
        <v>8352</v>
      </c>
      <c r="F3087" s="100">
        <v>40544</v>
      </c>
      <c r="G3087" s="101">
        <v>2.2000000000000002</v>
      </c>
      <c r="I3087" s="101">
        <v>0</v>
      </c>
    </row>
    <row r="3088" spans="1:9" ht="14.5" x14ac:dyDescent="0.35">
      <c r="A3088" s="99" t="s">
        <v>8235</v>
      </c>
      <c r="B3088" s="99" t="s">
        <v>8353</v>
      </c>
      <c r="C3088" s="189" t="s">
        <v>8354</v>
      </c>
      <c r="D3088" s="190">
        <v>2.1</v>
      </c>
      <c r="E3088" s="99" t="s">
        <v>8355</v>
      </c>
      <c r="F3088" s="100">
        <v>40544</v>
      </c>
      <c r="G3088" s="101">
        <v>2.1</v>
      </c>
      <c r="I3088" s="101">
        <v>0</v>
      </c>
    </row>
    <row r="3089" spans="1:9" ht="14.5" x14ac:dyDescent="0.35">
      <c r="A3089" s="99" t="s">
        <v>8235</v>
      </c>
      <c r="B3089" s="99" t="s">
        <v>8356</v>
      </c>
      <c r="C3089" s="189" t="s">
        <v>8357</v>
      </c>
      <c r="D3089" s="190">
        <v>2.2000000000000002</v>
      </c>
      <c r="E3089" s="99" t="s">
        <v>8358</v>
      </c>
      <c r="F3089" s="100">
        <v>40544</v>
      </c>
      <c r="G3089" s="101">
        <v>2.2000000000000002</v>
      </c>
      <c r="I3089" s="101">
        <v>0</v>
      </c>
    </row>
    <row r="3090" spans="1:9" ht="14.5" x14ac:dyDescent="0.35">
      <c r="A3090" s="99" t="s">
        <v>8235</v>
      </c>
      <c r="B3090" s="99" t="s">
        <v>5844</v>
      </c>
      <c r="C3090" s="189" t="s">
        <v>8359</v>
      </c>
      <c r="D3090" s="190">
        <v>2.2000000000000002</v>
      </c>
      <c r="E3090" s="99" t="s">
        <v>8360</v>
      </c>
      <c r="F3090" s="100">
        <v>40544</v>
      </c>
      <c r="G3090" s="101">
        <v>2.2000000000000002</v>
      </c>
      <c r="I3090" s="101">
        <v>0</v>
      </c>
    </row>
    <row r="3091" spans="1:9" ht="14.5" x14ac:dyDescent="0.35">
      <c r="A3091" s="99" t="s">
        <v>8235</v>
      </c>
      <c r="B3091" s="99" t="s">
        <v>5632</v>
      </c>
      <c r="C3091" s="189" t="s">
        <v>8361</v>
      </c>
      <c r="D3091" s="190">
        <v>2.2000000000000002</v>
      </c>
      <c r="E3091" s="99" t="s">
        <v>8362</v>
      </c>
      <c r="F3091" s="100">
        <v>40544</v>
      </c>
      <c r="G3091" s="101">
        <v>2.2000000000000002</v>
      </c>
      <c r="I3091" s="101">
        <v>0</v>
      </c>
    </row>
    <row r="3092" spans="1:9" ht="14.5" x14ac:dyDescent="0.35">
      <c r="A3092" s="99" t="s">
        <v>8363</v>
      </c>
      <c r="B3092" s="99" t="s">
        <v>5484</v>
      </c>
      <c r="C3092" s="189" t="s">
        <v>8364</v>
      </c>
      <c r="D3092" s="190">
        <v>1.9</v>
      </c>
      <c r="E3092" s="99" t="s">
        <v>8365</v>
      </c>
      <c r="F3092" s="100">
        <v>40544</v>
      </c>
      <c r="G3092" s="101">
        <v>1.9</v>
      </c>
      <c r="I3092" s="101">
        <v>0</v>
      </c>
    </row>
    <row r="3093" spans="1:9" ht="14.5" x14ac:dyDescent="0.35">
      <c r="A3093" s="99" t="s">
        <v>8363</v>
      </c>
      <c r="B3093" s="99" t="s">
        <v>4486</v>
      </c>
      <c r="C3093" s="189" t="s">
        <v>8366</v>
      </c>
      <c r="D3093" s="190">
        <v>1.6</v>
      </c>
      <c r="E3093" s="99" t="s">
        <v>8367</v>
      </c>
      <c r="F3093" s="100">
        <v>40544</v>
      </c>
      <c r="G3093" s="101">
        <v>1.6</v>
      </c>
      <c r="I3093" s="101">
        <v>0</v>
      </c>
    </row>
    <row r="3094" spans="1:9" ht="14.5" x14ac:dyDescent="0.35">
      <c r="A3094" s="99" t="s">
        <v>8363</v>
      </c>
      <c r="B3094" s="99" t="s">
        <v>2981</v>
      </c>
      <c r="C3094" s="189" t="s">
        <v>8368</v>
      </c>
      <c r="D3094" s="190">
        <v>1.65</v>
      </c>
      <c r="E3094" s="99" t="s">
        <v>8369</v>
      </c>
      <c r="F3094" s="100">
        <v>40544</v>
      </c>
      <c r="G3094" s="101">
        <v>1.65</v>
      </c>
      <c r="I3094" s="101">
        <v>0</v>
      </c>
    </row>
    <row r="3095" spans="1:9" ht="14.5" x14ac:dyDescent="0.35">
      <c r="A3095" s="99" t="s">
        <v>8363</v>
      </c>
      <c r="B3095" s="99" t="s">
        <v>4494</v>
      </c>
      <c r="C3095" s="189" t="s">
        <v>8370</v>
      </c>
      <c r="D3095" s="190">
        <v>1.9</v>
      </c>
      <c r="E3095" s="99" t="s">
        <v>8371</v>
      </c>
      <c r="F3095" s="100">
        <v>40544</v>
      </c>
      <c r="G3095" s="101">
        <v>1.9</v>
      </c>
      <c r="I3095" s="101">
        <v>0</v>
      </c>
    </row>
    <row r="3096" spans="1:9" ht="14.5" x14ac:dyDescent="0.35">
      <c r="A3096" s="99" t="s">
        <v>8363</v>
      </c>
      <c r="B3096" s="99" t="s">
        <v>8372</v>
      </c>
      <c r="C3096" s="189" t="s">
        <v>8373</v>
      </c>
      <c r="D3096" s="190">
        <v>1.7</v>
      </c>
      <c r="E3096" s="99" t="s">
        <v>8374</v>
      </c>
      <c r="F3096" s="100">
        <v>40544</v>
      </c>
      <c r="G3096" s="101">
        <v>1.7</v>
      </c>
      <c r="I3096" s="101">
        <v>0</v>
      </c>
    </row>
    <row r="3097" spans="1:9" ht="14.5" x14ac:dyDescent="0.35">
      <c r="A3097" s="99" t="s">
        <v>8363</v>
      </c>
      <c r="B3097" s="99" t="s">
        <v>6061</v>
      </c>
      <c r="C3097" s="189" t="s">
        <v>8375</v>
      </c>
      <c r="D3097" s="190">
        <v>1.65</v>
      </c>
      <c r="E3097" s="99" t="s">
        <v>8376</v>
      </c>
      <c r="F3097" s="100">
        <v>40544</v>
      </c>
      <c r="G3097" s="101">
        <v>1.65</v>
      </c>
      <c r="I3097" s="101">
        <v>0</v>
      </c>
    </row>
    <row r="3098" spans="1:9" ht="14.5" x14ac:dyDescent="0.35">
      <c r="A3098" s="99" t="s">
        <v>8363</v>
      </c>
      <c r="B3098" s="99" t="s">
        <v>761</v>
      </c>
      <c r="C3098" s="189" t="s">
        <v>8377</v>
      </c>
      <c r="D3098" s="190">
        <v>1.6</v>
      </c>
      <c r="E3098" s="99" t="s">
        <v>8378</v>
      </c>
      <c r="F3098" s="100">
        <v>40544</v>
      </c>
      <c r="G3098" s="101">
        <v>1.6</v>
      </c>
      <c r="I3098" s="101">
        <v>0</v>
      </c>
    </row>
    <row r="3099" spans="1:9" ht="14.5" x14ac:dyDescent="0.35">
      <c r="A3099" s="99" t="s">
        <v>8363</v>
      </c>
      <c r="B3099" s="99" t="s">
        <v>8379</v>
      </c>
      <c r="C3099" s="189" t="s">
        <v>8380</v>
      </c>
      <c r="D3099" s="190">
        <v>1.9</v>
      </c>
      <c r="E3099" s="99" t="s">
        <v>8381</v>
      </c>
      <c r="F3099" s="100">
        <v>40544</v>
      </c>
      <c r="G3099" s="101">
        <v>1.9</v>
      </c>
      <c r="I3099" s="101">
        <v>0</v>
      </c>
    </row>
    <row r="3100" spans="1:9" ht="14.5" x14ac:dyDescent="0.35">
      <c r="A3100" s="99" t="s">
        <v>8363</v>
      </c>
      <c r="B3100" s="99" t="s">
        <v>8382</v>
      </c>
      <c r="C3100" s="189" t="s">
        <v>8383</v>
      </c>
      <c r="D3100" s="190">
        <v>1.6</v>
      </c>
      <c r="E3100" s="99" t="s">
        <v>8384</v>
      </c>
      <c r="F3100" s="100">
        <v>40544</v>
      </c>
      <c r="G3100" s="101">
        <v>1.6</v>
      </c>
      <c r="I3100" s="101">
        <v>0</v>
      </c>
    </row>
    <row r="3101" spans="1:9" ht="14.5" x14ac:dyDescent="0.35">
      <c r="A3101" s="99" t="s">
        <v>8363</v>
      </c>
      <c r="B3101" s="99" t="s">
        <v>359</v>
      </c>
      <c r="C3101" s="189" t="s">
        <v>8385</v>
      </c>
      <c r="D3101" s="190">
        <v>1.65</v>
      </c>
      <c r="E3101" s="99" t="s">
        <v>8386</v>
      </c>
      <c r="F3101" s="100">
        <v>40544</v>
      </c>
      <c r="G3101" s="101">
        <v>1.65</v>
      </c>
      <c r="I3101" s="101">
        <v>0</v>
      </c>
    </row>
    <row r="3102" spans="1:9" ht="14.5" x14ac:dyDescent="0.35">
      <c r="A3102" s="99" t="s">
        <v>8363</v>
      </c>
      <c r="B3102" s="99" t="s">
        <v>8387</v>
      </c>
      <c r="C3102" s="189" t="s">
        <v>8388</v>
      </c>
      <c r="D3102" s="190">
        <v>2.4500000000000002</v>
      </c>
      <c r="E3102" s="99" t="s">
        <v>8389</v>
      </c>
      <c r="F3102" s="100">
        <v>40544</v>
      </c>
      <c r="G3102" s="101">
        <v>2.4500000000000002</v>
      </c>
      <c r="I3102" s="101">
        <v>0</v>
      </c>
    </row>
    <row r="3103" spans="1:9" ht="14.5" x14ac:dyDescent="0.35">
      <c r="A3103" s="99" t="s">
        <v>8363</v>
      </c>
      <c r="B3103" s="99" t="s">
        <v>371</v>
      </c>
      <c r="C3103" s="189" t="s">
        <v>8390</v>
      </c>
      <c r="D3103" s="190">
        <v>1.6</v>
      </c>
      <c r="E3103" s="99" t="s">
        <v>8391</v>
      </c>
      <c r="F3103" s="100">
        <v>40544</v>
      </c>
      <c r="G3103" s="101">
        <v>1.6</v>
      </c>
      <c r="I3103" s="101">
        <v>0</v>
      </c>
    </row>
    <row r="3104" spans="1:9" ht="14.5" x14ac:dyDescent="0.35">
      <c r="A3104" s="99" t="s">
        <v>8363</v>
      </c>
      <c r="B3104" s="99" t="s">
        <v>8392</v>
      </c>
      <c r="C3104" s="189" t="s">
        <v>8393</v>
      </c>
      <c r="D3104" s="190">
        <v>1.7</v>
      </c>
      <c r="E3104" s="99" t="s">
        <v>8394</v>
      </c>
      <c r="F3104" s="100">
        <v>40544</v>
      </c>
      <c r="G3104" s="101">
        <v>1.7</v>
      </c>
      <c r="I3104" s="101">
        <v>0</v>
      </c>
    </row>
    <row r="3105" spans="1:9" ht="14.5" x14ac:dyDescent="0.35">
      <c r="A3105" s="99" t="s">
        <v>8363</v>
      </c>
      <c r="B3105" s="99" t="s">
        <v>8395</v>
      </c>
      <c r="C3105" s="189" t="s">
        <v>8396</v>
      </c>
      <c r="D3105" s="190">
        <v>1.7</v>
      </c>
      <c r="E3105" s="99" t="s">
        <v>8397</v>
      </c>
      <c r="F3105" s="100">
        <v>40544</v>
      </c>
      <c r="G3105" s="101">
        <v>1.7</v>
      </c>
      <c r="I3105" s="101">
        <v>0</v>
      </c>
    </row>
    <row r="3106" spans="1:9" ht="14.5" x14ac:dyDescent="0.35">
      <c r="A3106" s="99" t="s">
        <v>8363</v>
      </c>
      <c r="B3106" s="99" t="s">
        <v>831</v>
      </c>
      <c r="C3106" s="189" t="s">
        <v>8398</v>
      </c>
      <c r="D3106" s="190">
        <v>1.6</v>
      </c>
      <c r="E3106" s="99" t="s">
        <v>8399</v>
      </c>
      <c r="F3106" s="100">
        <v>40544</v>
      </c>
      <c r="G3106" s="101">
        <v>1.6</v>
      </c>
      <c r="I3106" s="101">
        <v>0</v>
      </c>
    </row>
    <row r="3107" spans="1:9" ht="14.5" x14ac:dyDescent="0.35">
      <c r="A3107" s="99" t="s">
        <v>8363</v>
      </c>
      <c r="B3107" s="99" t="s">
        <v>4205</v>
      </c>
      <c r="C3107" s="189" t="s">
        <v>8400</v>
      </c>
      <c r="D3107" s="190">
        <v>1.9</v>
      </c>
      <c r="E3107" s="99" t="s">
        <v>8401</v>
      </c>
      <c r="F3107" s="100">
        <v>40544</v>
      </c>
      <c r="G3107" s="101">
        <v>1.9</v>
      </c>
      <c r="I3107" s="101">
        <v>0</v>
      </c>
    </row>
    <row r="3108" spans="1:9" ht="14.5" x14ac:dyDescent="0.35">
      <c r="A3108" s="99" t="s">
        <v>8363</v>
      </c>
      <c r="B3108" s="99" t="s">
        <v>2886</v>
      </c>
      <c r="C3108" s="189" t="s">
        <v>8402</v>
      </c>
      <c r="D3108" s="190">
        <v>1.6</v>
      </c>
      <c r="E3108" s="99" t="s">
        <v>8403</v>
      </c>
      <c r="F3108" s="100">
        <v>40544</v>
      </c>
      <c r="G3108" s="101">
        <v>1.6</v>
      </c>
      <c r="I3108" s="101">
        <v>0</v>
      </c>
    </row>
    <row r="3109" spans="1:9" ht="14.5" x14ac:dyDescent="0.35">
      <c r="A3109" s="99" t="s">
        <v>8363</v>
      </c>
      <c r="B3109" s="99" t="s">
        <v>8404</v>
      </c>
      <c r="C3109" s="189" t="s">
        <v>8405</v>
      </c>
      <c r="D3109" s="190">
        <v>1.6</v>
      </c>
      <c r="E3109" s="99" t="s">
        <v>8406</v>
      </c>
      <c r="F3109" s="100">
        <v>40544</v>
      </c>
      <c r="G3109" s="101">
        <v>1.6</v>
      </c>
      <c r="I3109" s="101">
        <v>0</v>
      </c>
    </row>
    <row r="3110" spans="1:9" ht="14.5" x14ac:dyDescent="0.35">
      <c r="A3110" s="99" t="s">
        <v>8363</v>
      </c>
      <c r="B3110" s="99" t="s">
        <v>8407</v>
      </c>
      <c r="C3110" s="189" t="s">
        <v>8408</v>
      </c>
      <c r="D3110" s="190">
        <v>1.9</v>
      </c>
      <c r="E3110" s="99" t="s">
        <v>8409</v>
      </c>
      <c r="F3110" s="100">
        <v>40544</v>
      </c>
      <c r="G3110" s="101">
        <v>1.9</v>
      </c>
      <c r="I3110" s="101">
        <v>0</v>
      </c>
    </row>
    <row r="3111" spans="1:9" ht="14.5" x14ac:dyDescent="0.35">
      <c r="A3111" s="99" t="s">
        <v>8363</v>
      </c>
      <c r="B3111" s="99" t="s">
        <v>2165</v>
      </c>
      <c r="C3111" s="189" t="s">
        <v>8410</v>
      </c>
      <c r="D3111" s="190">
        <v>1.6</v>
      </c>
      <c r="E3111" s="99" t="s">
        <v>8411</v>
      </c>
      <c r="F3111" s="100">
        <v>40544</v>
      </c>
      <c r="G3111" s="101">
        <v>1.6</v>
      </c>
      <c r="I3111" s="101">
        <v>0</v>
      </c>
    </row>
    <row r="3112" spans="1:9" ht="14.5" x14ac:dyDescent="0.35">
      <c r="A3112" s="99" t="s">
        <v>8363</v>
      </c>
      <c r="B3112" s="99" t="s">
        <v>8412</v>
      </c>
      <c r="C3112" s="189" t="s">
        <v>8413</v>
      </c>
      <c r="D3112" s="190">
        <v>1.9</v>
      </c>
      <c r="E3112" s="99" t="s">
        <v>8414</v>
      </c>
      <c r="F3112" s="100">
        <v>40544</v>
      </c>
      <c r="G3112" s="101">
        <v>1.9</v>
      </c>
      <c r="I3112" s="101">
        <v>0</v>
      </c>
    </row>
    <row r="3113" spans="1:9" ht="14.5" x14ac:dyDescent="0.35">
      <c r="A3113" s="99" t="s">
        <v>8363</v>
      </c>
      <c r="B3113" s="99" t="s">
        <v>8415</v>
      </c>
      <c r="C3113" s="189" t="s">
        <v>8416</v>
      </c>
      <c r="D3113" s="190">
        <v>1.6</v>
      </c>
      <c r="E3113" s="99" t="s">
        <v>8417</v>
      </c>
      <c r="F3113" s="100">
        <v>40544</v>
      </c>
      <c r="G3113" s="101">
        <v>1.6</v>
      </c>
      <c r="I3113" s="101">
        <v>0</v>
      </c>
    </row>
    <row r="3114" spans="1:9" ht="14.5" x14ac:dyDescent="0.35">
      <c r="A3114" s="99" t="s">
        <v>8363</v>
      </c>
      <c r="B3114" s="99" t="s">
        <v>8418</v>
      </c>
      <c r="C3114" s="189" t="s">
        <v>8419</v>
      </c>
      <c r="D3114" s="190">
        <v>1.7</v>
      </c>
      <c r="E3114" s="99" t="s">
        <v>8420</v>
      </c>
      <c r="F3114" s="100">
        <v>40544</v>
      </c>
      <c r="G3114" s="101">
        <v>1.7</v>
      </c>
      <c r="I3114" s="101">
        <v>0</v>
      </c>
    </row>
    <row r="3115" spans="1:9" ht="14.5" x14ac:dyDescent="0.35">
      <c r="A3115" s="99" t="s">
        <v>8421</v>
      </c>
      <c r="B3115" s="99" t="s">
        <v>8422</v>
      </c>
      <c r="C3115" s="189" t="s">
        <v>8423</v>
      </c>
      <c r="D3115" s="190">
        <v>1.9</v>
      </c>
      <c r="E3115" s="99" t="s">
        <v>8424</v>
      </c>
      <c r="F3115" s="100">
        <v>40544</v>
      </c>
      <c r="G3115" s="101">
        <v>1.9</v>
      </c>
      <c r="I3115" s="101">
        <v>0</v>
      </c>
    </row>
    <row r="3116" spans="1:9" ht="14.5" x14ac:dyDescent="0.35">
      <c r="A3116" s="191" t="s">
        <v>8425</v>
      </c>
      <c r="B3116" s="191" t="s">
        <v>8422</v>
      </c>
      <c r="C3116" s="189" t="s">
        <v>8426</v>
      </c>
      <c r="D3116" s="190">
        <v>2.1</v>
      </c>
      <c r="E3116" s="191" t="s">
        <v>8427</v>
      </c>
      <c r="F3116" s="192">
        <v>40544</v>
      </c>
      <c r="G3116" s="193">
        <v>2.1</v>
      </c>
      <c r="I3116" s="193">
        <v>0</v>
      </c>
    </row>
  </sheetData>
  <phoneticPr fontId="10" type="noConversion"/>
  <pageMargins left="0.7" right="0.7" top="0.75" bottom="0.75" header="0.3" footer="0.3"/>
  <pageSetup orientation="portrait" horizontalDpi="1200" verticalDpi="120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0F83E-C345-4E7F-8D59-D63F05D80CA8}">
  <sheetPr codeName="Sheet7">
    <tabColor rgb="FFFFFF00"/>
  </sheetPr>
  <dimension ref="A1:C8"/>
  <sheetViews>
    <sheetView workbookViewId="0">
      <selection activeCell="A2" sqref="A2"/>
    </sheetView>
  </sheetViews>
  <sheetFormatPr defaultRowHeight="13" x14ac:dyDescent="0.3"/>
  <cols>
    <col min="1" max="1" width="6.5" bestFit="1" customWidth="1"/>
    <col min="2" max="2" width="14.5" bestFit="1" customWidth="1"/>
    <col min="3" max="3" width="15.5" bestFit="1" customWidth="1"/>
  </cols>
  <sheetData>
    <row r="1" spans="1:3" x14ac:dyDescent="0.3">
      <c r="A1" s="1" t="s">
        <v>46</v>
      </c>
      <c r="B1" s="1" t="s">
        <v>51</v>
      </c>
      <c r="C1" s="1" t="s">
        <v>57</v>
      </c>
    </row>
    <row r="2" spans="1:3" x14ac:dyDescent="0.3">
      <c r="A2">
        <v>1</v>
      </c>
      <c r="B2" s="1" t="s">
        <v>8428</v>
      </c>
      <c r="C2" s="53"/>
    </row>
    <row r="3" spans="1:3" x14ac:dyDescent="0.3">
      <c r="A3">
        <v>2</v>
      </c>
      <c r="B3" s="1" t="s">
        <v>8429</v>
      </c>
      <c r="C3" s="53">
        <v>6.25E-2</v>
      </c>
    </row>
    <row r="4" spans="1:3" x14ac:dyDescent="0.3">
      <c r="A4">
        <v>3</v>
      </c>
      <c r="B4" s="1" t="s">
        <v>8430</v>
      </c>
      <c r="C4" s="53">
        <v>1</v>
      </c>
    </row>
    <row r="5" spans="1:3" x14ac:dyDescent="0.3">
      <c r="A5">
        <v>4</v>
      </c>
      <c r="B5" s="1" t="s">
        <v>8431</v>
      </c>
      <c r="C5" s="53">
        <v>2.204622622</v>
      </c>
    </row>
    <row r="6" spans="1:3" x14ac:dyDescent="0.3">
      <c r="A6">
        <v>5</v>
      </c>
      <c r="B6" s="1" t="s">
        <v>8432</v>
      </c>
      <c r="C6" s="53">
        <v>2.2046230000000002E-3</v>
      </c>
    </row>
    <row r="7" spans="1:3" x14ac:dyDescent="0.3">
      <c r="A7">
        <v>6</v>
      </c>
      <c r="B7" s="1" t="s">
        <v>8433</v>
      </c>
      <c r="C7" s="53">
        <v>2.2050000000000001</v>
      </c>
    </row>
    <row r="8" spans="1:3" x14ac:dyDescent="0.3">
      <c r="A8">
        <v>7</v>
      </c>
      <c r="B8" s="1" t="s">
        <v>8434</v>
      </c>
      <c r="C8" s="53">
        <v>2.2000000000000001E-3</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E3F70-8BAF-4DA1-8B73-D3E3E914E645}">
  <sheetPr codeName="Sheet15">
    <tabColor rgb="FFFFFF00"/>
  </sheetPr>
  <dimension ref="A1:C5002"/>
  <sheetViews>
    <sheetView workbookViewId="0">
      <selection activeCell="A2" sqref="A2"/>
    </sheetView>
  </sheetViews>
  <sheetFormatPr defaultRowHeight="13" x14ac:dyDescent="0.3"/>
  <cols>
    <col min="1" max="1" width="16.8984375" bestFit="1" customWidth="1"/>
    <col min="2" max="2" width="14.59765625" bestFit="1" customWidth="1"/>
    <col min="3" max="3" width="15.5" bestFit="1" customWidth="1"/>
  </cols>
  <sheetData>
    <row r="1" spans="1:3" x14ac:dyDescent="0.3">
      <c r="A1" s="1" t="s">
        <v>99</v>
      </c>
      <c r="B1" s="1" t="s">
        <v>103</v>
      </c>
      <c r="C1" s="1" t="s">
        <v>57</v>
      </c>
    </row>
    <row r="2" spans="1:3" x14ac:dyDescent="0.3">
      <c r="A2" s="44">
        <v>0</v>
      </c>
      <c r="B2" s="52">
        <v>8.6300000000000008</v>
      </c>
      <c r="C2" s="53">
        <v>6.7421875000000006E-2</v>
      </c>
    </row>
    <row r="3" spans="1:3" x14ac:dyDescent="0.3">
      <c r="A3" s="44">
        <v>1E-4</v>
      </c>
      <c r="B3" s="52">
        <v>8.6300000000000008</v>
      </c>
      <c r="C3" s="53">
        <v>6.7421875000000006E-2</v>
      </c>
    </row>
    <row r="4" spans="1:3" x14ac:dyDescent="0.3">
      <c r="A4" s="44">
        <v>2.0000000000000001E-4</v>
      </c>
      <c r="B4" s="52">
        <v>8.6300000000000008</v>
      </c>
      <c r="C4" s="53">
        <v>6.7421875000000006E-2</v>
      </c>
    </row>
    <row r="5" spans="1:3" x14ac:dyDescent="0.3">
      <c r="A5" s="44">
        <v>2.9999999999999997E-4</v>
      </c>
      <c r="B5" s="52">
        <v>8.6300000000000008</v>
      </c>
      <c r="C5" s="53">
        <v>6.7421875000000006E-2</v>
      </c>
    </row>
    <row r="6" spans="1:3" x14ac:dyDescent="0.3">
      <c r="A6" s="44">
        <v>4.0000000000000002E-4</v>
      </c>
      <c r="B6" s="52">
        <v>8.6300000000000008</v>
      </c>
      <c r="C6" s="53">
        <v>6.7421875000000006E-2</v>
      </c>
    </row>
    <row r="7" spans="1:3" x14ac:dyDescent="0.3">
      <c r="A7" s="44">
        <v>5.0000000000000001E-4</v>
      </c>
      <c r="B7" s="52">
        <v>8.6300000000000008</v>
      </c>
      <c r="C7" s="53">
        <v>6.7421875000000006E-2</v>
      </c>
    </row>
    <row r="8" spans="1:3" x14ac:dyDescent="0.3">
      <c r="A8" s="44">
        <v>5.9999999999999995E-4</v>
      </c>
      <c r="B8" s="52">
        <v>8.6300000000000008</v>
      </c>
      <c r="C8" s="53">
        <v>6.7421875000000006E-2</v>
      </c>
    </row>
    <row r="9" spans="1:3" x14ac:dyDescent="0.3">
      <c r="A9" s="44">
        <v>6.9999999999999999E-4</v>
      </c>
      <c r="B9" s="52">
        <v>8.6300000000000008</v>
      </c>
      <c r="C9" s="53">
        <v>6.7421875000000006E-2</v>
      </c>
    </row>
    <row r="10" spans="1:3" x14ac:dyDescent="0.3">
      <c r="A10" s="44">
        <v>8.0000000000000004E-4</v>
      </c>
      <c r="B10" s="52">
        <v>8.6300000000000008</v>
      </c>
      <c r="C10" s="53">
        <v>6.7421875000000006E-2</v>
      </c>
    </row>
    <row r="11" spans="1:3" x14ac:dyDescent="0.3">
      <c r="A11" s="44">
        <v>8.9999999999999998E-4</v>
      </c>
      <c r="B11" s="52">
        <v>8.6300000000000008</v>
      </c>
      <c r="C11" s="53">
        <v>6.7421875000000006E-2</v>
      </c>
    </row>
    <row r="12" spans="1:3" x14ac:dyDescent="0.3">
      <c r="A12" s="44">
        <v>1E-3</v>
      </c>
      <c r="B12" s="52">
        <v>8.6300000000000008</v>
      </c>
      <c r="C12" s="53">
        <v>6.7421875000000006E-2</v>
      </c>
    </row>
    <row r="13" spans="1:3" x14ac:dyDescent="0.3">
      <c r="A13" s="44">
        <v>1.1000000000000001E-3</v>
      </c>
      <c r="B13" s="52">
        <v>8.6300000000000008</v>
      </c>
      <c r="C13" s="53">
        <v>6.7421875000000006E-2</v>
      </c>
    </row>
    <row r="14" spans="1:3" x14ac:dyDescent="0.3">
      <c r="A14" s="44">
        <v>1.1999999999999999E-3</v>
      </c>
      <c r="B14" s="52">
        <v>8.6300000000000008</v>
      </c>
      <c r="C14" s="53">
        <v>6.7421875000000006E-2</v>
      </c>
    </row>
    <row r="15" spans="1:3" x14ac:dyDescent="0.3">
      <c r="A15" s="44">
        <v>1.2999999999999999E-3</v>
      </c>
      <c r="B15" s="52">
        <v>8.6300000000000008</v>
      </c>
      <c r="C15" s="53">
        <v>6.7421875000000006E-2</v>
      </c>
    </row>
    <row r="16" spans="1:3" x14ac:dyDescent="0.3">
      <c r="A16" s="44">
        <v>1.4E-3</v>
      </c>
      <c r="B16" s="52">
        <v>8.6300000000000008</v>
      </c>
      <c r="C16" s="53">
        <v>6.7421875000000006E-2</v>
      </c>
    </row>
    <row r="17" spans="1:3" x14ac:dyDescent="0.3">
      <c r="A17" s="44">
        <v>1.5E-3</v>
      </c>
      <c r="B17" s="52">
        <v>8.6300000000000008</v>
      </c>
      <c r="C17" s="53">
        <v>6.7421875000000006E-2</v>
      </c>
    </row>
    <row r="18" spans="1:3" x14ac:dyDescent="0.3">
      <c r="A18" s="44">
        <v>1.6000000000000001E-3</v>
      </c>
      <c r="B18" s="52">
        <v>8.6300000000000008</v>
      </c>
      <c r="C18" s="53">
        <v>6.7421875000000006E-2</v>
      </c>
    </row>
    <row r="19" spans="1:3" x14ac:dyDescent="0.3">
      <c r="A19" s="44">
        <v>1.6999999999999999E-3</v>
      </c>
      <c r="B19" s="52">
        <v>8.6300000000000008</v>
      </c>
      <c r="C19" s="53">
        <v>6.7421875000000006E-2</v>
      </c>
    </row>
    <row r="20" spans="1:3" x14ac:dyDescent="0.3">
      <c r="A20" s="44">
        <v>1.8E-3</v>
      </c>
      <c r="B20" s="52">
        <v>8.6300000000000008</v>
      </c>
      <c r="C20" s="53">
        <v>6.7421875000000006E-2</v>
      </c>
    </row>
    <row r="21" spans="1:3" x14ac:dyDescent="0.3">
      <c r="A21" s="44">
        <v>1.9E-3</v>
      </c>
      <c r="B21" s="52">
        <v>8.6300000000000008</v>
      </c>
      <c r="C21" s="53">
        <v>6.7421875000000006E-2</v>
      </c>
    </row>
    <row r="22" spans="1:3" x14ac:dyDescent="0.3">
      <c r="A22" s="44">
        <v>2E-3</v>
      </c>
      <c r="B22" s="52">
        <v>8.6300000000000008</v>
      </c>
      <c r="C22" s="53">
        <v>6.7421875000000006E-2</v>
      </c>
    </row>
    <row r="23" spans="1:3" x14ac:dyDescent="0.3">
      <c r="A23" s="44">
        <v>2.0999999999999999E-3</v>
      </c>
      <c r="B23" s="52">
        <v>8.6300000000000008</v>
      </c>
      <c r="C23" s="53">
        <v>6.7421875000000006E-2</v>
      </c>
    </row>
    <row r="24" spans="1:3" x14ac:dyDescent="0.3">
      <c r="A24" s="44">
        <v>2.2000000000000001E-3</v>
      </c>
      <c r="B24" s="52">
        <v>8.6300000000000008</v>
      </c>
      <c r="C24" s="53">
        <v>6.7421875000000006E-2</v>
      </c>
    </row>
    <row r="25" spans="1:3" x14ac:dyDescent="0.3">
      <c r="A25" s="44">
        <v>2.3E-3</v>
      </c>
      <c r="B25" s="52">
        <v>8.6300000000000008</v>
      </c>
      <c r="C25" s="53">
        <v>6.7421875000000006E-2</v>
      </c>
    </row>
    <row r="26" spans="1:3" x14ac:dyDescent="0.3">
      <c r="A26" s="44">
        <v>2.3999999999999998E-3</v>
      </c>
      <c r="B26" s="52">
        <v>8.6300000000000008</v>
      </c>
      <c r="C26" s="53">
        <v>6.7421875000000006E-2</v>
      </c>
    </row>
    <row r="27" spans="1:3" x14ac:dyDescent="0.3">
      <c r="A27" s="44">
        <v>2.5000000000000001E-3</v>
      </c>
      <c r="B27" s="52">
        <v>8.6300000000000008</v>
      </c>
      <c r="C27" s="53">
        <v>6.7421875000000006E-2</v>
      </c>
    </row>
    <row r="28" spans="1:3" x14ac:dyDescent="0.3">
      <c r="A28" s="44">
        <v>2.5999999999999999E-3</v>
      </c>
      <c r="B28" s="52">
        <v>8.625</v>
      </c>
      <c r="C28" s="53">
        <v>6.7382813E-2</v>
      </c>
    </row>
    <row r="29" spans="1:3" x14ac:dyDescent="0.3">
      <c r="A29" s="44">
        <v>2.7000000000000001E-3</v>
      </c>
      <c r="B29" s="52">
        <v>8.625</v>
      </c>
      <c r="C29" s="53">
        <v>6.7382813E-2</v>
      </c>
    </row>
    <row r="30" spans="1:3" x14ac:dyDescent="0.3">
      <c r="A30" s="44">
        <v>2.8E-3</v>
      </c>
      <c r="B30" s="52">
        <v>8.625</v>
      </c>
      <c r="C30" s="53">
        <v>6.7382813E-2</v>
      </c>
    </row>
    <row r="31" spans="1:3" x14ac:dyDescent="0.3">
      <c r="A31" s="44">
        <v>2.8999999999999998E-3</v>
      </c>
      <c r="B31" s="52">
        <v>8.625</v>
      </c>
      <c r="C31" s="53">
        <v>6.7382813E-2</v>
      </c>
    </row>
    <row r="32" spans="1:3" x14ac:dyDescent="0.3">
      <c r="A32" s="44">
        <v>3.0000000000000001E-3</v>
      </c>
      <c r="B32" s="52">
        <v>8.625</v>
      </c>
      <c r="C32" s="53">
        <v>6.7382813E-2</v>
      </c>
    </row>
    <row r="33" spans="1:3" x14ac:dyDescent="0.3">
      <c r="A33" s="44">
        <v>3.0999999999999999E-3</v>
      </c>
      <c r="B33" s="52">
        <v>8.625</v>
      </c>
      <c r="C33" s="53">
        <v>6.7382813E-2</v>
      </c>
    </row>
    <row r="34" spans="1:3" x14ac:dyDescent="0.3">
      <c r="A34" s="44">
        <v>3.2000000000000002E-3</v>
      </c>
      <c r="B34" s="52">
        <v>8.625</v>
      </c>
      <c r="C34" s="53">
        <v>6.7382813E-2</v>
      </c>
    </row>
    <row r="35" spans="1:3" x14ac:dyDescent="0.3">
      <c r="A35" s="44">
        <v>3.3E-3</v>
      </c>
      <c r="B35" s="52">
        <v>8.625</v>
      </c>
      <c r="C35" s="53">
        <v>6.7382813E-2</v>
      </c>
    </row>
    <row r="36" spans="1:3" x14ac:dyDescent="0.3">
      <c r="A36" s="44">
        <v>3.3999999999999998E-3</v>
      </c>
      <c r="B36" s="52">
        <v>8.625</v>
      </c>
      <c r="C36" s="53">
        <v>6.7382813E-2</v>
      </c>
    </row>
    <row r="37" spans="1:3" x14ac:dyDescent="0.3">
      <c r="A37" s="44">
        <v>3.5000000000000001E-3</v>
      </c>
      <c r="B37" s="52">
        <v>8.625</v>
      </c>
      <c r="C37" s="53">
        <v>6.7382813E-2</v>
      </c>
    </row>
    <row r="38" spans="1:3" x14ac:dyDescent="0.3">
      <c r="A38" s="44">
        <v>3.5999999999999999E-3</v>
      </c>
      <c r="B38" s="52">
        <v>8.625</v>
      </c>
      <c r="C38" s="53">
        <v>6.7382813E-2</v>
      </c>
    </row>
    <row r="39" spans="1:3" x14ac:dyDescent="0.3">
      <c r="A39" s="44">
        <v>3.7000000000000002E-3</v>
      </c>
      <c r="B39" s="52">
        <v>8.625</v>
      </c>
      <c r="C39" s="53">
        <v>6.7382813E-2</v>
      </c>
    </row>
    <row r="40" spans="1:3" x14ac:dyDescent="0.3">
      <c r="A40" s="44">
        <v>3.8E-3</v>
      </c>
      <c r="B40" s="52">
        <v>8.625</v>
      </c>
      <c r="C40" s="53">
        <v>6.7382813E-2</v>
      </c>
    </row>
    <row r="41" spans="1:3" x14ac:dyDescent="0.3">
      <c r="A41" s="44">
        <v>3.8999999999999998E-3</v>
      </c>
      <c r="B41" s="52">
        <v>8.625</v>
      </c>
      <c r="C41" s="53">
        <v>6.7382813E-2</v>
      </c>
    </row>
    <row r="42" spans="1:3" x14ac:dyDescent="0.3">
      <c r="A42" s="44">
        <v>4.0000000000000001E-3</v>
      </c>
      <c r="B42" s="52">
        <v>8.625</v>
      </c>
      <c r="C42" s="53">
        <v>6.7382813E-2</v>
      </c>
    </row>
    <row r="43" spans="1:3" x14ac:dyDescent="0.3">
      <c r="A43" s="44">
        <v>4.1000000000000003E-3</v>
      </c>
      <c r="B43" s="52">
        <v>8.625</v>
      </c>
      <c r="C43" s="53">
        <v>6.7382813E-2</v>
      </c>
    </row>
    <row r="44" spans="1:3" x14ac:dyDescent="0.3">
      <c r="A44" s="44">
        <v>4.1999999999999997E-3</v>
      </c>
      <c r="B44" s="52">
        <v>8.625</v>
      </c>
      <c r="C44" s="53">
        <v>6.7382813E-2</v>
      </c>
    </row>
    <row r="45" spans="1:3" x14ac:dyDescent="0.3">
      <c r="A45" s="44">
        <v>4.3E-3</v>
      </c>
      <c r="B45" s="52">
        <v>8.625</v>
      </c>
      <c r="C45" s="53">
        <v>6.7382813E-2</v>
      </c>
    </row>
    <row r="46" spans="1:3" x14ac:dyDescent="0.3">
      <c r="A46" s="44">
        <v>4.4000000000000003E-3</v>
      </c>
      <c r="B46" s="52">
        <v>8.625</v>
      </c>
      <c r="C46" s="53">
        <v>6.7382813E-2</v>
      </c>
    </row>
    <row r="47" spans="1:3" x14ac:dyDescent="0.3">
      <c r="A47" s="44">
        <v>4.4999999999999997E-3</v>
      </c>
      <c r="B47" s="52">
        <v>8.625</v>
      </c>
      <c r="C47" s="53">
        <v>6.7382813E-2</v>
      </c>
    </row>
    <row r="48" spans="1:3" x14ac:dyDescent="0.3">
      <c r="A48" s="44">
        <v>4.5999999999999999E-3</v>
      </c>
      <c r="B48" s="52">
        <v>8.625</v>
      </c>
      <c r="C48" s="53">
        <v>6.7382813E-2</v>
      </c>
    </row>
    <row r="49" spans="1:3" x14ac:dyDescent="0.3">
      <c r="A49" s="44">
        <v>4.7000000000000002E-3</v>
      </c>
      <c r="B49" s="52">
        <v>8.625</v>
      </c>
      <c r="C49" s="53">
        <v>6.7382813E-2</v>
      </c>
    </row>
    <row r="50" spans="1:3" x14ac:dyDescent="0.3">
      <c r="A50" s="44">
        <v>4.7999999999999996E-3</v>
      </c>
      <c r="B50" s="52">
        <v>8.625</v>
      </c>
      <c r="C50" s="53">
        <v>6.7382813E-2</v>
      </c>
    </row>
    <row r="51" spans="1:3" x14ac:dyDescent="0.3">
      <c r="A51" s="44">
        <v>4.8999999999999998E-3</v>
      </c>
      <c r="B51" s="52">
        <v>8.625</v>
      </c>
      <c r="C51" s="53">
        <v>6.7382813E-2</v>
      </c>
    </row>
    <row r="52" spans="1:3" x14ac:dyDescent="0.3">
      <c r="A52" s="44">
        <v>5.0000000000000001E-3</v>
      </c>
      <c r="B52" s="52">
        <v>8.625</v>
      </c>
      <c r="C52" s="53">
        <v>6.7382813E-2</v>
      </c>
    </row>
    <row r="53" spans="1:3" x14ac:dyDescent="0.3">
      <c r="A53" s="44">
        <v>5.1000000000000004E-3</v>
      </c>
      <c r="B53" s="52">
        <v>8.625</v>
      </c>
      <c r="C53" s="53">
        <v>6.7382813E-2</v>
      </c>
    </row>
    <row r="54" spans="1:3" x14ac:dyDescent="0.3">
      <c r="A54" s="44">
        <v>5.1999999999999998E-3</v>
      </c>
      <c r="B54" s="52">
        <v>8.625</v>
      </c>
      <c r="C54" s="53">
        <v>6.7382813E-2</v>
      </c>
    </row>
    <row r="55" spans="1:3" x14ac:dyDescent="0.3">
      <c r="A55" s="44">
        <v>5.3E-3</v>
      </c>
      <c r="B55" s="52">
        <v>8.625</v>
      </c>
      <c r="C55" s="53">
        <v>6.7382813E-2</v>
      </c>
    </row>
    <row r="56" spans="1:3" x14ac:dyDescent="0.3">
      <c r="A56" s="44">
        <v>5.4000000000000003E-3</v>
      </c>
      <c r="B56" s="52">
        <v>8.625</v>
      </c>
      <c r="C56" s="53">
        <v>6.7382813E-2</v>
      </c>
    </row>
    <row r="57" spans="1:3" x14ac:dyDescent="0.3">
      <c r="A57" s="44">
        <v>5.4999999999999997E-3</v>
      </c>
      <c r="B57" s="52">
        <v>8.625</v>
      </c>
      <c r="C57" s="53">
        <v>6.7382813E-2</v>
      </c>
    </row>
    <row r="58" spans="1:3" x14ac:dyDescent="0.3">
      <c r="A58" s="44">
        <v>5.5999999999999999E-3</v>
      </c>
      <c r="B58" s="52">
        <v>8.625</v>
      </c>
      <c r="C58" s="53">
        <v>6.7382813E-2</v>
      </c>
    </row>
    <row r="59" spans="1:3" x14ac:dyDescent="0.3">
      <c r="A59" s="44">
        <v>5.7000000000000002E-3</v>
      </c>
      <c r="B59" s="52">
        <v>8.625</v>
      </c>
      <c r="C59" s="53">
        <v>6.7382813E-2</v>
      </c>
    </row>
    <row r="60" spans="1:3" x14ac:dyDescent="0.3">
      <c r="A60" s="44">
        <v>5.7999999999999996E-3</v>
      </c>
      <c r="B60" s="52">
        <v>8.625</v>
      </c>
      <c r="C60" s="53">
        <v>6.7382813E-2</v>
      </c>
    </row>
    <row r="61" spans="1:3" x14ac:dyDescent="0.3">
      <c r="A61" s="44">
        <v>5.8999999999999999E-3</v>
      </c>
      <c r="B61" s="52">
        <v>8.625</v>
      </c>
      <c r="C61" s="53">
        <v>6.7382813E-2</v>
      </c>
    </row>
    <row r="62" spans="1:3" x14ac:dyDescent="0.3">
      <c r="A62" s="44">
        <v>6.0000000000000001E-3</v>
      </c>
      <c r="B62" s="52">
        <v>8.625</v>
      </c>
      <c r="C62" s="53">
        <v>6.7382813E-2</v>
      </c>
    </row>
    <row r="63" spans="1:3" x14ac:dyDescent="0.3">
      <c r="A63" s="44">
        <v>6.1000000000000004E-3</v>
      </c>
      <c r="B63" s="52">
        <v>8.625</v>
      </c>
      <c r="C63" s="53">
        <v>6.7382813E-2</v>
      </c>
    </row>
    <row r="64" spans="1:3" x14ac:dyDescent="0.3">
      <c r="A64" s="44">
        <v>6.1999999999999998E-3</v>
      </c>
      <c r="B64" s="52">
        <v>8.625</v>
      </c>
      <c r="C64" s="53">
        <v>6.7382813E-2</v>
      </c>
    </row>
    <row r="65" spans="1:3" x14ac:dyDescent="0.3">
      <c r="A65" s="44">
        <v>6.3E-3</v>
      </c>
      <c r="B65" s="52">
        <v>8.625</v>
      </c>
      <c r="C65" s="53">
        <v>6.7382813E-2</v>
      </c>
    </row>
    <row r="66" spans="1:3" x14ac:dyDescent="0.3">
      <c r="A66" s="44">
        <v>6.4000000000000003E-3</v>
      </c>
      <c r="B66" s="52">
        <v>8.625</v>
      </c>
      <c r="C66" s="53">
        <v>6.7382813E-2</v>
      </c>
    </row>
    <row r="67" spans="1:3" x14ac:dyDescent="0.3">
      <c r="A67" s="44">
        <v>6.4999999999999997E-3</v>
      </c>
      <c r="B67" s="52">
        <v>8.625</v>
      </c>
      <c r="C67" s="53">
        <v>6.7382813E-2</v>
      </c>
    </row>
    <row r="68" spans="1:3" x14ac:dyDescent="0.3">
      <c r="A68" s="44">
        <v>6.6E-3</v>
      </c>
      <c r="B68" s="52">
        <v>8.625</v>
      </c>
      <c r="C68" s="53">
        <v>6.7382813E-2</v>
      </c>
    </row>
    <row r="69" spans="1:3" x14ac:dyDescent="0.3">
      <c r="A69" s="44">
        <v>6.7000000000000002E-3</v>
      </c>
      <c r="B69" s="52">
        <v>8.625</v>
      </c>
      <c r="C69" s="53">
        <v>6.7382813E-2</v>
      </c>
    </row>
    <row r="70" spans="1:3" x14ac:dyDescent="0.3">
      <c r="A70" s="44">
        <v>6.7999999999999996E-3</v>
      </c>
      <c r="B70" s="52">
        <v>8.625</v>
      </c>
      <c r="C70" s="53">
        <v>6.7382813E-2</v>
      </c>
    </row>
    <row r="71" spans="1:3" x14ac:dyDescent="0.3">
      <c r="A71" s="44">
        <v>6.8999999999999999E-3</v>
      </c>
      <c r="B71" s="52">
        <v>8.625</v>
      </c>
      <c r="C71" s="53">
        <v>6.7382813E-2</v>
      </c>
    </row>
    <row r="72" spans="1:3" x14ac:dyDescent="0.3">
      <c r="A72" s="44">
        <v>7.0000000000000001E-3</v>
      </c>
      <c r="B72" s="52">
        <v>8.625</v>
      </c>
      <c r="C72" s="53">
        <v>6.7382813E-2</v>
      </c>
    </row>
    <row r="73" spans="1:3" x14ac:dyDescent="0.3">
      <c r="A73" s="44">
        <v>7.1000000000000004E-3</v>
      </c>
      <c r="B73" s="52">
        <v>8.625</v>
      </c>
      <c r="C73" s="53">
        <v>6.7382813E-2</v>
      </c>
    </row>
    <row r="74" spans="1:3" x14ac:dyDescent="0.3">
      <c r="A74" s="44">
        <v>7.1999999999999998E-3</v>
      </c>
      <c r="B74" s="52">
        <v>8.625</v>
      </c>
      <c r="C74" s="53">
        <v>6.7382813E-2</v>
      </c>
    </row>
    <row r="75" spans="1:3" x14ac:dyDescent="0.3">
      <c r="A75" s="44">
        <v>7.3000000000000001E-3</v>
      </c>
      <c r="B75" s="52">
        <v>8.625</v>
      </c>
      <c r="C75" s="53">
        <v>6.7382813E-2</v>
      </c>
    </row>
    <row r="76" spans="1:3" x14ac:dyDescent="0.3">
      <c r="A76" s="44">
        <v>7.4000000000000003E-3</v>
      </c>
      <c r="B76" s="52">
        <v>8.625</v>
      </c>
      <c r="C76" s="53">
        <v>6.7382813E-2</v>
      </c>
    </row>
    <row r="77" spans="1:3" x14ac:dyDescent="0.3">
      <c r="A77" s="44">
        <v>7.4999999999999997E-3</v>
      </c>
      <c r="B77" s="52">
        <v>8.625</v>
      </c>
      <c r="C77" s="53">
        <v>6.7382813E-2</v>
      </c>
    </row>
    <row r="78" spans="1:3" x14ac:dyDescent="0.3">
      <c r="A78" s="44">
        <v>7.6E-3</v>
      </c>
      <c r="B78" s="52">
        <v>8.6199999999999992</v>
      </c>
      <c r="C78" s="53">
        <v>6.7343749999999994E-2</v>
      </c>
    </row>
    <row r="79" spans="1:3" x14ac:dyDescent="0.3">
      <c r="A79" s="44">
        <v>7.7000000000000002E-3</v>
      </c>
      <c r="B79" s="52">
        <v>8.6199999999999992</v>
      </c>
      <c r="C79" s="53">
        <v>6.7343749999999994E-2</v>
      </c>
    </row>
    <row r="80" spans="1:3" x14ac:dyDescent="0.3">
      <c r="A80" s="44">
        <v>7.7999999999999996E-3</v>
      </c>
      <c r="B80" s="52">
        <v>8.6199999999999992</v>
      </c>
      <c r="C80" s="53">
        <v>6.7343749999999994E-2</v>
      </c>
    </row>
    <row r="81" spans="1:3" x14ac:dyDescent="0.3">
      <c r="A81" s="44">
        <v>7.9000000000000008E-3</v>
      </c>
      <c r="B81" s="52">
        <v>8.6199999999999992</v>
      </c>
      <c r="C81" s="53">
        <v>6.7343749999999994E-2</v>
      </c>
    </row>
    <row r="82" spans="1:3" x14ac:dyDescent="0.3">
      <c r="A82" s="44">
        <v>8.0000000000000002E-3</v>
      </c>
      <c r="B82" s="52">
        <v>8.6199999999999992</v>
      </c>
      <c r="C82" s="53">
        <v>6.7343749999999994E-2</v>
      </c>
    </row>
    <row r="83" spans="1:3" x14ac:dyDescent="0.3">
      <c r="A83" s="44">
        <v>8.0999999999999996E-3</v>
      </c>
      <c r="B83" s="52">
        <v>8.6199999999999992</v>
      </c>
      <c r="C83" s="53">
        <v>6.7343749999999994E-2</v>
      </c>
    </row>
    <row r="84" spans="1:3" x14ac:dyDescent="0.3">
      <c r="A84" s="44">
        <v>8.2000000000000007E-3</v>
      </c>
      <c r="B84" s="52">
        <v>8.6199999999999992</v>
      </c>
      <c r="C84" s="53">
        <v>6.7343749999999994E-2</v>
      </c>
    </row>
    <row r="85" spans="1:3" x14ac:dyDescent="0.3">
      <c r="A85" s="44">
        <v>8.3000000000000001E-3</v>
      </c>
      <c r="B85" s="52">
        <v>8.6199999999999992</v>
      </c>
      <c r="C85" s="53">
        <v>6.7343749999999994E-2</v>
      </c>
    </row>
    <row r="86" spans="1:3" x14ac:dyDescent="0.3">
      <c r="A86" s="44">
        <v>8.3999999999999995E-3</v>
      </c>
      <c r="B86" s="52">
        <v>8.6199999999999992</v>
      </c>
      <c r="C86" s="53">
        <v>6.7343749999999994E-2</v>
      </c>
    </row>
    <row r="87" spans="1:3" x14ac:dyDescent="0.3">
      <c r="A87" s="44">
        <v>8.5000000000000006E-3</v>
      </c>
      <c r="B87" s="52">
        <v>8.6199999999999992</v>
      </c>
      <c r="C87" s="53">
        <v>6.7343749999999994E-2</v>
      </c>
    </row>
    <row r="88" spans="1:3" x14ac:dyDescent="0.3">
      <c r="A88" s="44">
        <v>8.6E-3</v>
      </c>
      <c r="B88" s="52">
        <v>8.6199999999999992</v>
      </c>
      <c r="C88" s="53">
        <v>6.7343749999999994E-2</v>
      </c>
    </row>
    <row r="89" spans="1:3" x14ac:dyDescent="0.3">
      <c r="A89" s="44">
        <v>8.6999999999999994E-3</v>
      </c>
      <c r="B89" s="52">
        <v>8.6199999999999992</v>
      </c>
      <c r="C89" s="53">
        <v>6.7343749999999994E-2</v>
      </c>
    </row>
    <row r="90" spans="1:3" x14ac:dyDescent="0.3">
      <c r="A90" s="44">
        <v>8.8000000000000005E-3</v>
      </c>
      <c r="B90" s="52">
        <v>8.6199999999999992</v>
      </c>
      <c r="C90" s="53">
        <v>6.7343749999999994E-2</v>
      </c>
    </row>
    <row r="91" spans="1:3" x14ac:dyDescent="0.3">
      <c r="A91" s="44">
        <v>8.8999999999999999E-3</v>
      </c>
      <c r="B91" s="52">
        <v>8.6199999999999992</v>
      </c>
      <c r="C91" s="53">
        <v>6.7343749999999994E-2</v>
      </c>
    </row>
    <row r="92" spans="1:3" x14ac:dyDescent="0.3">
      <c r="A92" s="44">
        <v>8.9999999999999993E-3</v>
      </c>
      <c r="B92" s="52">
        <v>8.6199999999999992</v>
      </c>
      <c r="C92" s="53">
        <v>6.7343749999999994E-2</v>
      </c>
    </row>
    <row r="93" spans="1:3" x14ac:dyDescent="0.3">
      <c r="A93" s="44">
        <v>9.1000000000000004E-3</v>
      </c>
      <c r="B93" s="52">
        <v>8.6199999999999992</v>
      </c>
      <c r="C93" s="53">
        <v>6.7343749999999994E-2</v>
      </c>
    </row>
    <row r="94" spans="1:3" x14ac:dyDescent="0.3">
      <c r="A94" s="44">
        <v>9.1999999999999998E-3</v>
      </c>
      <c r="B94" s="52">
        <v>8.6199999999999992</v>
      </c>
      <c r="C94" s="53">
        <v>6.7343749999999994E-2</v>
      </c>
    </row>
    <row r="95" spans="1:3" x14ac:dyDescent="0.3">
      <c r="A95" s="44">
        <v>9.2999999999999992E-3</v>
      </c>
      <c r="B95" s="52">
        <v>8.6199999999999992</v>
      </c>
      <c r="C95" s="53">
        <v>6.7343749999999994E-2</v>
      </c>
    </row>
    <row r="96" spans="1:3" x14ac:dyDescent="0.3">
      <c r="A96" s="44">
        <v>9.4000000000000004E-3</v>
      </c>
      <c r="B96" s="52">
        <v>8.6199999999999992</v>
      </c>
      <c r="C96" s="53">
        <v>6.7343749999999994E-2</v>
      </c>
    </row>
    <row r="97" spans="1:3" x14ac:dyDescent="0.3">
      <c r="A97" s="44">
        <v>9.4999999999999998E-3</v>
      </c>
      <c r="B97" s="52">
        <v>8.6199999999999992</v>
      </c>
      <c r="C97" s="53">
        <v>6.7343749999999994E-2</v>
      </c>
    </row>
    <row r="98" spans="1:3" x14ac:dyDescent="0.3">
      <c r="A98" s="44">
        <v>9.5999999999999992E-3</v>
      </c>
      <c r="B98" s="52">
        <v>8.6199999999999992</v>
      </c>
      <c r="C98" s="53">
        <v>6.7343749999999994E-2</v>
      </c>
    </row>
    <row r="99" spans="1:3" x14ac:dyDescent="0.3">
      <c r="A99" s="44">
        <v>9.7000000000000003E-3</v>
      </c>
      <c r="B99" s="52">
        <v>8.6199999999999992</v>
      </c>
      <c r="C99" s="53">
        <v>6.7343749999999994E-2</v>
      </c>
    </row>
    <row r="100" spans="1:3" x14ac:dyDescent="0.3">
      <c r="A100" s="44">
        <v>9.7999999999999997E-3</v>
      </c>
      <c r="B100" s="52">
        <v>8.6199999999999992</v>
      </c>
      <c r="C100" s="53">
        <v>6.7343749999999994E-2</v>
      </c>
    </row>
    <row r="101" spans="1:3" x14ac:dyDescent="0.3">
      <c r="A101" s="44">
        <v>9.9000000000000008E-3</v>
      </c>
      <c r="B101" s="52">
        <v>8.6199999999999992</v>
      </c>
      <c r="C101" s="53">
        <v>6.7343749999999994E-2</v>
      </c>
    </row>
    <row r="102" spans="1:3" x14ac:dyDescent="0.3">
      <c r="A102" s="44">
        <v>0.01</v>
      </c>
      <c r="B102" s="52">
        <v>8.6199999999999992</v>
      </c>
      <c r="C102" s="53">
        <v>6.7343749999999994E-2</v>
      </c>
    </row>
    <row r="103" spans="1:3" x14ac:dyDescent="0.3">
      <c r="A103" s="44">
        <v>1.01E-2</v>
      </c>
      <c r="B103" s="52">
        <v>8.6199999999999992</v>
      </c>
      <c r="C103" s="53">
        <v>6.7343749999999994E-2</v>
      </c>
    </row>
    <row r="104" spans="1:3" x14ac:dyDescent="0.3">
      <c r="A104" s="44">
        <v>1.0200000000000001E-2</v>
      </c>
      <c r="B104" s="52">
        <v>8.6199999999999992</v>
      </c>
      <c r="C104" s="53">
        <v>6.7343749999999994E-2</v>
      </c>
    </row>
    <row r="105" spans="1:3" x14ac:dyDescent="0.3">
      <c r="A105" s="44">
        <v>1.03E-2</v>
      </c>
      <c r="B105" s="52">
        <v>8.6199999999999992</v>
      </c>
      <c r="C105" s="53">
        <v>6.7343749999999994E-2</v>
      </c>
    </row>
    <row r="106" spans="1:3" x14ac:dyDescent="0.3">
      <c r="A106" s="44">
        <v>1.04E-2</v>
      </c>
      <c r="B106" s="52">
        <v>8.6199999999999992</v>
      </c>
      <c r="C106" s="53">
        <v>6.7343749999999994E-2</v>
      </c>
    </row>
    <row r="107" spans="1:3" x14ac:dyDescent="0.3">
      <c r="A107" s="44">
        <v>1.0500000000000001E-2</v>
      </c>
      <c r="B107" s="52">
        <v>8.6199999999999992</v>
      </c>
      <c r="C107" s="53">
        <v>6.7343749999999994E-2</v>
      </c>
    </row>
    <row r="108" spans="1:3" x14ac:dyDescent="0.3">
      <c r="A108" s="44">
        <v>1.06E-2</v>
      </c>
      <c r="B108" s="52">
        <v>8.6199999999999992</v>
      </c>
      <c r="C108" s="53">
        <v>6.7343749999999994E-2</v>
      </c>
    </row>
    <row r="109" spans="1:3" x14ac:dyDescent="0.3">
      <c r="A109" s="44">
        <v>1.0699999999999999E-2</v>
      </c>
      <c r="B109" s="52">
        <v>8.6199999999999992</v>
      </c>
      <c r="C109" s="53">
        <v>6.7343749999999994E-2</v>
      </c>
    </row>
    <row r="110" spans="1:3" x14ac:dyDescent="0.3">
      <c r="A110" s="44">
        <v>1.0800000000000001E-2</v>
      </c>
      <c r="B110" s="52">
        <v>8.6199999999999992</v>
      </c>
      <c r="C110" s="53">
        <v>6.7343749999999994E-2</v>
      </c>
    </row>
    <row r="111" spans="1:3" x14ac:dyDescent="0.3">
      <c r="A111" s="44">
        <v>1.09E-2</v>
      </c>
      <c r="B111" s="52">
        <v>8.6199999999999992</v>
      </c>
      <c r="C111" s="53">
        <v>6.7343749999999994E-2</v>
      </c>
    </row>
    <row r="112" spans="1:3" x14ac:dyDescent="0.3">
      <c r="A112" s="44">
        <v>1.0999999999999999E-2</v>
      </c>
      <c r="B112" s="52">
        <v>8.6199999999999992</v>
      </c>
      <c r="C112" s="53">
        <v>6.7343749999999994E-2</v>
      </c>
    </row>
    <row r="113" spans="1:3" x14ac:dyDescent="0.3">
      <c r="A113" s="44">
        <v>1.11E-2</v>
      </c>
      <c r="B113" s="52">
        <v>8.6199999999999992</v>
      </c>
      <c r="C113" s="53">
        <v>6.7343749999999994E-2</v>
      </c>
    </row>
    <row r="114" spans="1:3" x14ac:dyDescent="0.3">
      <c r="A114" s="44">
        <v>1.12E-2</v>
      </c>
      <c r="B114" s="52">
        <v>8.6199999999999992</v>
      </c>
      <c r="C114" s="53">
        <v>6.7343749999999994E-2</v>
      </c>
    </row>
    <row r="115" spans="1:3" x14ac:dyDescent="0.3">
      <c r="A115" s="44">
        <v>1.1299999999999999E-2</v>
      </c>
      <c r="B115" s="52">
        <v>8.6199999999999992</v>
      </c>
      <c r="C115" s="53">
        <v>6.7343749999999994E-2</v>
      </c>
    </row>
    <row r="116" spans="1:3" x14ac:dyDescent="0.3">
      <c r="A116" s="44">
        <v>1.14E-2</v>
      </c>
      <c r="B116" s="52">
        <v>8.6199999999999992</v>
      </c>
      <c r="C116" s="53">
        <v>6.7343749999999994E-2</v>
      </c>
    </row>
    <row r="117" spans="1:3" x14ac:dyDescent="0.3">
      <c r="A117" s="44">
        <v>1.15E-2</v>
      </c>
      <c r="B117" s="52">
        <v>8.6199999999999992</v>
      </c>
      <c r="C117" s="53">
        <v>6.7343749999999994E-2</v>
      </c>
    </row>
    <row r="118" spans="1:3" x14ac:dyDescent="0.3">
      <c r="A118" s="44">
        <v>1.1599999999999999E-2</v>
      </c>
      <c r="B118" s="52">
        <v>8.6199999999999992</v>
      </c>
      <c r="C118" s="53">
        <v>6.7343749999999994E-2</v>
      </c>
    </row>
    <row r="119" spans="1:3" x14ac:dyDescent="0.3">
      <c r="A119" s="44">
        <v>1.17E-2</v>
      </c>
      <c r="B119" s="52">
        <v>8.6199999999999992</v>
      </c>
      <c r="C119" s="53">
        <v>6.7343749999999994E-2</v>
      </c>
    </row>
    <row r="120" spans="1:3" x14ac:dyDescent="0.3">
      <c r="A120" s="44">
        <v>1.18E-2</v>
      </c>
      <c r="B120" s="52">
        <v>8.6199999999999992</v>
      </c>
      <c r="C120" s="53">
        <v>6.7343749999999994E-2</v>
      </c>
    </row>
    <row r="121" spans="1:3" x14ac:dyDescent="0.3">
      <c r="A121" s="44">
        <v>1.1900000000000001E-2</v>
      </c>
      <c r="B121" s="52">
        <v>8.6199999999999992</v>
      </c>
      <c r="C121" s="53">
        <v>6.7343749999999994E-2</v>
      </c>
    </row>
    <row r="122" spans="1:3" x14ac:dyDescent="0.3">
      <c r="A122" s="44">
        <v>1.2E-2</v>
      </c>
      <c r="B122" s="52">
        <v>8.6199999999999992</v>
      </c>
      <c r="C122" s="53">
        <v>6.7343749999999994E-2</v>
      </c>
    </row>
    <row r="123" spans="1:3" x14ac:dyDescent="0.3">
      <c r="A123" s="44">
        <v>1.21E-2</v>
      </c>
      <c r="B123" s="52">
        <v>8.6199999999999992</v>
      </c>
      <c r="C123" s="53">
        <v>6.7343749999999994E-2</v>
      </c>
    </row>
    <row r="124" spans="1:3" x14ac:dyDescent="0.3">
      <c r="A124" s="44">
        <v>1.2200000000000001E-2</v>
      </c>
      <c r="B124" s="52">
        <v>8.6199999999999992</v>
      </c>
      <c r="C124" s="53">
        <v>6.7343749999999994E-2</v>
      </c>
    </row>
    <row r="125" spans="1:3" x14ac:dyDescent="0.3">
      <c r="A125" s="44">
        <v>1.23E-2</v>
      </c>
      <c r="B125" s="52">
        <v>8.6199999999999992</v>
      </c>
      <c r="C125" s="53">
        <v>6.7343749999999994E-2</v>
      </c>
    </row>
    <row r="126" spans="1:3" x14ac:dyDescent="0.3">
      <c r="A126" s="44">
        <v>1.24E-2</v>
      </c>
      <c r="B126" s="52">
        <v>8.6199999999999992</v>
      </c>
      <c r="C126" s="53">
        <v>6.7343749999999994E-2</v>
      </c>
    </row>
    <row r="127" spans="1:3" x14ac:dyDescent="0.3">
      <c r="A127" s="44">
        <v>1.2500000000000001E-2</v>
      </c>
      <c r="B127" s="52">
        <v>8.6199999999999992</v>
      </c>
      <c r="C127" s="53">
        <v>6.7343749999999994E-2</v>
      </c>
    </row>
    <row r="128" spans="1:3" x14ac:dyDescent="0.3">
      <c r="A128" s="44">
        <v>1.26E-2</v>
      </c>
      <c r="B128" s="52">
        <v>8.6199999999999992</v>
      </c>
      <c r="C128" s="53">
        <v>6.7343749999999994E-2</v>
      </c>
    </row>
    <row r="129" spans="1:3" x14ac:dyDescent="0.3">
      <c r="A129" s="44">
        <v>1.2699999999999999E-2</v>
      </c>
      <c r="B129" s="52">
        <v>8.6199999999999992</v>
      </c>
      <c r="C129" s="53">
        <v>6.7343749999999994E-2</v>
      </c>
    </row>
    <row r="130" spans="1:3" x14ac:dyDescent="0.3">
      <c r="A130" s="44">
        <v>1.2800000000000001E-2</v>
      </c>
      <c r="B130" s="52">
        <v>8.6199999999999992</v>
      </c>
      <c r="C130" s="53">
        <v>6.7343749999999994E-2</v>
      </c>
    </row>
    <row r="131" spans="1:3" x14ac:dyDescent="0.3">
      <c r="A131" s="44">
        <v>1.29E-2</v>
      </c>
      <c r="B131" s="52">
        <v>8.6199999999999992</v>
      </c>
      <c r="C131" s="53">
        <v>6.7343749999999994E-2</v>
      </c>
    </row>
    <row r="132" spans="1:3" x14ac:dyDescent="0.3">
      <c r="A132" s="44">
        <v>1.2999999999999999E-2</v>
      </c>
      <c r="B132" s="52">
        <v>8.6199999999999992</v>
      </c>
      <c r="C132" s="53">
        <v>6.7343749999999994E-2</v>
      </c>
    </row>
    <row r="133" spans="1:3" x14ac:dyDescent="0.3">
      <c r="A133" s="44">
        <v>1.3100000000000001E-2</v>
      </c>
      <c r="B133" s="52">
        <v>8.6199999999999992</v>
      </c>
      <c r="C133" s="53">
        <v>6.7343749999999994E-2</v>
      </c>
    </row>
    <row r="134" spans="1:3" x14ac:dyDescent="0.3">
      <c r="A134" s="44">
        <v>1.32E-2</v>
      </c>
      <c r="B134" s="52">
        <v>8.6199999999999992</v>
      </c>
      <c r="C134" s="53">
        <v>6.7343749999999994E-2</v>
      </c>
    </row>
    <row r="135" spans="1:3" x14ac:dyDescent="0.3">
      <c r="A135" s="44">
        <v>1.3299999999999999E-2</v>
      </c>
      <c r="B135" s="52">
        <v>8.6199999999999992</v>
      </c>
      <c r="C135" s="53">
        <v>6.7343749999999994E-2</v>
      </c>
    </row>
    <row r="136" spans="1:3" x14ac:dyDescent="0.3">
      <c r="A136" s="44">
        <v>1.34E-2</v>
      </c>
      <c r="B136" s="52">
        <v>8.6199999999999992</v>
      </c>
      <c r="C136" s="53">
        <v>6.7343749999999994E-2</v>
      </c>
    </row>
    <row r="137" spans="1:3" x14ac:dyDescent="0.3">
      <c r="A137" s="44">
        <v>1.35E-2</v>
      </c>
      <c r="B137" s="52">
        <v>8.6199999999999992</v>
      </c>
      <c r="C137" s="53">
        <v>6.7343749999999994E-2</v>
      </c>
    </row>
    <row r="138" spans="1:3" x14ac:dyDescent="0.3">
      <c r="A138" s="44">
        <v>1.3599999999999999E-2</v>
      </c>
      <c r="B138" s="52">
        <v>8.6199999999999992</v>
      </c>
      <c r="C138" s="53">
        <v>6.7343749999999994E-2</v>
      </c>
    </row>
    <row r="139" spans="1:3" x14ac:dyDescent="0.3">
      <c r="A139" s="44">
        <v>1.37E-2</v>
      </c>
      <c r="B139" s="52">
        <v>8.6199999999999992</v>
      </c>
      <c r="C139" s="53">
        <v>6.7343749999999994E-2</v>
      </c>
    </row>
    <row r="140" spans="1:3" x14ac:dyDescent="0.3">
      <c r="A140" s="44">
        <v>1.38E-2</v>
      </c>
      <c r="B140" s="52">
        <v>8.6199999999999992</v>
      </c>
      <c r="C140" s="53">
        <v>6.7343749999999994E-2</v>
      </c>
    </row>
    <row r="141" spans="1:3" x14ac:dyDescent="0.3">
      <c r="A141" s="44">
        <v>1.3899999999999999E-2</v>
      </c>
      <c r="B141" s="52">
        <v>8.6199999999999992</v>
      </c>
      <c r="C141" s="53">
        <v>6.7343749999999994E-2</v>
      </c>
    </row>
    <row r="142" spans="1:3" x14ac:dyDescent="0.3">
      <c r="A142" s="44">
        <v>1.4E-2</v>
      </c>
      <c r="B142" s="52">
        <v>8.6199999999999992</v>
      </c>
      <c r="C142" s="53">
        <v>6.7343749999999994E-2</v>
      </c>
    </row>
    <row r="143" spans="1:3" x14ac:dyDescent="0.3">
      <c r="A143" s="44">
        <v>1.41E-2</v>
      </c>
      <c r="B143" s="52">
        <v>8.6199999999999992</v>
      </c>
      <c r="C143" s="53">
        <v>6.7343749999999994E-2</v>
      </c>
    </row>
    <row r="144" spans="1:3" x14ac:dyDescent="0.3">
      <c r="A144" s="44">
        <v>1.4200000000000001E-2</v>
      </c>
      <c r="B144" s="52">
        <v>8.6199999999999992</v>
      </c>
      <c r="C144" s="53">
        <v>6.7343749999999994E-2</v>
      </c>
    </row>
    <row r="145" spans="1:3" x14ac:dyDescent="0.3">
      <c r="A145" s="44">
        <v>1.43E-2</v>
      </c>
      <c r="B145" s="52">
        <v>8.6199999999999992</v>
      </c>
      <c r="C145" s="53">
        <v>6.7343749999999994E-2</v>
      </c>
    </row>
    <row r="146" spans="1:3" x14ac:dyDescent="0.3">
      <c r="A146" s="44">
        <v>1.44E-2</v>
      </c>
      <c r="B146" s="52">
        <v>8.6199999999999992</v>
      </c>
      <c r="C146" s="53">
        <v>6.7343749999999994E-2</v>
      </c>
    </row>
    <row r="147" spans="1:3" x14ac:dyDescent="0.3">
      <c r="A147" s="44">
        <v>1.4500000000000001E-2</v>
      </c>
      <c r="B147" s="52">
        <v>8.6199999999999992</v>
      </c>
      <c r="C147" s="53">
        <v>6.7343749999999994E-2</v>
      </c>
    </row>
    <row r="148" spans="1:3" x14ac:dyDescent="0.3">
      <c r="A148" s="44">
        <v>1.46E-2</v>
      </c>
      <c r="B148" s="52">
        <v>8.6199999999999992</v>
      </c>
      <c r="C148" s="53">
        <v>6.7343749999999994E-2</v>
      </c>
    </row>
    <row r="149" spans="1:3" x14ac:dyDescent="0.3">
      <c r="A149" s="44">
        <v>1.47E-2</v>
      </c>
      <c r="B149" s="52">
        <v>8.6199999999999992</v>
      </c>
      <c r="C149" s="53">
        <v>6.7343749999999994E-2</v>
      </c>
    </row>
    <row r="150" spans="1:3" x14ac:dyDescent="0.3">
      <c r="A150" s="44">
        <v>1.4800000000000001E-2</v>
      </c>
      <c r="B150" s="52">
        <v>8.6199999999999992</v>
      </c>
      <c r="C150" s="53">
        <v>6.7343749999999994E-2</v>
      </c>
    </row>
    <row r="151" spans="1:3" x14ac:dyDescent="0.3">
      <c r="A151" s="44">
        <v>1.49E-2</v>
      </c>
      <c r="B151" s="52">
        <v>8.6199999999999992</v>
      </c>
      <c r="C151" s="53">
        <v>6.7343749999999994E-2</v>
      </c>
    </row>
    <row r="152" spans="1:3" x14ac:dyDescent="0.3">
      <c r="A152" s="44">
        <v>1.4999999999999999E-2</v>
      </c>
      <c r="B152" s="52">
        <v>8.6199999999999992</v>
      </c>
      <c r="C152" s="53">
        <v>6.7343749999999994E-2</v>
      </c>
    </row>
    <row r="153" spans="1:3" x14ac:dyDescent="0.3">
      <c r="A153" s="44">
        <v>1.5100000000000001E-2</v>
      </c>
      <c r="B153" s="52">
        <v>8.61</v>
      </c>
      <c r="C153" s="53">
        <v>6.7265624999999996E-2</v>
      </c>
    </row>
    <row r="154" spans="1:3" x14ac:dyDescent="0.3">
      <c r="A154" s="44">
        <v>1.52E-2</v>
      </c>
      <c r="B154" s="52">
        <v>8.61</v>
      </c>
      <c r="C154" s="53">
        <v>6.7265624999999996E-2</v>
      </c>
    </row>
    <row r="155" spans="1:3" x14ac:dyDescent="0.3">
      <c r="A155" s="44">
        <v>1.5299999999999999E-2</v>
      </c>
      <c r="B155" s="52">
        <v>8.61</v>
      </c>
      <c r="C155" s="53">
        <v>6.7265624999999996E-2</v>
      </c>
    </row>
    <row r="156" spans="1:3" x14ac:dyDescent="0.3">
      <c r="A156" s="44">
        <v>1.54E-2</v>
      </c>
      <c r="B156" s="52">
        <v>8.61</v>
      </c>
      <c r="C156" s="53">
        <v>6.7265624999999996E-2</v>
      </c>
    </row>
    <row r="157" spans="1:3" x14ac:dyDescent="0.3">
      <c r="A157" s="44">
        <v>1.55E-2</v>
      </c>
      <c r="B157" s="52">
        <v>8.61</v>
      </c>
      <c r="C157" s="53">
        <v>6.7265624999999996E-2</v>
      </c>
    </row>
    <row r="158" spans="1:3" x14ac:dyDescent="0.3">
      <c r="A158" s="44">
        <v>1.5599999999999999E-2</v>
      </c>
      <c r="B158" s="52">
        <v>8.61</v>
      </c>
      <c r="C158" s="53">
        <v>6.7265624999999996E-2</v>
      </c>
    </row>
    <row r="159" spans="1:3" x14ac:dyDescent="0.3">
      <c r="A159" s="44">
        <v>1.5699999999999999E-2</v>
      </c>
      <c r="B159" s="52">
        <v>8.61</v>
      </c>
      <c r="C159" s="53">
        <v>6.7265624999999996E-2</v>
      </c>
    </row>
    <row r="160" spans="1:3" x14ac:dyDescent="0.3">
      <c r="A160" s="44">
        <v>1.5800000000000002E-2</v>
      </c>
      <c r="B160" s="52">
        <v>8.61</v>
      </c>
      <c r="C160" s="53">
        <v>6.7265624999999996E-2</v>
      </c>
    </row>
    <row r="161" spans="1:3" x14ac:dyDescent="0.3">
      <c r="A161" s="44">
        <v>1.5900000000000001E-2</v>
      </c>
      <c r="B161" s="52">
        <v>8.61</v>
      </c>
      <c r="C161" s="53">
        <v>6.7265624999999996E-2</v>
      </c>
    </row>
    <row r="162" spans="1:3" x14ac:dyDescent="0.3">
      <c r="A162" s="44">
        <v>1.6E-2</v>
      </c>
      <c r="B162" s="52">
        <v>8.61</v>
      </c>
      <c r="C162" s="53">
        <v>6.7265624999999996E-2</v>
      </c>
    </row>
    <row r="163" spans="1:3" x14ac:dyDescent="0.3">
      <c r="A163" s="44">
        <v>1.61E-2</v>
      </c>
      <c r="B163" s="52">
        <v>8.61</v>
      </c>
      <c r="C163" s="53">
        <v>6.7265624999999996E-2</v>
      </c>
    </row>
    <row r="164" spans="1:3" x14ac:dyDescent="0.3">
      <c r="A164" s="44">
        <v>1.6199999999999999E-2</v>
      </c>
      <c r="B164" s="52">
        <v>8.61</v>
      </c>
      <c r="C164" s="53">
        <v>6.7265624999999996E-2</v>
      </c>
    </row>
    <row r="165" spans="1:3" x14ac:dyDescent="0.3">
      <c r="A165" s="44">
        <v>1.6299999999999999E-2</v>
      </c>
      <c r="B165" s="52">
        <v>8.61</v>
      </c>
      <c r="C165" s="53">
        <v>6.7265624999999996E-2</v>
      </c>
    </row>
    <row r="166" spans="1:3" x14ac:dyDescent="0.3">
      <c r="A166" s="44">
        <v>1.6400000000000001E-2</v>
      </c>
      <c r="B166" s="52">
        <v>8.61</v>
      </c>
      <c r="C166" s="53">
        <v>6.7265624999999996E-2</v>
      </c>
    </row>
    <row r="167" spans="1:3" x14ac:dyDescent="0.3">
      <c r="A167" s="44">
        <v>1.6500000000000001E-2</v>
      </c>
      <c r="B167" s="52">
        <v>8.61</v>
      </c>
      <c r="C167" s="53">
        <v>6.7265624999999996E-2</v>
      </c>
    </row>
    <row r="168" spans="1:3" x14ac:dyDescent="0.3">
      <c r="A168" s="44">
        <v>1.66E-2</v>
      </c>
      <c r="B168" s="52">
        <v>8.61</v>
      </c>
      <c r="C168" s="53">
        <v>6.7265624999999996E-2</v>
      </c>
    </row>
    <row r="169" spans="1:3" x14ac:dyDescent="0.3">
      <c r="A169" s="44">
        <v>1.67E-2</v>
      </c>
      <c r="B169" s="52">
        <v>8.61</v>
      </c>
      <c r="C169" s="53">
        <v>6.7265624999999996E-2</v>
      </c>
    </row>
    <row r="170" spans="1:3" x14ac:dyDescent="0.3">
      <c r="A170" s="44">
        <v>1.6799999999999999E-2</v>
      </c>
      <c r="B170" s="52">
        <v>8.61</v>
      </c>
      <c r="C170" s="53">
        <v>6.7265624999999996E-2</v>
      </c>
    </row>
    <row r="171" spans="1:3" x14ac:dyDescent="0.3">
      <c r="A171" s="44">
        <v>1.6899999999999998E-2</v>
      </c>
      <c r="B171" s="52">
        <v>8.61</v>
      </c>
      <c r="C171" s="53">
        <v>6.7265624999999996E-2</v>
      </c>
    </row>
    <row r="172" spans="1:3" x14ac:dyDescent="0.3">
      <c r="A172" s="44">
        <v>1.7000000000000001E-2</v>
      </c>
      <c r="B172" s="52">
        <v>8.61</v>
      </c>
      <c r="C172" s="53">
        <v>6.7265624999999996E-2</v>
      </c>
    </row>
    <row r="173" spans="1:3" x14ac:dyDescent="0.3">
      <c r="A173" s="44">
        <v>1.7100000000000001E-2</v>
      </c>
      <c r="B173" s="52">
        <v>8.61</v>
      </c>
      <c r="C173" s="53">
        <v>6.7265624999999996E-2</v>
      </c>
    </row>
    <row r="174" spans="1:3" x14ac:dyDescent="0.3">
      <c r="A174" s="44">
        <v>1.72E-2</v>
      </c>
      <c r="B174" s="52">
        <v>8.61</v>
      </c>
      <c r="C174" s="53">
        <v>6.7265624999999996E-2</v>
      </c>
    </row>
    <row r="175" spans="1:3" x14ac:dyDescent="0.3">
      <c r="A175" s="44">
        <v>1.7299999999999999E-2</v>
      </c>
      <c r="B175" s="52">
        <v>8.61</v>
      </c>
      <c r="C175" s="53">
        <v>6.7265624999999996E-2</v>
      </c>
    </row>
    <row r="176" spans="1:3" x14ac:dyDescent="0.3">
      <c r="A176" s="44">
        <v>1.7399999999999999E-2</v>
      </c>
      <c r="B176" s="52">
        <v>8.61</v>
      </c>
      <c r="C176" s="53">
        <v>6.7265624999999996E-2</v>
      </c>
    </row>
    <row r="177" spans="1:3" x14ac:dyDescent="0.3">
      <c r="A177" s="44">
        <v>1.7500000000000002E-2</v>
      </c>
      <c r="B177" s="52">
        <v>8.61</v>
      </c>
      <c r="C177" s="53">
        <v>6.7265624999999996E-2</v>
      </c>
    </row>
    <row r="178" spans="1:3" x14ac:dyDescent="0.3">
      <c r="A178" s="44">
        <v>1.7600000000000001E-2</v>
      </c>
      <c r="B178" s="52">
        <v>8.61</v>
      </c>
      <c r="C178" s="53">
        <v>6.7265624999999996E-2</v>
      </c>
    </row>
    <row r="179" spans="1:3" x14ac:dyDescent="0.3">
      <c r="A179" s="44">
        <v>1.77E-2</v>
      </c>
      <c r="B179" s="52">
        <v>8.61</v>
      </c>
      <c r="C179" s="53">
        <v>6.7265624999999996E-2</v>
      </c>
    </row>
    <row r="180" spans="1:3" x14ac:dyDescent="0.3">
      <c r="A180" s="44">
        <v>1.78E-2</v>
      </c>
      <c r="B180" s="52">
        <v>8.61</v>
      </c>
      <c r="C180" s="53">
        <v>6.7265624999999996E-2</v>
      </c>
    </row>
    <row r="181" spans="1:3" x14ac:dyDescent="0.3">
      <c r="A181" s="44">
        <v>1.7899999999999999E-2</v>
      </c>
      <c r="B181" s="52">
        <v>8.61</v>
      </c>
      <c r="C181" s="53">
        <v>6.7265624999999996E-2</v>
      </c>
    </row>
    <row r="182" spans="1:3" x14ac:dyDescent="0.3">
      <c r="A182" s="44">
        <v>1.7999999999999999E-2</v>
      </c>
      <c r="B182" s="52">
        <v>8.61</v>
      </c>
      <c r="C182" s="53">
        <v>6.7265624999999996E-2</v>
      </c>
    </row>
    <row r="183" spans="1:3" x14ac:dyDescent="0.3">
      <c r="A183" s="44">
        <v>1.8100000000000002E-2</v>
      </c>
      <c r="B183" s="52">
        <v>8.61</v>
      </c>
      <c r="C183" s="53">
        <v>6.7265624999999996E-2</v>
      </c>
    </row>
    <row r="184" spans="1:3" x14ac:dyDescent="0.3">
      <c r="A184" s="44">
        <v>1.8200000000000001E-2</v>
      </c>
      <c r="B184" s="52">
        <v>8.61</v>
      </c>
      <c r="C184" s="53">
        <v>6.7265624999999996E-2</v>
      </c>
    </row>
    <row r="185" spans="1:3" x14ac:dyDescent="0.3">
      <c r="A185" s="44">
        <v>1.83E-2</v>
      </c>
      <c r="B185" s="52">
        <v>8.61</v>
      </c>
      <c r="C185" s="53">
        <v>6.7265624999999996E-2</v>
      </c>
    </row>
    <row r="186" spans="1:3" x14ac:dyDescent="0.3">
      <c r="A186" s="44">
        <v>1.84E-2</v>
      </c>
      <c r="B186" s="52">
        <v>8.61</v>
      </c>
      <c r="C186" s="53">
        <v>6.7265624999999996E-2</v>
      </c>
    </row>
    <row r="187" spans="1:3" x14ac:dyDescent="0.3">
      <c r="A187" s="44">
        <v>1.8499999999999999E-2</v>
      </c>
      <c r="B187" s="52">
        <v>8.61</v>
      </c>
      <c r="C187" s="53">
        <v>6.7265624999999996E-2</v>
      </c>
    </row>
    <row r="188" spans="1:3" x14ac:dyDescent="0.3">
      <c r="A188" s="44">
        <v>1.8599999999999998E-2</v>
      </c>
      <c r="B188" s="52">
        <v>8.61</v>
      </c>
      <c r="C188" s="53">
        <v>6.7265624999999996E-2</v>
      </c>
    </row>
    <row r="189" spans="1:3" x14ac:dyDescent="0.3">
      <c r="A189" s="44">
        <v>1.8700000000000001E-2</v>
      </c>
      <c r="B189" s="52">
        <v>8.61</v>
      </c>
      <c r="C189" s="53">
        <v>6.7265624999999996E-2</v>
      </c>
    </row>
    <row r="190" spans="1:3" x14ac:dyDescent="0.3">
      <c r="A190" s="44">
        <v>1.8800000000000001E-2</v>
      </c>
      <c r="B190" s="52">
        <v>8.61</v>
      </c>
      <c r="C190" s="53">
        <v>6.7265624999999996E-2</v>
      </c>
    </row>
    <row r="191" spans="1:3" x14ac:dyDescent="0.3">
      <c r="A191" s="44">
        <v>1.89E-2</v>
      </c>
      <c r="B191" s="52">
        <v>8.61</v>
      </c>
      <c r="C191" s="53">
        <v>6.7265624999999996E-2</v>
      </c>
    </row>
    <row r="192" spans="1:3" x14ac:dyDescent="0.3">
      <c r="A192" s="44">
        <v>1.9E-2</v>
      </c>
      <c r="B192" s="52">
        <v>8.61</v>
      </c>
      <c r="C192" s="53">
        <v>6.7265624999999996E-2</v>
      </c>
    </row>
    <row r="193" spans="1:3" x14ac:dyDescent="0.3">
      <c r="A193" s="44">
        <v>1.9099999999999999E-2</v>
      </c>
      <c r="B193" s="52">
        <v>8.61</v>
      </c>
      <c r="C193" s="53">
        <v>6.7265624999999996E-2</v>
      </c>
    </row>
    <row r="194" spans="1:3" x14ac:dyDescent="0.3">
      <c r="A194" s="44">
        <v>1.9199999999999998E-2</v>
      </c>
      <c r="B194" s="52">
        <v>8.61</v>
      </c>
      <c r="C194" s="53">
        <v>6.7265624999999996E-2</v>
      </c>
    </row>
    <row r="195" spans="1:3" x14ac:dyDescent="0.3">
      <c r="A195" s="44">
        <v>1.9300000000000001E-2</v>
      </c>
      <c r="B195" s="52">
        <v>8.61</v>
      </c>
      <c r="C195" s="53">
        <v>6.7265624999999996E-2</v>
      </c>
    </row>
    <row r="196" spans="1:3" x14ac:dyDescent="0.3">
      <c r="A196" s="44">
        <v>1.9400000000000001E-2</v>
      </c>
      <c r="B196" s="52">
        <v>8.61</v>
      </c>
      <c r="C196" s="53">
        <v>6.7265624999999996E-2</v>
      </c>
    </row>
    <row r="197" spans="1:3" x14ac:dyDescent="0.3">
      <c r="A197" s="44">
        <v>1.95E-2</v>
      </c>
      <c r="B197" s="52">
        <v>8.61</v>
      </c>
      <c r="C197" s="53">
        <v>6.7265624999999996E-2</v>
      </c>
    </row>
    <row r="198" spans="1:3" x14ac:dyDescent="0.3">
      <c r="A198" s="44">
        <v>1.9599999999999999E-2</v>
      </c>
      <c r="B198" s="52">
        <v>8.61</v>
      </c>
      <c r="C198" s="53">
        <v>6.7265624999999996E-2</v>
      </c>
    </row>
    <row r="199" spans="1:3" x14ac:dyDescent="0.3">
      <c r="A199" s="44">
        <v>1.9699999999999999E-2</v>
      </c>
      <c r="B199" s="52">
        <v>8.61</v>
      </c>
      <c r="C199" s="53">
        <v>6.7265624999999996E-2</v>
      </c>
    </row>
    <row r="200" spans="1:3" x14ac:dyDescent="0.3">
      <c r="A200" s="44">
        <v>1.9800000000000002E-2</v>
      </c>
      <c r="B200" s="52">
        <v>8.61</v>
      </c>
      <c r="C200" s="53">
        <v>6.7265624999999996E-2</v>
      </c>
    </row>
    <row r="201" spans="1:3" x14ac:dyDescent="0.3">
      <c r="A201" s="44">
        <v>1.9900000000000001E-2</v>
      </c>
      <c r="B201" s="52">
        <v>8.61</v>
      </c>
      <c r="C201" s="53">
        <v>6.7265624999999996E-2</v>
      </c>
    </row>
    <row r="202" spans="1:3" x14ac:dyDescent="0.3">
      <c r="A202" s="44">
        <v>0.02</v>
      </c>
      <c r="B202" s="52">
        <v>8.61</v>
      </c>
      <c r="C202" s="53">
        <v>6.7265624999999996E-2</v>
      </c>
    </row>
    <row r="203" spans="1:3" x14ac:dyDescent="0.3">
      <c r="A203" s="44">
        <v>2.01E-2</v>
      </c>
      <c r="B203" s="52">
        <v>8.61</v>
      </c>
      <c r="C203" s="53">
        <v>6.7265624999999996E-2</v>
      </c>
    </row>
    <row r="204" spans="1:3" x14ac:dyDescent="0.3">
      <c r="A204" s="44">
        <v>2.0199999999999999E-2</v>
      </c>
      <c r="B204" s="52">
        <v>8.61</v>
      </c>
      <c r="C204" s="53">
        <v>6.7265624999999996E-2</v>
      </c>
    </row>
    <row r="205" spans="1:3" x14ac:dyDescent="0.3">
      <c r="A205" s="44">
        <v>2.0299999999999999E-2</v>
      </c>
      <c r="B205" s="52">
        <v>8.61</v>
      </c>
      <c r="C205" s="53">
        <v>6.7265624999999996E-2</v>
      </c>
    </row>
    <row r="206" spans="1:3" x14ac:dyDescent="0.3">
      <c r="A206" s="44">
        <v>2.0400000000000001E-2</v>
      </c>
      <c r="B206" s="52">
        <v>8.61</v>
      </c>
      <c r="C206" s="53">
        <v>6.7265624999999996E-2</v>
      </c>
    </row>
    <row r="207" spans="1:3" x14ac:dyDescent="0.3">
      <c r="A207" s="44">
        <v>2.0500000000000001E-2</v>
      </c>
      <c r="B207" s="52">
        <v>8.61</v>
      </c>
      <c r="C207" s="53">
        <v>6.7265624999999996E-2</v>
      </c>
    </row>
    <row r="208" spans="1:3" x14ac:dyDescent="0.3">
      <c r="A208" s="44">
        <v>2.06E-2</v>
      </c>
      <c r="B208" s="52">
        <v>8.61</v>
      </c>
      <c r="C208" s="53">
        <v>6.7265624999999996E-2</v>
      </c>
    </row>
    <row r="209" spans="1:3" x14ac:dyDescent="0.3">
      <c r="A209" s="44">
        <v>2.07E-2</v>
      </c>
      <c r="B209" s="52">
        <v>8.61</v>
      </c>
      <c r="C209" s="53">
        <v>6.7265624999999996E-2</v>
      </c>
    </row>
    <row r="210" spans="1:3" x14ac:dyDescent="0.3">
      <c r="A210" s="44">
        <v>2.0799999999999999E-2</v>
      </c>
      <c r="B210" s="52">
        <v>8.61</v>
      </c>
      <c r="C210" s="53">
        <v>6.7265624999999996E-2</v>
      </c>
    </row>
    <row r="211" spans="1:3" x14ac:dyDescent="0.3">
      <c r="A211" s="44">
        <v>2.0899999999999998E-2</v>
      </c>
      <c r="B211" s="52">
        <v>8.61</v>
      </c>
      <c r="C211" s="53">
        <v>6.7265624999999996E-2</v>
      </c>
    </row>
    <row r="212" spans="1:3" x14ac:dyDescent="0.3">
      <c r="A212" s="44">
        <v>2.1000000000000001E-2</v>
      </c>
      <c r="B212" s="52">
        <v>8.61</v>
      </c>
      <c r="C212" s="53">
        <v>6.7265624999999996E-2</v>
      </c>
    </row>
    <row r="213" spans="1:3" x14ac:dyDescent="0.3">
      <c r="A213" s="44">
        <v>2.1100000000000001E-2</v>
      </c>
      <c r="B213" s="52">
        <v>8.61</v>
      </c>
      <c r="C213" s="53">
        <v>6.7265624999999996E-2</v>
      </c>
    </row>
    <row r="214" spans="1:3" x14ac:dyDescent="0.3">
      <c r="A214" s="44">
        <v>2.12E-2</v>
      </c>
      <c r="B214" s="52">
        <v>8.61</v>
      </c>
      <c r="C214" s="53">
        <v>6.7265624999999996E-2</v>
      </c>
    </row>
    <row r="215" spans="1:3" x14ac:dyDescent="0.3">
      <c r="A215" s="44">
        <v>2.1299999999999999E-2</v>
      </c>
      <c r="B215" s="52">
        <v>8.61</v>
      </c>
      <c r="C215" s="53">
        <v>6.7265624999999996E-2</v>
      </c>
    </row>
    <row r="216" spans="1:3" x14ac:dyDescent="0.3">
      <c r="A216" s="44">
        <v>2.1399999999999999E-2</v>
      </c>
      <c r="B216" s="52">
        <v>8.61</v>
      </c>
      <c r="C216" s="53">
        <v>6.7265624999999996E-2</v>
      </c>
    </row>
    <row r="217" spans="1:3" x14ac:dyDescent="0.3">
      <c r="A217" s="44">
        <v>2.1499999999999998E-2</v>
      </c>
      <c r="B217" s="52">
        <v>8.61</v>
      </c>
      <c r="C217" s="53">
        <v>6.7265624999999996E-2</v>
      </c>
    </row>
    <row r="218" spans="1:3" x14ac:dyDescent="0.3">
      <c r="A218" s="44">
        <v>2.1600000000000001E-2</v>
      </c>
      <c r="B218" s="52">
        <v>8.61</v>
      </c>
      <c r="C218" s="53">
        <v>6.7265624999999996E-2</v>
      </c>
    </row>
    <row r="219" spans="1:3" x14ac:dyDescent="0.3">
      <c r="A219" s="44">
        <v>2.1700000000000001E-2</v>
      </c>
      <c r="B219" s="52">
        <v>8.61</v>
      </c>
      <c r="C219" s="53">
        <v>6.7265624999999996E-2</v>
      </c>
    </row>
    <row r="220" spans="1:3" x14ac:dyDescent="0.3">
      <c r="A220" s="44">
        <v>2.18E-2</v>
      </c>
      <c r="B220" s="52">
        <v>8.61</v>
      </c>
      <c r="C220" s="53">
        <v>6.7265624999999996E-2</v>
      </c>
    </row>
    <row r="221" spans="1:3" x14ac:dyDescent="0.3">
      <c r="A221" s="44">
        <v>2.1899999999999999E-2</v>
      </c>
      <c r="B221" s="52">
        <v>8.61</v>
      </c>
      <c r="C221" s="53">
        <v>6.7265624999999996E-2</v>
      </c>
    </row>
    <row r="222" spans="1:3" x14ac:dyDescent="0.3">
      <c r="A222" s="44">
        <v>2.1999999999999999E-2</v>
      </c>
      <c r="B222" s="52">
        <v>8.61</v>
      </c>
      <c r="C222" s="53">
        <v>6.7265624999999996E-2</v>
      </c>
    </row>
    <row r="223" spans="1:3" x14ac:dyDescent="0.3">
      <c r="A223" s="44">
        <v>2.2100000000000002E-2</v>
      </c>
      <c r="B223" s="52">
        <v>8.61</v>
      </c>
      <c r="C223" s="53">
        <v>6.7265624999999996E-2</v>
      </c>
    </row>
    <row r="224" spans="1:3" x14ac:dyDescent="0.3">
      <c r="A224" s="44">
        <v>2.2200000000000001E-2</v>
      </c>
      <c r="B224" s="52">
        <v>8.61</v>
      </c>
      <c r="C224" s="53">
        <v>6.7265624999999996E-2</v>
      </c>
    </row>
    <row r="225" spans="1:3" x14ac:dyDescent="0.3">
      <c r="A225" s="44">
        <v>2.23E-2</v>
      </c>
      <c r="B225" s="52">
        <v>8.61</v>
      </c>
      <c r="C225" s="53">
        <v>6.7265624999999996E-2</v>
      </c>
    </row>
    <row r="226" spans="1:3" x14ac:dyDescent="0.3">
      <c r="A226" s="44">
        <v>2.24E-2</v>
      </c>
      <c r="B226" s="52">
        <v>8.61</v>
      </c>
      <c r="C226" s="53">
        <v>6.7265624999999996E-2</v>
      </c>
    </row>
    <row r="227" spans="1:3" x14ac:dyDescent="0.3">
      <c r="A227" s="44">
        <v>2.2499999999999999E-2</v>
      </c>
      <c r="B227" s="52">
        <v>8.61</v>
      </c>
      <c r="C227" s="53">
        <v>6.7265624999999996E-2</v>
      </c>
    </row>
    <row r="228" spans="1:3" x14ac:dyDescent="0.3">
      <c r="A228" s="44">
        <v>2.2599999999999999E-2</v>
      </c>
      <c r="B228" s="52">
        <v>8.61</v>
      </c>
      <c r="C228" s="53">
        <v>6.7265624999999996E-2</v>
      </c>
    </row>
    <row r="229" spans="1:3" x14ac:dyDescent="0.3">
      <c r="A229" s="44">
        <v>2.2700000000000001E-2</v>
      </c>
      <c r="B229" s="52">
        <v>8.61</v>
      </c>
      <c r="C229" s="53">
        <v>6.7265624999999996E-2</v>
      </c>
    </row>
    <row r="230" spans="1:3" x14ac:dyDescent="0.3">
      <c r="A230" s="44">
        <v>2.2800000000000001E-2</v>
      </c>
      <c r="B230" s="52">
        <v>8.61</v>
      </c>
      <c r="C230" s="53">
        <v>6.7265624999999996E-2</v>
      </c>
    </row>
    <row r="231" spans="1:3" x14ac:dyDescent="0.3">
      <c r="A231" s="44">
        <v>2.29E-2</v>
      </c>
      <c r="B231" s="52">
        <v>8.61</v>
      </c>
      <c r="C231" s="53">
        <v>6.7265624999999996E-2</v>
      </c>
    </row>
    <row r="232" spans="1:3" x14ac:dyDescent="0.3">
      <c r="A232" s="44">
        <v>2.3E-2</v>
      </c>
      <c r="B232" s="52">
        <v>8.61</v>
      </c>
      <c r="C232" s="53">
        <v>6.7265624999999996E-2</v>
      </c>
    </row>
    <row r="233" spans="1:3" x14ac:dyDescent="0.3">
      <c r="A233" s="44">
        <v>2.3099999999999999E-2</v>
      </c>
      <c r="B233" s="52">
        <v>8.61</v>
      </c>
      <c r="C233" s="53">
        <v>6.7265624999999996E-2</v>
      </c>
    </row>
    <row r="234" spans="1:3" x14ac:dyDescent="0.3">
      <c r="A234" s="44">
        <v>2.3199999999999998E-2</v>
      </c>
      <c r="B234" s="52">
        <v>8.61</v>
      </c>
      <c r="C234" s="53">
        <v>6.7265624999999996E-2</v>
      </c>
    </row>
    <row r="235" spans="1:3" x14ac:dyDescent="0.3">
      <c r="A235" s="44">
        <v>2.3300000000000001E-2</v>
      </c>
      <c r="B235" s="52">
        <v>8.61</v>
      </c>
      <c r="C235" s="53">
        <v>6.7265624999999996E-2</v>
      </c>
    </row>
    <row r="236" spans="1:3" x14ac:dyDescent="0.3">
      <c r="A236" s="44">
        <v>2.3400000000000001E-2</v>
      </c>
      <c r="B236" s="52">
        <v>8.61</v>
      </c>
      <c r="C236" s="53">
        <v>6.7265624999999996E-2</v>
      </c>
    </row>
    <row r="237" spans="1:3" x14ac:dyDescent="0.3">
      <c r="A237" s="44">
        <v>2.35E-2</v>
      </c>
      <c r="B237" s="52">
        <v>8.61</v>
      </c>
      <c r="C237" s="53">
        <v>6.7265624999999996E-2</v>
      </c>
    </row>
    <row r="238" spans="1:3" x14ac:dyDescent="0.3">
      <c r="A238" s="44">
        <v>2.3599999999999999E-2</v>
      </c>
      <c r="B238" s="52">
        <v>8.61</v>
      </c>
      <c r="C238" s="53">
        <v>6.7265624999999996E-2</v>
      </c>
    </row>
    <row r="239" spans="1:3" x14ac:dyDescent="0.3">
      <c r="A239" s="44">
        <v>2.3699999999999999E-2</v>
      </c>
      <c r="B239" s="52">
        <v>8.61</v>
      </c>
      <c r="C239" s="53">
        <v>6.7265624999999996E-2</v>
      </c>
    </row>
    <row r="240" spans="1:3" x14ac:dyDescent="0.3">
      <c r="A240" s="44">
        <v>2.3800000000000002E-2</v>
      </c>
      <c r="B240" s="52">
        <v>8.61</v>
      </c>
      <c r="C240" s="53">
        <v>6.7265624999999996E-2</v>
      </c>
    </row>
    <row r="241" spans="1:3" x14ac:dyDescent="0.3">
      <c r="A241" s="44">
        <v>2.3900000000000001E-2</v>
      </c>
      <c r="B241" s="52">
        <v>8.61</v>
      </c>
      <c r="C241" s="53">
        <v>6.7265624999999996E-2</v>
      </c>
    </row>
    <row r="242" spans="1:3" x14ac:dyDescent="0.3">
      <c r="A242" s="44">
        <v>2.4E-2</v>
      </c>
      <c r="B242" s="52">
        <v>8.61</v>
      </c>
      <c r="C242" s="53">
        <v>6.7265624999999996E-2</v>
      </c>
    </row>
    <row r="243" spans="1:3" x14ac:dyDescent="0.3">
      <c r="A243" s="44">
        <v>2.41E-2</v>
      </c>
      <c r="B243" s="52">
        <v>8.61</v>
      </c>
      <c r="C243" s="53">
        <v>6.7265624999999996E-2</v>
      </c>
    </row>
    <row r="244" spans="1:3" x14ac:dyDescent="0.3">
      <c r="A244" s="44">
        <v>2.4199999999999999E-2</v>
      </c>
      <c r="B244" s="52">
        <v>8.61</v>
      </c>
      <c r="C244" s="53">
        <v>6.7265624999999996E-2</v>
      </c>
    </row>
    <row r="245" spans="1:3" x14ac:dyDescent="0.3">
      <c r="A245" s="44">
        <v>2.4299999999999999E-2</v>
      </c>
      <c r="B245" s="52">
        <v>8.61</v>
      </c>
      <c r="C245" s="53">
        <v>6.7265624999999996E-2</v>
      </c>
    </row>
    <row r="246" spans="1:3" x14ac:dyDescent="0.3">
      <c r="A246" s="44">
        <v>2.4400000000000002E-2</v>
      </c>
      <c r="B246" s="52">
        <v>8.61</v>
      </c>
      <c r="C246" s="53">
        <v>6.7265624999999996E-2</v>
      </c>
    </row>
    <row r="247" spans="1:3" x14ac:dyDescent="0.3">
      <c r="A247" s="44">
        <v>2.4500000000000001E-2</v>
      </c>
      <c r="B247" s="52">
        <v>8.61</v>
      </c>
      <c r="C247" s="53">
        <v>6.7265624999999996E-2</v>
      </c>
    </row>
    <row r="248" spans="1:3" x14ac:dyDescent="0.3">
      <c r="A248" s="44">
        <v>2.46E-2</v>
      </c>
      <c r="B248" s="52">
        <v>8.61</v>
      </c>
      <c r="C248" s="53">
        <v>6.7265624999999996E-2</v>
      </c>
    </row>
    <row r="249" spans="1:3" x14ac:dyDescent="0.3">
      <c r="A249" s="44">
        <v>2.47E-2</v>
      </c>
      <c r="B249" s="52">
        <v>8.61</v>
      </c>
      <c r="C249" s="53">
        <v>6.7265624999999996E-2</v>
      </c>
    </row>
    <row r="250" spans="1:3" x14ac:dyDescent="0.3">
      <c r="A250" s="44">
        <v>2.4799999999999999E-2</v>
      </c>
      <c r="B250" s="52">
        <v>8.61</v>
      </c>
      <c r="C250" s="53">
        <v>6.7265624999999996E-2</v>
      </c>
    </row>
    <row r="251" spans="1:3" x14ac:dyDescent="0.3">
      <c r="A251" s="44">
        <v>2.4899999999999999E-2</v>
      </c>
      <c r="B251" s="52">
        <v>8.61</v>
      </c>
      <c r="C251" s="53">
        <v>6.7265624999999996E-2</v>
      </c>
    </row>
    <row r="252" spans="1:3" x14ac:dyDescent="0.3">
      <c r="A252" s="44">
        <v>2.5000000000000001E-2</v>
      </c>
      <c r="B252" s="52">
        <v>8.6</v>
      </c>
      <c r="C252" s="53">
        <v>6.7187499999999997E-2</v>
      </c>
    </row>
    <row r="253" spans="1:3" x14ac:dyDescent="0.3">
      <c r="A253" s="44">
        <v>2.5100000000000001E-2</v>
      </c>
      <c r="B253" s="52">
        <v>8.6</v>
      </c>
      <c r="C253" s="53">
        <v>6.7187499999999997E-2</v>
      </c>
    </row>
    <row r="254" spans="1:3" x14ac:dyDescent="0.3">
      <c r="A254" s="44">
        <v>2.52E-2</v>
      </c>
      <c r="B254" s="52">
        <v>8.6</v>
      </c>
      <c r="C254" s="53">
        <v>6.7187499999999997E-2</v>
      </c>
    </row>
    <row r="255" spans="1:3" x14ac:dyDescent="0.3">
      <c r="A255" s="44">
        <v>2.53E-2</v>
      </c>
      <c r="B255" s="52">
        <v>8.6</v>
      </c>
      <c r="C255" s="53">
        <v>6.7187499999999997E-2</v>
      </c>
    </row>
    <row r="256" spans="1:3" x14ac:dyDescent="0.3">
      <c r="A256" s="44">
        <v>2.5399999999999999E-2</v>
      </c>
      <c r="B256" s="52">
        <v>8.6</v>
      </c>
      <c r="C256" s="53">
        <v>6.7187499999999997E-2</v>
      </c>
    </row>
    <row r="257" spans="1:3" x14ac:dyDescent="0.3">
      <c r="A257" s="44">
        <v>2.5499999999999998E-2</v>
      </c>
      <c r="B257" s="52">
        <v>8.6</v>
      </c>
      <c r="C257" s="53">
        <v>6.7187499999999997E-2</v>
      </c>
    </row>
    <row r="258" spans="1:3" x14ac:dyDescent="0.3">
      <c r="A258" s="44">
        <v>2.5600000000000001E-2</v>
      </c>
      <c r="B258" s="52">
        <v>8.6</v>
      </c>
      <c r="C258" s="53">
        <v>6.7187499999999997E-2</v>
      </c>
    </row>
    <row r="259" spans="1:3" x14ac:dyDescent="0.3">
      <c r="A259" s="44">
        <v>2.5700000000000001E-2</v>
      </c>
      <c r="B259" s="52">
        <v>8.6</v>
      </c>
      <c r="C259" s="53">
        <v>6.7187499999999997E-2</v>
      </c>
    </row>
    <row r="260" spans="1:3" x14ac:dyDescent="0.3">
      <c r="A260" s="44">
        <v>2.58E-2</v>
      </c>
      <c r="B260" s="52">
        <v>8.6</v>
      </c>
      <c r="C260" s="53">
        <v>6.7187499999999997E-2</v>
      </c>
    </row>
    <row r="261" spans="1:3" x14ac:dyDescent="0.3">
      <c r="A261" s="44">
        <v>2.5899999999999999E-2</v>
      </c>
      <c r="B261" s="52">
        <v>8.6</v>
      </c>
      <c r="C261" s="53">
        <v>6.7187499999999997E-2</v>
      </c>
    </row>
    <row r="262" spans="1:3" x14ac:dyDescent="0.3">
      <c r="A262" s="44">
        <v>2.5999999999999999E-2</v>
      </c>
      <c r="B262" s="52">
        <v>8.6</v>
      </c>
      <c r="C262" s="53">
        <v>6.7187499999999997E-2</v>
      </c>
    </row>
    <row r="263" spans="1:3" x14ac:dyDescent="0.3">
      <c r="A263" s="44">
        <v>2.6100000000000002E-2</v>
      </c>
      <c r="B263" s="52">
        <v>8.6</v>
      </c>
      <c r="C263" s="53">
        <v>6.7187499999999997E-2</v>
      </c>
    </row>
    <row r="264" spans="1:3" x14ac:dyDescent="0.3">
      <c r="A264" s="44">
        <v>2.6200000000000001E-2</v>
      </c>
      <c r="B264" s="52">
        <v>8.6</v>
      </c>
      <c r="C264" s="53">
        <v>6.7187499999999997E-2</v>
      </c>
    </row>
    <row r="265" spans="1:3" x14ac:dyDescent="0.3">
      <c r="A265" s="44">
        <v>2.63E-2</v>
      </c>
      <c r="B265" s="52">
        <v>8.6</v>
      </c>
      <c r="C265" s="53">
        <v>6.7187499999999997E-2</v>
      </c>
    </row>
    <row r="266" spans="1:3" x14ac:dyDescent="0.3">
      <c r="A266" s="44">
        <v>2.64E-2</v>
      </c>
      <c r="B266" s="52">
        <v>8.6</v>
      </c>
      <c r="C266" s="53">
        <v>6.7187499999999997E-2</v>
      </c>
    </row>
    <row r="267" spans="1:3" x14ac:dyDescent="0.3">
      <c r="A267" s="44">
        <v>2.6499999999999999E-2</v>
      </c>
      <c r="B267" s="52">
        <v>8.6</v>
      </c>
      <c r="C267" s="53">
        <v>6.7187499999999997E-2</v>
      </c>
    </row>
    <row r="268" spans="1:3" x14ac:dyDescent="0.3">
      <c r="A268" s="44">
        <v>2.6599999999999999E-2</v>
      </c>
      <c r="B268" s="52">
        <v>8.6</v>
      </c>
      <c r="C268" s="53">
        <v>6.7187499999999997E-2</v>
      </c>
    </row>
    <row r="269" spans="1:3" x14ac:dyDescent="0.3">
      <c r="A269" s="44">
        <v>2.6700000000000002E-2</v>
      </c>
      <c r="B269" s="52">
        <v>8.6</v>
      </c>
      <c r="C269" s="53">
        <v>6.7187499999999997E-2</v>
      </c>
    </row>
    <row r="270" spans="1:3" x14ac:dyDescent="0.3">
      <c r="A270" s="44">
        <v>2.6800000000000001E-2</v>
      </c>
      <c r="B270" s="52">
        <v>8.6</v>
      </c>
      <c r="C270" s="53">
        <v>6.7187499999999997E-2</v>
      </c>
    </row>
    <row r="271" spans="1:3" x14ac:dyDescent="0.3">
      <c r="A271" s="44">
        <v>2.69E-2</v>
      </c>
      <c r="B271" s="52">
        <v>8.6</v>
      </c>
      <c r="C271" s="53">
        <v>6.7187499999999997E-2</v>
      </c>
    </row>
    <row r="272" spans="1:3" x14ac:dyDescent="0.3">
      <c r="A272" s="44">
        <v>2.7E-2</v>
      </c>
      <c r="B272" s="52">
        <v>8.6</v>
      </c>
      <c r="C272" s="53">
        <v>6.7187499999999997E-2</v>
      </c>
    </row>
    <row r="273" spans="1:3" x14ac:dyDescent="0.3">
      <c r="A273" s="44">
        <v>2.7099999999999999E-2</v>
      </c>
      <c r="B273" s="52">
        <v>8.6</v>
      </c>
      <c r="C273" s="53">
        <v>6.7187499999999997E-2</v>
      </c>
    </row>
    <row r="274" spans="1:3" x14ac:dyDescent="0.3">
      <c r="A274" s="44">
        <v>2.7199999999999998E-2</v>
      </c>
      <c r="B274" s="52">
        <v>8.6</v>
      </c>
      <c r="C274" s="53">
        <v>6.7187499999999997E-2</v>
      </c>
    </row>
    <row r="275" spans="1:3" x14ac:dyDescent="0.3">
      <c r="A275" s="44">
        <v>2.7300000000000001E-2</v>
      </c>
      <c r="B275" s="52">
        <v>8.6</v>
      </c>
      <c r="C275" s="53">
        <v>6.7187499999999997E-2</v>
      </c>
    </row>
    <row r="276" spans="1:3" x14ac:dyDescent="0.3">
      <c r="A276" s="44">
        <v>2.7400000000000001E-2</v>
      </c>
      <c r="B276" s="52">
        <v>8.6</v>
      </c>
      <c r="C276" s="53">
        <v>6.7187499999999997E-2</v>
      </c>
    </row>
    <row r="277" spans="1:3" x14ac:dyDescent="0.3">
      <c r="A277" s="44">
        <v>2.75E-2</v>
      </c>
      <c r="B277" s="52">
        <v>8.6</v>
      </c>
      <c r="C277" s="53">
        <v>6.7187499999999997E-2</v>
      </c>
    </row>
    <row r="278" spans="1:3" x14ac:dyDescent="0.3">
      <c r="A278" s="44">
        <v>2.76E-2</v>
      </c>
      <c r="B278" s="52">
        <v>8.6</v>
      </c>
      <c r="C278" s="53">
        <v>6.7187499999999997E-2</v>
      </c>
    </row>
    <row r="279" spans="1:3" x14ac:dyDescent="0.3">
      <c r="A279" s="44">
        <v>2.7699999999999999E-2</v>
      </c>
      <c r="B279" s="52">
        <v>8.6</v>
      </c>
      <c r="C279" s="53">
        <v>6.7187499999999997E-2</v>
      </c>
    </row>
    <row r="280" spans="1:3" x14ac:dyDescent="0.3">
      <c r="A280" s="44">
        <v>2.7799999999999998E-2</v>
      </c>
      <c r="B280" s="52">
        <v>8.6</v>
      </c>
      <c r="C280" s="53">
        <v>6.7187499999999997E-2</v>
      </c>
    </row>
    <row r="281" spans="1:3" x14ac:dyDescent="0.3">
      <c r="A281" s="44">
        <v>2.7900000000000001E-2</v>
      </c>
      <c r="B281" s="52">
        <v>8.6</v>
      </c>
      <c r="C281" s="53">
        <v>6.7187499999999997E-2</v>
      </c>
    </row>
    <row r="282" spans="1:3" x14ac:dyDescent="0.3">
      <c r="A282" s="44">
        <v>2.8000000000000001E-2</v>
      </c>
      <c r="B282" s="52">
        <v>8.6</v>
      </c>
      <c r="C282" s="53">
        <v>6.7187499999999997E-2</v>
      </c>
    </row>
    <row r="283" spans="1:3" x14ac:dyDescent="0.3">
      <c r="A283" s="44">
        <v>2.81E-2</v>
      </c>
      <c r="B283" s="52">
        <v>8.6</v>
      </c>
      <c r="C283" s="53">
        <v>6.7187499999999997E-2</v>
      </c>
    </row>
    <row r="284" spans="1:3" x14ac:dyDescent="0.3">
      <c r="A284" s="44">
        <v>2.8199999999999999E-2</v>
      </c>
      <c r="B284" s="52">
        <v>8.6</v>
      </c>
      <c r="C284" s="53">
        <v>6.7187499999999997E-2</v>
      </c>
    </row>
    <row r="285" spans="1:3" x14ac:dyDescent="0.3">
      <c r="A285" s="44">
        <v>2.8299999999999999E-2</v>
      </c>
      <c r="B285" s="52">
        <v>8.6</v>
      </c>
      <c r="C285" s="53">
        <v>6.7187499999999997E-2</v>
      </c>
    </row>
    <row r="286" spans="1:3" x14ac:dyDescent="0.3">
      <c r="A286" s="44">
        <v>2.8400000000000002E-2</v>
      </c>
      <c r="B286" s="52">
        <v>8.6</v>
      </c>
      <c r="C286" s="53">
        <v>6.7187499999999997E-2</v>
      </c>
    </row>
    <row r="287" spans="1:3" x14ac:dyDescent="0.3">
      <c r="A287" s="44">
        <v>2.8500000000000001E-2</v>
      </c>
      <c r="B287" s="52">
        <v>8.6</v>
      </c>
      <c r="C287" s="53">
        <v>6.7187499999999997E-2</v>
      </c>
    </row>
    <row r="288" spans="1:3" x14ac:dyDescent="0.3">
      <c r="A288" s="44">
        <v>2.86E-2</v>
      </c>
      <c r="B288" s="52">
        <v>8.6</v>
      </c>
      <c r="C288" s="53">
        <v>6.7187499999999997E-2</v>
      </c>
    </row>
    <row r="289" spans="1:3" x14ac:dyDescent="0.3">
      <c r="A289" s="44">
        <v>2.87E-2</v>
      </c>
      <c r="B289" s="52">
        <v>8.6</v>
      </c>
      <c r="C289" s="53">
        <v>6.7187499999999997E-2</v>
      </c>
    </row>
    <row r="290" spans="1:3" x14ac:dyDescent="0.3">
      <c r="A290" s="44">
        <v>2.8799999999999999E-2</v>
      </c>
      <c r="B290" s="52">
        <v>8.6</v>
      </c>
      <c r="C290" s="53">
        <v>6.7187499999999997E-2</v>
      </c>
    </row>
    <row r="291" spans="1:3" x14ac:dyDescent="0.3">
      <c r="A291" s="44">
        <v>2.8899999999999999E-2</v>
      </c>
      <c r="B291" s="52">
        <v>8.6</v>
      </c>
      <c r="C291" s="53">
        <v>6.7187499999999997E-2</v>
      </c>
    </row>
    <row r="292" spans="1:3" x14ac:dyDescent="0.3">
      <c r="A292" s="44">
        <v>2.9000000000000001E-2</v>
      </c>
      <c r="B292" s="52">
        <v>8.6</v>
      </c>
      <c r="C292" s="53">
        <v>6.7187499999999997E-2</v>
      </c>
    </row>
    <row r="293" spans="1:3" x14ac:dyDescent="0.3">
      <c r="A293" s="44">
        <v>2.9100000000000001E-2</v>
      </c>
      <c r="B293" s="52">
        <v>8.6</v>
      </c>
      <c r="C293" s="53">
        <v>6.7187499999999997E-2</v>
      </c>
    </row>
    <row r="294" spans="1:3" x14ac:dyDescent="0.3">
      <c r="A294" s="44">
        <v>2.92E-2</v>
      </c>
      <c r="B294" s="52">
        <v>8.6</v>
      </c>
      <c r="C294" s="53">
        <v>6.7187499999999997E-2</v>
      </c>
    </row>
    <row r="295" spans="1:3" x14ac:dyDescent="0.3">
      <c r="A295" s="44">
        <v>2.93E-2</v>
      </c>
      <c r="B295" s="52">
        <v>8.6</v>
      </c>
      <c r="C295" s="53">
        <v>6.7187499999999997E-2</v>
      </c>
    </row>
    <row r="296" spans="1:3" x14ac:dyDescent="0.3">
      <c r="A296" s="44">
        <v>2.9399999999999999E-2</v>
      </c>
      <c r="B296" s="52">
        <v>8.6</v>
      </c>
      <c r="C296" s="53">
        <v>6.7187499999999997E-2</v>
      </c>
    </row>
    <row r="297" spans="1:3" x14ac:dyDescent="0.3">
      <c r="A297" s="44">
        <v>2.9499999999999998E-2</v>
      </c>
      <c r="B297" s="52">
        <v>8.6</v>
      </c>
      <c r="C297" s="53">
        <v>6.7187499999999997E-2</v>
      </c>
    </row>
    <row r="298" spans="1:3" x14ac:dyDescent="0.3">
      <c r="A298" s="44">
        <v>2.9600000000000001E-2</v>
      </c>
      <c r="B298" s="52">
        <v>8.6</v>
      </c>
      <c r="C298" s="53">
        <v>6.7187499999999997E-2</v>
      </c>
    </row>
    <row r="299" spans="1:3" x14ac:dyDescent="0.3">
      <c r="A299" s="44">
        <v>2.9700000000000001E-2</v>
      </c>
      <c r="B299" s="52">
        <v>8.6</v>
      </c>
      <c r="C299" s="53">
        <v>6.7187499999999997E-2</v>
      </c>
    </row>
    <row r="300" spans="1:3" x14ac:dyDescent="0.3">
      <c r="A300" s="44">
        <v>2.98E-2</v>
      </c>
      <c r="B300" s="52">
        <v>8.6</v>
      </c>
      <c r="C300" s="53">
        <v>6.7187499999999997E-2</v>
      </c>
    </row>
    <row r="301" spans="1:3" x14ac:dyDescent="0.3">
      <c r="A301" s="44">
        <v>2.9899999999999999E-2</v>
      </c>
      <c r="B301" s="52">
        <v>8.6</v>
      </c>
      <c r="C301" s="53">
        <v>6.7187499999999997E-2</v>
      </c>
    </row>
    <row r="302" spans="1:3" x14ac:dyDescent="0.3">
      <c r="A302" s="44">
        <v>0.03</v>
      </c>
      <c r="B302" s="52">
        <v>8.6</v>
      </c>
      <c r="C302" s="53">
        <v>6.7187499999999997E-2</v>
      </c>
    </row>
    <row r="303" spans="1:3" x14ac:dyDescent="0.3">
      <c r="A303" s="44">
        <v>3.0099999999999998E-2</v>
      </c>
      <c r="B303" s="52">
        <v>8.6</v>
      </c>
      <c r="C303" s="53">
        <v>6.7187499999999997E-2</v>
      </c>
    </row>
    <row r="304" spans="1:3" x14ac:dyDescent="0.3">
      <c r="A304" s="44">
        <v>3.0200000000000001E-2</v>
      </c>
      <c r="B304" s="52">
        <v>8.6</v>
      </c>
      <c r="C304" s="53">
        <v>6.7187499999999997E-2</v>
      </c>
    </row>
    <row r="305" spans="1:3" x14ac:dyDescent="0.3">
      <c r="A305" s="44">
        <v>3.0300000000000001E-2</v>
      </c>
      <c r="B305" s="52">
        <v>8.6</v>
      </c>
      <c r="C305" s="53">
        <v>6.7187499999999997E-2</v>
      </c>
    </row>
    <row r="306" spans="1:3" x14ac:dyDescent="0.3">
      <c r="A306" s="44">
        <v>3.04E-2</v>
      </c>
      <c r="B306" s="52">
        <v>8.6</v>
      </c>
      <c r="C306" s="53">
        <v>6.7187499999999997E-2</v>
      </c>
    </row>
    <row r="307" spans="1:3" x14ac:dyDescent="0.3">
      <c r="A307" s="44">
        <v>3.0499999999999999E-2</v>
      </c>
      <c r="B307" s="52">
        <v>8.6</v>
      </c>
      <c r="C307" s="53">
        <v>6.7187499999999997E-2</v>
      </c>
    </row>
    <row r="308" spans="1:3" x14ac:dyDescent="0.3">
      <c r="A308" s="44">
        <v>3.0599999999999999E-2</v>
      </c>
      <c r="B308" s="52">
        <v>8.6</v>
      </c>
      <c r="C308" s="53">
        <v>6.7187499999999997E-2</v>
      </c>
    </row>
    <row r="309" spans="1:3" x14ac:dyDescent="0.3">
      <c r="A309" s="44">
        <v>3.0700000000000002E-2</v>
      </c>
      <c r="B309" s="52">
        <v>8.6</v>
      </c>
      <c r="C309" s="53">
        <v>6.7187499999999997E-2</v>
      </c>
    </row>
    <row r="310" spans="1:3" x14ac:dyDescent="0.3">
      <c r="A310" s="44">
        <v>3.0800000000000001E-2</v>
      </c>
      <c r="B310" s="52">
        <v>8.6</v>
      </c>
      <c r="C310" s="53">
        <v>6.7187499999999997E-2</v>
      </c>
    </row>
    <row r="311" spans="1:3" x14ac:dyDescent="0.3">
      <c r="A311" s="44">
        <v>3.09E-2</v>
      </c>
      <c r="B311" s="52">
        <v>8.6</v>
      </c>
      <c r="C311" s="53">
        <v>6.7187499999999997E-2</v>
      </c>
    </row>
    <row r="312" spans="1:3" x14ac:dyDescent="0.3">
      <c r="A312" s="44">
        <v>3.1E-2</v>
      </c>
      <c r="B312" s="52">
        <v>8.6</v>
      </c>
      <c r="C312" s="53">
        <v>6.7187499999999997E-2</v>
      </c>
    </row>
    <row r="313" spans="1:3" x14ac:dyDescent="0.3">
      <c r="A313" s="44">
        <v>3.1099999999999999E-2</v>
      </c>
      <c r="B313" s="52">
        <v>8.6</v>
      </c>
      <c r="C313" s="53">
        <v>6.7187499999999997E-2</v>
      </c>
    </row>
    <row r="314" spans="1:3" x14ac:dyDescent="0.3">
      <c r="A314" s="44">
        <v>3.1199999999999999E-2</v>
      </c>
      <c r="B314" s="52">
        <v>8.6</v>
      </c>
      <c r="C314" s="53">
        <v>6.7187499999999997E-2</v>
      </c>
    </row>
    <row r="315" spans="1:3" x14ac:dyDescent="0.3">
      <c r="A315" s="44">
        <v>3.1300000000000001E-2</v>
      </c>
      <c r="B315" s="52">
        <v>8.5975000000000001</v>
      </c>
      <c r="C315" s="53">
        <v>6.7167968999999994E-2</v>
      </c>
    </row>
    <row r="316" spans="1:3" x14ac:dyDescent="0.3">
      <c r="A316" s="44">
        <v>3.1399999999999997E-2</v>
      </c>
      <c r="B316" s="52">
        <v>8.5975000000000001</v>
      </c>
      <c r="C316" s="53">
        <v>6.7167968999999994E-2</v>
      </c>
    </row>
    <row r="317" spans="1:3" x14ac:dyDescent="0.3">
      <c r="A317" s="44">
        <v>3.15E-2</v>
      </c>
      <c r="B317" s="52">
        <v>8.5975000000000001</v>
      </c>
      <c r="C317" s="53">
        <v>6.7167968999999994E-2</v>
      </c>
    </row>
    <row r="318" spans="1:3" x14ac:dyDescent="0.3">
      <c r="A318" s="44">
        <v>3.1600000000000003E-2</v>
      </c>
      <c r="B318" s="52">
        <v>8.5975000000000001</v>
      </c>
      <c r="C318" s="53">
        <v>6.7167968999999994E-2</v>
      </c>
    </row>
    <row r="319" spans="1:3" x14ac:dyDescent="0.3">
      <c r="A319" s="44">
        <v>3.1699999999999999E-2</v>
      </c>
      <c r="B319" s="52">
        <v>8.5975000000000001</v>
      </c>
      <c r="C319" s="53">
        <v>6.7167968999999994E-2</v>
      </c>
    </row>
    <row r="320" spans="1:3" x14ac:dyDescent="0.3">
      <c r="A320" s="44">
        <v>3.1800000000000002E-2</v>
      </c>
      <c r="B320" s="52">
        <v>8.5975000000000001</v>
      </c>
      <c r="C320" s="53">
        <v>6.7167968999999994E-2</v>
      </c>
    </row>
    <row r="321" spans="1:3" x14ac:dyDescent="0.3">
      <c r="A321" s="44">
        <v>3.1899999999999998E-2</v>
      </c>
      <c r="B321" s="52">
        <v>8.5975000000000001</v>
      </c>
      <c r="C321" s="53">
        <v>6.7167968999999994E-2</v>
      </c>
    </row>
    <row r="322" spans="1:3" x14ac:dyDescent="0.3">
      <c r="A322" s="44">
        <v>3.2000000000000001E-2</v>
      </c>
      <c r="B322" s="52">
        <v>8.5975000000000001</v>
      </c>
      <c r="C322" s="53">
        <v>6.7167968999999994E-2</v>
      </c>
    </row>
    <row r="323" spans="1:3" x14ac:dyDescent="0.3">
      <c r="A323" s="44">
        <v>3.2099999999999997E-2</v>
      </c>
      <c r="B323" s="52">
        <v>8.5975000000000001</v>
      </c>
      <c r="C323" s="53">
        <v>6.7167968999999994E-2</v>
      </c>
    </row>
    <row r="324" spans="1:3" x14ac:dyDescent="0.3">
      <c r="A324" s="44">
        <v>3.2199999999999999E-2</v>
      </c>
      <c r="B324" s="52">
        <v>8.5975000000000001</v>
      </c>
      <c r="C324" s="53">
        <v>6.7167968999999994E-2</v>
      </c>
    </row>
    <row r="325" spans="1:3" x14ac:dyDescent="0.3">
      <c r="A325" s="44">
        <v>3.2300000000000002E-2</v>
      </c>
      <c r="B325" s="52">
        <v>8.5975000000000001</v>
      </c>
      <c r="C325" s="53">
        <v>6.7167968999999994E-2</v>
      </c>
    </row>
    <row r="326" spans="1:3" x14ac:dyDescent="0.3">
      <c r="A326" s="44">
        <v>3.2399999999999998E-2</v>
      </c>
      <c r="B326" s="52">
        <v>8.5975000000000001</v>
      </c>
      <c r="C326" s="53">
        <v>6.7167968999999994E-2</v>
      </c>
    </row>
    <row r="327" spans="1:3" x14ac:dyDescent="0.3">
      <c r="A327" s="44">
        <v>3.2500000000000001E-2</v>
      </c>
      <c r="B327" s="52">
        <v>8.5975000000000001</v>
      </c>
      <c r="C327" s="53">
        <v>6.7167968999999994E-2</v>
      </c>
    </row>
    <row r="328" spans="1:3" x14ac:dyDescent="0.3">
      <c r="A328" s="44">
        <v>3.2599999999999997E-2</v>
      </c>
      <c r="B328" s="52">
        <v>8.5975000000000001</v>
      </c>
      <c r="C328" s="53">
        <v>6.7167968999999994E-2</v>
      </c>
    </row>
    <row r="329" spans="1:3" x14ac:dyDescent="0.3">
      <c r="A329" s="44">
        <v>3.27E-2</v>
      </c>
      <c r="B329" s="52">
        <v>8.5975000000000001</v>
      </c>
      <c r="C329" s="53">
        <v>6.7167968999999994E-2</v>
      </c>
    </row>
    <row r="330" spans="1:3" x14ac:dyDescent="0.3">
      <c r="A330" s="44">
        <v>3.2800000000000003E-2</v>
      </c>
      <c r="B330" s="52">
        <v>8.5975000000000001</v>
      </c>
      <c r="C330" s="53">
        <v>6.7167968999999994E-2</v>
      </c>
    </row>
    <row r="331" spans="1:3" x14ac:dyDescent="0.3">
      <c r="A331" s="44">
        <v>3.2899999999999999E-2</v>
      </c>
      <c r="B331" s="52">
        <v>8.5975000000000001</v>
      </c>
      <c r="C331" s="53">
        <v>6.7167968999999994E-2</v>
      </c>
    </row>
    <row r="332" spans="1:3" x14ac:dyDescent="0.3">
      <c r="A332" s="44">
        <v>3.3000000000000002E-2</v>
      </c>
      <c r="B332" s="52">
        <v>8.5975000000000001</v>
      </c>
      <c r="C332" s="53">
        <v>6.7167968999999994E-2</v>
      </c>
    </row>
    <row r="333" spans="1:3" x14ac:dyDescent="0.3">
      <c r="A333" s="44">
        <v>3.3099999999999997E-2</v>
      </c>
      <c r="B333" s="52">
        <v>8.5975000000000001</v>
      </c>
      <c r="C333" s="53">
        <v>6.7167968999999994E-2</v>
      </c>
    </row>
    <row r="334" spans="1:3" x14ac:dyDescent="0.3">
      <c r="A334" s="44">
        <v>3.32E-2</v>
      </c>
      <c r="B334" s="52">
        <v>8.5975000000000001</v>
      </c>
      <c r="C334" s="53">
        <v>6.7167968999999994E-2</v>
      </c>
    </row>
    <row r="335" spans="1:3" x14ac:dyDescent="0.3">
      <c r="A335" s="44">
        <v>3.3300000000000003E-2</v>
      </c>
      <c r="B335" s="52">
        <v>8.5975000000000001</v>
      </c>
      <c r="C335" s="53">
        <v>6.7167968999999994E-2</v>
      </c>
    </row>
    <row r="336" spans="1:3" x14ac:dyDescent="0.3">
      <c r="A336" s="44">
        <v>3.3399999999999999E-2</v>
      </c>
      <c r="B336" s="52">
        <v>8.5975000000000001</v>
      </c>
      <c r="C336" s="53">
        <v>6.7167968999999994E-2</v>
      </c>
    </row>
    <row r="337" spans="1:3" x14ac:dyDescent="0.3">
      <c r="A337" s="44">
        <v>3.3500000000000002E-2</v>
      </c>
      <c r="B337" s="52">
        <v>8.5975000000000001</v>
      </c>
      <c r="C337" s="53">
        <v>6.7167968999999994E-2</v>
      </c>
    </row>
    <row r="338" spans="1:3" x14ac:dyDescent="0.3">
      <c r="A338" s="44">
        <v>3.3599999999999998E-2</v>
      </c>
      <c r="B338" s="52">
        <v>8.5975000000000001</v>
      </c>
      <c r="C338" s="53">
        <v>6.7167968999999994E-2</v>
      </c>
    </row>
    <row r="339" spans="1:3" x14ac:dyDescent="0.3">
      <c r="A339" s="44">
        <v>3.3700000000000001E-2</v>
      </c>
      <c r="B339" s="52">
        <v>8.5975000000000001</v>
      </c>
      <c r="C339" s="53">
        <v>6.7167968999999994E-2</v>
      </c>
    </row>
    <row r="340" spans="1:3" x14ac:dyDescent="0.3">
      <c r="A340" s="44">
        <v>3.3799999999999997E-2</v>
      </c>
      <c r="B340" s="52">
        <v>8.5950000000000006</v>
      </c>
      <c r="C340" s="53">
        <v>6.7148438000000005E-2</v>
      </c>
    </row>
    <row r="341" spans="1:3" x14ac:dyDescent="0.3">
      <c r="A341" s="44">
        <v>3.39E-2</v>
      </c>
      <c r="B341" s="52">
        <v>8.5950000000000006</v>
      </c>
      <c r="C341" s="53">
        <v>6.7148438000000005E-2</v>
      </c>
    </row>
    <row r="342" spans="1:3" x14ac:dyDescent="0.3">
      <c r="A342" s="44">
        <v>3.4000000000000002E-2</v>
      </c>
      <c r="B342" s="52">
        <v>8.5950000000000006</v>
      </c>
      <c r="C342" s="53">
        <v>6.7148438000000005E-2</v>
      </c>
    </row>
    <row r="343" spans="1:3" x14ac:dyDescent="0.3">
      <c r="A343" s="44">
        <v>3.4099999999999998E-2</v>
      </c>
      <c r="B343" s="52">
        <v>8.5950000000000006</v>
      </c>
      <c r="C343" s="53">
        <v>6.7148438000000005E-2</v>
      </c>
    </row>
    <row r="344" spans="1:3" x14ac:dyDescent="0.3">
      <c r="A344" s="44">
        <v>3.4200000000000001E-2</v>
      </c>
      <c r="B344" s="52">
        <v>8.5950000000000006</v>
      </c>
      <c r="C344" s="53">
        <v>6.7148438000000005E-2</v>
      </c>
    </row>
    <row r="345" spans="1:3" x14ac:dyDescent="0.3">
      <c r="A345" s="44">
        <v>3.4299999999999997E-2</v>
      </c>
      <c r="B345" s="52">
        <v>8.5950000000000006</v>
      </c>
      <c r="C345" s="53">
        <v>6.7148438000000005E-2</v>
      </c>
    </row>
    <row r="346" spans="1:3" x14ac:dyDescent="0.3">
      <c r="A346" s="44">
        <v>3.44E-2</v>
      </c>
      <c r="B346" s="52">
        <v>8.5950000000000006</v>
      </c>
      <c r="C346" s="53">
        <v>6.7148438000000005E-2</v>
      </c>
    </row>
    <row r="347" spans="1:3" x14ac:dyDescent="0.3">
      <c r="A347" s="44">
        <v>3.4500000000000003E-2</v>
      </c>
      <c r="B347" s="52">
        <v>8.5950000000000006</v>
      </c>
      <c r="C347" s="53">
        <v>6.7148438000000005E-2</v>
      </c>
    </row>
    <row r="348" spans="1:3" x14ac:dyDescent="0.3">
      <c r="A348" s="44">
        <v>3.4599999999999999E-2</v>
      </c>
      <c r="B348" s="52">
        <v>8.5950000000000006</v>
      </c>
      <c r="C348" s="53">
        <v>6.7148438000000005E-2</v>
      </c>
    </row>
    <row r="349" spans="1:3" x14ac:dyDescent="0.3">
      <c r="A349" s="44">
        <v>3.4700000000000002E-2</v>
      </c>
      <c r="B349" s="52">
        <v>8.5950000000000006</v>
      </c>
      <c r="C349" s="53">
        <v>6.7148438000000005E-2</v>
      </c>
    </row>
    <row r="350" spans="1:3" x14ac:dyDescent="0.3">
      <c r="A350" s="44">
        <v>3.4799999999999998E-2</v>
      </c>
      <c r="B350" s="52">
        <v>8.5950000000000006</v>
      </c>
      <c r="C350" s="53">
        <v>6.7148438000000005E-2</v>
      </c>
    </row>
    <row r="351" spans="1:3" x14ac:dyDescent="0.3">
      <c r="A351" s="44">
        <v>3.49E-2</v>
      </c>
      <c r="B351" s="52">
        <v>8.5950000000000006</v>
      </c>
      <c r="C351" s="53">
        <v>6.7148438000000005E-2</v>
      </c>
    </row>
    <row r="352" spans="1:3" x14ac:dyDescent="0.3">
      <c r="A352" s="44">
        <v>3.5000000000000003E-2</v>
      </c>
      <c r="B352" s="52">
        <v>8.5950000000000006</v>
      </c>
      <c r="C352" s="53">
        <v>6.7148438000000005E-2</v>
      </c>
    </row>
    <row r="353" spans="1:3" x14ac:dyDescent="0.3">
      <c r="A353" s="44">
        <v>3.5099999999999999E-2</v>
      </c>
      <c r="B353" s="52">
        <v>8.5950000000000006</v>
      </c>
      <c r="C353" s="53">
        <v>6.7148438000000005E-2</v>
      </c>
    </row>
    <row r="354" spans="1:3" x14ac:dyDescent="0.3">
      <c r="A354" s="44">
        <v>3.5200000000000002E-2</v>
      </c>
      <c r="B354" s="52">
        <v>8.5950000000000006</v>
      </c>
      <c r="C354" s="53">
        <v>6.7148438000000005E-2</v>
      </c>
    </row>
    <row r="355" spans="1:3" x14ac:dyDescent="0.3">
      <c r="A355" s="44">
        <v>3.5299999999999998E-2</v>
      </c>
      <c r="B355" s="52">
        <v>8.5950000000000006</v>
      </c>
      <c r="C355" s="53">
        <v>6.7148438000000005E-2</v>
      </c>
    </row>
    <row r="356" spans="1:3" x14ac:dyDescent="0.3">
      <c r="A356" s="44">
        <v>3.5400000000000001E-2</v>
      </c>
      <c r="B356" s="52">
        <v>8.5950000000000006</v>
      </c>
      <c r="C356" s="53">
        <v>6.7148438000000005E-2</v>
      </c>
    </row>
    <row r="357" spans="1:3" x14ac:dyDescent="0.3">
      <c r="A357" s="44">
        <v>3.5499999999999997E-2</v>
      </c>
      <c r="B357" s="52">
        <v>8.5950000000000006</v>
      </c>
      <c r="C357" s="53">
        <v>6.7148438000000005E-2</v>
      </c>
    </row>
    <row r="358" spans="1:3" x14ac:dyDescent="0.3">
      <c r="A358" s="44">
        <v>3.56E-2</v>
      </c>
      <c r="B358" s="52">
        <v>8.5950000000000006</v>
      </c>
      <c r="C358" s="53">
        <v>6.7148438000000005E-2</v>
      </c>
    </row>
    <row r="359" spans="1:3" x14ac:dyDescent="0.3">
      <c r="A359" s="44">
        <v>3.5700000000000003E-2</v>
      </c>
      <c r="B359" s="52">
        <v>8.5950000000000006</v>
      </c>
      <c r="C359" s="53">
        <v>6.7148438000000005E-2</v>
      </c>
    </row>
    <row r="360" spans="1:3" x14ac:dyDescent="0.3">
      <c r="A360" s="44">
        <v>3.5799999999999998E-2</v>
      </c>
      <c r="B360" s="52">
        <v>8.5950000000000006</v>
      </c>
      <c r="C360" s="53">
        <v>6.7148438000000005E-2</v>
      </c>
    </row>
    <row r="361" spans="1:3" x14ac:dyDescent="0.3">
      <c r="A361" s="44">
        <v>3.5900000000000001E-2</v>
      </c>
      <c r="B361" s="52">
        <v>8.5950000000000006</v>
      </c>
      <c r="C361" s="53">
        <v>6.7148438000000005E-2</v>
      </c>
    </row>
    <row r="362" spans="1:3" x14ac:dyDescent="0.3">
      <c r="A362" s="44">
        <v>3.5999999999999997E-2</v>
      </c>
      <c r="B362" s="52">
        <v>8.5950000000000006</v>
      </c>
      <c r="C362" s="53">
        <v>6.7148438000000005E-2</v>
      </c>
    </row>
    <row r="363" spans="1:3" x14ac:dyDescent="0.3">
      <c r="A363" s="44">
        <v>3.61E-2</v>
      </c>
      <c r="B363" s="52">
        <v>8.5950000000000006</v>
      </c>
      <c r="C363" s="53">
        <v>6.7148438000000005E-2</v>
      </c>
    </row>
    <row r="364" spans="1:3" x14ac:dyDescent="0.3">
      <c r="A364" s="44">
        <v>3.6200000000000003E-2</v>
      </c>
      <c r="B364" s="52">
        <v>8.5950000000000006</v>
      </c>
      <c r="C364" s="53">
        <v>6.7148438000000005E-2</v>
      </c>
    </row>
    <row r="365" spans="1:3" x14ac:dyDescent="0.3">
      <c r="A365" s="44">
        <v>3.6299999999999999E-2</v>
      </c>
      <c r="B365" s="52">
        <v>8.5950000000000006</v>
      </c>
      <c r="C365" s="53">
        <v>6.7148438000000005E-2</v>
      </c>
    </row>
    <row r="366" spans="1:3" x14ac:dyDescent="0.3">
      <c r="A366" s="44">
        <v>3.6400000000000002E-2</v>
      </c>
      <c r="B366" s="52">
        <v>8.5950000000000006</v>
      </c>
      <c r="C366" s="53">
        <v>6.7148438000000005E-2</v>
      </c>
    </row>
    <row r="367" spans="1:3" x14ac:dyDescent="0.3">
      <c r="A367" s="44">
        <v>3.6499999999999998E-2</v>
      </c>
      <c r="B367" s="52">
        <v>8.5950000000000006</v>
      </c>
      <c r="C367" s="53">
        <v>6.7148438000000005E-2</v>
      </c>
    </row>
    <row r="368" spans="1:3" x14ac:dyDescent="0.3">
      <c r="A368" s="44">
        <v>3.6600000000000001E-2</v>
      </c>
      <c r="B368" s="52">
        <v>8.5950000000000006</v>
      </c>
      <c r="C368" s="53">
        <v>6.7148438000000005E-2</v>
      </c>
    </row>
    <row r="369" spans="1:3" x14ac:dyDescent="0.3">
      <c r="A369" s="44">
        <v>3.6700000000000003E-2</v>
      </c>
      <c r="B369" s="52">
        <v>8.5950000000000006</v>
      </c>
      <c r="C369" s="53">
        <v>6.7148438000000005E-2</v>
      </c>
    </row>
    <row r="370" spans="1:3" x14ac:dyDescent="0.3">
      <c r="A370" s="44">
        <v>3.6799999999999999E-2</v>
      </c>
      <c r="B370" s="52">
        <v>8.5950000000000006</v>
      </c>
      <c r="C370" s="53">
        <v>6.7148438000000005E-2</v>
      </c>
    </row>
    <row r="371" spans="1:3" x14ac:dyDescent="0.3">
      <c r="A371" s="44">
        <v>3.6900000000000002E-2</v>
      </c>
      <c r="B371" s="52">
        <v>8.5950000000000006</v>
      </c>
      <c r="C371" s="53">
        <v>6.7148438000000005E-2</v>
      </c>
    </row>
    <row r="372" spans="1:3" x14ac:dyDescent="0.3">
      <c r="A372" s="44">
        <v>3.6999999999999998E-2</v>
      </c>
      <c r="B372" s="52">
        <v>8.5950000000000006</v>
      </c>
      <c r="C372" s="53">
        <v>6.7148438000000005E-2</v>
      </c>
    </row>
    <row r="373" spans="1:3" x14ac:dyDescent="0.3">
      <c r="A373" s="44">
        <v>3.7100000000000001E-2</v>
      </c>
      <c r="B373" s="52">
        <v>8.5950000000000006</v>
      </c>
      <c r="C373" s="53">
        <v>6.7148438000000005E-2</v>
      </c>
    </row>
    <row r="374" spans="1:3" x14ac:dyDescent="0.3">
      <c r="A374" s="44">
        <v>3.7199999999999997E-2</v>
      </c>
      <c r="B374" s="52">
        <v>8.5950000000000006</v>
      </c>
      <c r="C374" s="53">
        <v>6.7148438000000005E-2</v>
      </c>
    </row>
    <row r="375" spans="1:3" x14ac:dyDescent="0.3">
      <c r="A375" s="44">
        <v>3.73E-2</v>
      </c>
      <c r="B375" s="52">
        <v>8.5950000000000006</v>
      </c>
      <c r="C375" s="53">
        <v>6.7148438000000005E-2</v>
      </c>
    </row>
    <row r="376" spans="1:3" x14ac:dyDescent="0.3">
      <c r="A376" s="44">
        <v>3.7400000000000003E-2</v>
      </c>
      <c r="B376" s="52">
        <v>8.5950000000000006</v>
      </c>
      <c r="C376" s="53">
        <v>6.7148438000000005E-2</v>
      </c>
    </row>
    <row r="377" spans="1:3" x14ac:dyDescent="0.3">
      <c r="A377" s="44">
        <v>3.7499999999999999E-2</v>
      </c>
      <c r="B377" s="52">
        <v>8.5950000000000006</v>
      </c>
      <c r="C377" s="53">
        <v>6.7148438000000005E-2</v>
      </c>
    </row>
    <row r="378" spans="1:3" x14ac:dyDescent="0.3">
      <c r="A378" s="44">
        <v>3.7600000000000001E-2</v>
      </c>
      <c r="B378" s="52">
        <v>8.59</v>
      </c>
      <c r="C378" s="53">
        <v>6.7109374999999999E-2</v>
      </c>
    </row>
    <row r="379" spans="1:3" x14ac:dyDescent="0.3">
      <c r="A379" s="44">
        <v>3.7699999999999997E-2</v>
      </c>
      <c r="B379" s="52">
        <v>8.59</v>
      </c>
      <c r="C379" s="53">
        <v>6.7109374999999999E-2</v>
      </c>
    </row>
    <row r="380" spans="1:3" x14ac:dyDescent="0.3">
      <c r="A380" s="44">
        <v>3.78E-2</v>
      </c>
      <c r="B380" s="52">
        <v>8.59</v>
      </c>
      <c r="C380" s="53">
        <v>6.7109374999999999E-2</v>
      </c>
    </row>
    <row r="381" spans="1:3" x14ac:dyDescent="0.3">
      <c r="A381" s="44">
        <v>3.7900000000000003E-2</v>
      </c>
      <c r="B381" s="52">
        <v>8.59</v>
      </c>
      <c r="C381" s="53">
        <v>6.7109374999999999E-2</v>
      </c>
    </row>
    <row r="382" spans="1:3" x14ac:dyDescent="0.3">
      <c r="A382" s="44">
        <v>3.7999999999999999E-2</v>
      </c>
      <c r="B382" s="52">
        <v>8.59</v>
      </c>
      <c r="C382" s="53">
        <v>6.7109374999999999E-2</v>
      </c>
    </row>
    <row r="383" spans="1:3" x14ac:dyDescent="0.3">
      <c r="A383" s="44">
        <v>3.8100000000000002E-2</v>
      </c>
      <c r="B383" s="52">
        <v>8.59</v>
      </c>
      <c r="C383" s="53">
        <v>6.7109374999999999E-2</v>
      </c>
    </row>
    <row r="384" spans="1:3" x14ac:dyDescent="0.3">
      <c r="A384" s="44">
        <v>3.8199999999999998E-2</v>
      </c>
      <c r="B384" s="52">
        <v>8.59</v>
      </c>
      <c r="C384" s="53">
        <v>6.7109374999999999E-2</v>
      </c>
    </row>
    <row r="385" spans="1:3" x14ac:dyDescent="0.3">
      <c r="A385" s="44">
        <v>3.8300000000000001E-2</v>
      </c>
      <c r="B385" s="52">
        <v>8.59</v>
      </c>
      <c r="C385" s="53">
        <v>6.7109374999999999E-2</v>
      </c>
    </row>
    <row r="386" spans="1:3" x14ac:dyDescent="0.3">
      <c r="A386" s="44">
        <v>3.8399999999999997E-2</v>
      </c>
      <c r="B386" s="52">
        <v>8.59</v>
      </c>
      <c r="C386" s="53">
        <v>6.7109374999999999E-2</v>
      </c>
    </row>
    <row r="387" spans="1:3" x14ac:dyDescent="0.3">
      <c r="A387" s="44">
        <v>3.85E-2</v>
      </c>
      <c r="B387" s="52">
        <v>8.59</v>
      </c>
      <c r="C387" s="53">
        <v>6.7109374999999999E-2</v>
      </c>
    </row>
    <row r="388" spans="1:3" x14ac:dyDescent="0.3">
      <c r="A388" s="44">
        <v>3.8600000000000002E-2</v>
      </c>
      <c r="B388" s="52">
        <v>8.59</v>
      </c>
      <c r="C388" s="53">
        <v>6.7109374999999999E-2</v>
      </c>
    </row>
    <row r="389" spans="1:3" x14ac:dyDescent="0.3">
      <c r="A389" s="44">
        <v>3.8699999999999998E-2</v>
      </c>
      <c r="B389" s="52">
        <v>8.59</v>
      </c>
      <c r="C389" s="53">
        <v>6.7109374999999999E-2</v>
      </c>
    </row>
    <row r="390" spans="1:3" x14ac:dyDescent="0.3">
      <c r="A390" s="44">
        <v>3.8800000000000001E-2</v>
      </c>
      <c r="B390" s="52">
        <v>8.59</v>
      </c>
      <c r="C390" s="53">
        <v>6.7109374999999999E-2</v>
      </c>
    </row>
    <row r="391" spans="1:3" x14ac:dyDescent="0.3">
      <c r="A391" s="44">
        <v>3.8899999999999997E-2</v>
      </c>
      <c r="B391" s="52">
        <v>8.59</v>
      </c>
      <c r="C391" s="53">
        <v>6.7109374999999999E-2</v>
      </c>
    </row>
    <row r="392" spans="1:3" x14ac:dyDescent="0.3">
      <c r="A392" s="44">
        <v>3.9E-2</v>
      </c>
      <c r="B392" s="52">
        <v>8.59</v>
      </c>
      <c r="C392" s="53">
        <v>6.7109374999999999E-2</v>
      </c>
    </row>
    <row r="393" spans="1:3" x14ac:dyDescent="0.3">
      <c r="A393" s="44">
        <v>3.9100000000000003E-2</v>
      </c>
      <c r="B393" s="52">
        <v>8.59</v>
      </c>
      <c r="C393" s="53">
        <v>6.7109374999999999E-2</v>
      </c>
    </row>
    <row r="394" spans="1:3" x14ac:dyDescent="0.3">
      <c r="A394" s="44">
        <v>3.9199999999999999E-2</v>
      </c>
      <c r="B394" s="52">
        <v>8.59</v>
      </c>
      <c r="C394" s="53">
        <v>6.7109374999999999E-2</v>
      </c>
    </row>
    <row r="395" spans="1:3" x14ac:dyDescent="0.3">
      <c r="A395" s="44">
        <v>3.9300000000000002E-2</v>
      </c>
      <c r="B395" s="52">
        <v>8.59</v>
      </c>
      <c r="C395" s="53">
        <v>6.7109374999999999E-2</v>
      </c>
    </row>
    <row r="396" spans="1:3" x14ac:dyDescent="0.3">
      <c r="A396" s="44">
        <v>3.9399999999999998E-2</v>
      </c>
      <c r="B396" s="52">
        <v>8.59</v>
      </c>
      <c r="C396" s="53">
        <v>6.7109374999999999E-2</v>
      </c>
    </row>
    <row r="397" spans="1:3" x14ac:dyDescent="0.3">
      <c r="A397" s="44">
        <v>3.95E-2</v>
      </c>
      <c r="B397" s="52">
        <v>8.59</v>
      </c>
      <c r="C397" s="53">
        <v>6.7109374999999999E-2</v>
      </c>
    </row>
    <row r="398" spans="1:3" x14ac:dyDescent="0.3">
      <c r="A398" s="44">
        <v>3.9600000000000003E-2</v>
      </c>
      <c r="B398" s="52">
        <v>8.59</v>
      </c>
      <c r="C398" s="53">
        <v>6.7109374999999999E-2</v>
      </c>
    </row>
    <row r="399" spans="1:3" x14ac:dyDescent="0.3">
      <c r="A399" s="44">
        <v>3.9699999999999999E-2</v>
      </c>
      <c r="B399" s="52">
        <v>8.59</v>
      </c>
      <c r="C399" s="53">
        <v>6.7109374999999999E-2</v>
      </c>
    </row>
    <row r="400" spans="1:3" x14ac:dyDescent="0.3">
      <c r="A400" s="44">
        <v>3.9800000000000002E-2</v>
      </c>
      <c r="B400" s="52">
        <v>8.59</v>
      </c>
      <c r="C400" s="53">
        <v>6.7109374999999999E-2</v>
      </c>
    </row>
    <row r="401" spans="1:3" x14ac:dyDescent="0.3">
      <c r="A401" s="44">
        <v>3.9899999999999998E-2</v>
      </c>
      <c r="B401" s="52">
        <v>8.59</v>
      </c>
      <c r="C401" s="53">
        <v>6.7109374999999999E-2</v>
      </c>
    </row>
    <row r="402" spans="1:3" x14ac:dyDescent="0.3">
      <c r="A402" s="44">
        <v>0.04</v>
      </c>
      <c r="B402" s="52">
        <v>8.59</v>
      </c>
      <c r="C402" s="53">
        <v>6.7109374999999999E-2</v>
      </c>
    </row>
    <row r="403" spans="1:3" x14ac:dyDescent="0.3">
      <c r="A403" s="44">
        <v>4.0099999999999997E-2</v>
      </c>
      <c r="B403" s="52">
        <v>8.59</v>
      </c>
      <c r="C403" s="53">
        <v>6.7109374999999999E-2</v>
      </c>
    </row>
    <row r="404" spans="1:3" x14ac:dyDescent="0.3">
      <c r="A404" s="44">
        <v>4.02E-2</v>
      </c>
      <c r="B404" s="52">
        <v>8.59</v>
      </c>
      <c r="C404" s="53">
        <v>6.7109374999999999E-2</v>
      </c>
    </row>
    <row r="405" spans="1:3" x14ac:dyDescent="0.3">
      <c r="A405" s="44">
        <v>4.0300000000000002E-2</v>
      </c>
      <c r="B405" s="52">
        <v>8.59</v>
      </c>
      <c r="C405" s="53">
        <v>6.7109374999999999E-2</v>
      </c>
    </row>
    <row r="406" spans="1:3" x14ac:dyDescent="0.3">
      <c r="A406" s="44">
        <v>4.0399999999999998E-2</v>
      </c>
      <c r="B406" s="52">
        <v>8.59</v>
      </c>
      <c r="C406" s="53">
        <v>6.7109374999999999E-2</v>
      </c>
    </row>
    <row r="407" spans="1:3" x14ac:dyDescent="0.3">
      <c r="A407" s="44">
        <v>4.0500000000000001E-2</v>
      </c>
      <c r="B407" s="52">
        <v>8.59</v>
      </c>
      <c r="C407" s="53">
        <v>6.7109374999999999E-2</v>
      </c>
    </row>
    <row r="408" spans="1:3" x14ac:dyDescent="0.3">
      <c r="A408" s="44">
        <v>4.0599999999999997E-2</v>
      </c>
      <c r="B408" s="52">
        <v>8.59</v>
      </c>
      <c r="C408" s="53">
        <v>6.7109374999999999E-2</v>
      </c>
    </row>
    <row r="409" spans="1:3" x14ac:dyDescent="0.3">
      <c r="A409" s="44">
        <v>4.07E-2</v>
      </c>
      <c r="B409" s="52">
        <v>8.59</v>
      </c>
      <c r="C409" s="53">
        <v>6.7109374999999999E-2</v>
      </c>
    </row>
    <row r="410" spans="1:3" x14ac:dyDescent="0.3">
      <c r="A410" s="44">
        <v>4.0800000000000003E-2</v>
      </c>
      <c r="B410" s="52">
        <v>8.59</v>
      </c>
      <c r="C410" s="53">
        <v>6.7109374999999999E-2</v>
      </c>
    </row>
    <row r="411" spans="1:3" x14ac:dyDescent="0.3">
      <c r="A411" s="44">
        <v>4.0899999999999999E-2</v>
      </c>
      <c r="B411" s="52">
        <v>8.59</v>
      </c>
      <c r="C411" s="53">
        <v>6.7109374999999999E-2</v>
      </c>
    </row>
    <row r="412" spans="1:3" x14ac:dyDescent="0.3">
      <c r="A412" s="44">
        <v>4.1000000000000002E-2</v>
      </c>
      <c r="B412" s="52">
        <v>8.59</v>
      </c>
      <c r="C412" s="53">
        <v>6.7109374999999999E-2</v>
      </c>
    </row>
    <row r="413" spans="1:3" x14ac:dyDescent="0.3">
      <c r="A413" s="44">
        <v>4.1099999999999998E-2</v>
      </c>
      <c r="B413" s="52">
        <v>8.59</v>
      </c>
      <c r="C413" s="53">
        <v>6.7109374999999999E-2</v>
      </c>
    </row>
    <row r="414" spans="1:3" x14ac:dyDescent="0.3">
      <c r="A414" s="44">
        <v>4.1200000000000001E-2</v>
      </c>
      <c r="B414" s="52">
        <v>8.59</v>
      </c>
      <c r="C414" s="53">
        <v>6.7109374999999999E-2</v>
      </c>
    </row>
    <row r="415" spans="1:3" x14ac:dyDescent="0.3">
      <c r="A415" s="44">
        <v>4.1300000000000003E-2</v>
      </c>
      <c r="B415" s="52">
        <v>8.59</v>
      </c>
      <c r="C415" s="53">
        <v>6.7109374999999999E-2</v>
      </c>
    </row>
    <row r="416" spans="1:3" x14ac:dyDescent="0.3">
      <c r="A416" s="44">
        <v>4.1399999999999999E-2</v>
      </c>
      <c r="B416" s="52">
        <v>8.59</v>
      </c>
      <c r="C416" s="53">
        <v>6.7109374999999999E-2</v>
      </c>
    </row>
    <row r="417" spans="1:3" x14ac:dyDescent="0.3">
      <c r="A417" s="44">
        <v>4.1500000000000002E-2</v>
      </c>
      <c r="B417" s="52">
        <v>8.59</v>
      </c>
      <c r="C417" s="53">
        <v>6.7109374999999999E-2</v>
      </c>
    </row>
    <row r="418" spans="1:3" x14ac:dyDescent="0.3">
      <c r="A418" s="44">
        <v>4.1599999999999998E-2</v>
      </c>
      <c r="B418" s="52">
        <v>8.59</v>
      </c>
      <c r="C418" s="53">
        <v>6.7109374999999999E-2</v>
      </c>
    </row>
    <row r="419" spans="1:3" x14ac:dyDescent="0.3">
      <c r="A419" s="44">
        <v>4.1700000000000001E-2</v>
      </c>
      <c r="B419" s="52">
        <v>8.59</v>
      </c>
      <c r="C419" s="53">
        <v>6.7109374999999999E-2</v>
      </c>
    </row>
    <row r="420" spans="1:3" x14ac:dyDescent="0.3">
      <c r="A420" s="44">
        <v>4.1799999999999997E-2</v>
      </c>
      <c r="B420" s="52">
        <v>8.59</v>
      </c>
      <c r="C420" s="53">
        <v>6.7109374999999999E-2</v>
      </c>
    </row>
    <row r="421" spans="1:3" x14ac:dyDescent="0.3">
      <c r="A421" s="44">
        <v>4.19E-2</v>
      </c>
      <c r="B421" s="52">
        <v>8.59</v>
      </c>
      <c r="C421" s="53">
        <v>6.7109374999999999E-2</v>
      </c>
    </row>
    <row r="422" spans="1:3" x14ac:dyDescent="0.3">
      <c r="A422" s="44">
        <v>4.2000000000000003E-2</v>
      </c>
      <c r="B422" s="52">
        <v>8.59</v>
      </c>
      <c r="C422" s="53">
        <v>6.7109374999999999E-2</v>
      </c>
    </row>
    <row r="423" spans="1:3" x14ac:dyDescent="0.3">
      <c r="A423" s="44">
        <v>4.2099999999999999E-2</v>
      </c>
      <c r="B423" s="52">
        <v>8.59</v>
      </c>
      <c r="C423" s="53">
        <v>6.7109374999999999E-2</v>
      </c>
    </row>
    <row r="424" spans="1:3" x14ac:dyDescent="0.3">
      <c r="A424" s="44">
        <v>4.2200000000000001E-2</v>
      </c>
      <c r="B424" s="52">
        <v>8.59</v>
      </c>
      <c r="C424" s="53">
        <v>6.7109374999999999E-2</v>
      </c>
    </row>
    <row r="425" spans="1:3" x14ac:dyDescent="0.3">
      <c r="A425" s="44">
        <v>4.2299999999999997E-2</v>
      </c>
      <c r="B425" s="52">
        <v>8.59</v>
      </c>
      <c r="C425" s="53">
        <v>6.7109374999999999E-2</v>
      </c>
    </row>
    <row r="426" spans="1:3" x14ac:dyDescent="0.3">
      <c r="A426" s="44">
        <v>4.24E-2</v>
      </c>
      <c r="B426" s="52">
        <v>8.59</v>
      </c>
      <c r="C426" s="53">
        <v>6.7109374999999999E-2</v>
      </c>
    </row>
    <row r="427" spans="1:3" x14ac:dyDescent="0.3">
      <c r="A427" s="44">
        <v>4.2500000000000003E-2</v>
      </c>
      <c r="B427" s="52">
        <v>8.59</v>
      </c>
      <c r="C427" s="53">
        <v>6.7109374999999999E-2</v>
      </c>
    </row>
    <row r="428" spans="1:3" x14ac:dyDescent="0.3">
      <c r="A428" s="44">
        <v>4.2599999999999999E-2</v>
      </c>
      <c r="B428" s="52">
        <v>8.59</v>
      </c>
      <c r="C428" s="53">
        <v>6.7109374999999999E-2</v>
      </c>
    </row>
    <row r="429" spans="1:3" x14ac:dyDescent="0.3">
      <c r="A429" s="44">
        <v>4.2700000000000002E-2</v>
      </c>
      <c r="B429" s="52">
        <v>8.59</v>
      </c>
      <c r="C429" s="53">
        <v>6.7109374999999999E-2</v>
      </c>
    </row>
    <row r="430" spans="1:3" x14ac:dyDescent="0.3">
      <c r="A430" s="44">
        <v>4.2799999999999998E-2</v>
      </c>
      <c r="B430" s="52">
        <v>8.59</v>
      </c>
      <c r="C430" s="53">
        <v>6.7109374999999999E-2</v>
      </c>
    </row>
    <row r="431" spans="1:3" x14ac:dyDescent="0.3">
      <c r="A431" s="44">
        <v>4.2900000000000001E-2</v>
      </c>
      <c r="B431" s="52">
        <v>8.59</v>
      </c>
      <c r="C431" s="53">
        <v>6.7109374999999999E-2</v>
      </c>
    </row>
    <row r="432" spans="1:3" x14ac:dyDescent="0.3">
      <c r="A432" s="44">
        <v>4.2999999999999997E-2</v>
      </c>
      <c r="B432" s="52">
        <v>8.59</v>
      </c>
      <c r="C432" s="53">
        <v>6.7109374999999999E-2</v>
      </c>
    </row>
    <row r="433" spans="1:3" x14ac:dyDescent="0.3">
      <c r="A433" s="44">
        <v>4.3099999999999999E-2</v>
      </c>
      <c r="B433" s="52">
        <v>8.59</v>
      </c>
      <c r="C433" s="53">
        <v>6.7109374999999999E-2</v>
      </c>
    </row>
    <row r="434" spans="1:3" x14ac:dyDescent="0.3">
      <c r="A434" s="44">
        <v>4.3200000000000002E-2</v>
      </c>
      <c r="B434" s="52">
        <v>8.59</v>
      </c>
      <c r="C434" s="53">
        <v>6.7109374999999999E-2</v>
      </c>
    </row>
    <row r="435" spans="1:3" x14ac:dyDescent="0.3">
      <c r="A435" s="44">
        <v>4.3299999999999998E-2</v>
      </c>
      <c r="B435" s="52">
        <v>8.59</v>
      </c>
      <c r="C435" s="53">
        <v>6.7109374999999999E-2</v>
      </c>
    </row>
    <row r="436" spans="1:3" x14ac:dyDescent="0.3">
      <c r="A436" s="44">
        <v>4.3400000000000001E-2</v>
      </c>
      <c r="B436" s="52">
        <v>8.59</v>
      </c>
      <c r="C436" s="53">
        <v>6.7109374999999999E-2</v>
      </c>
    </row>
    <row r="437" spans="1:3" x14ac:dyDescent="0.3">
      <c r="A437" s="44">
        <v>4.3499999999999997E-2</v>
      </c>
      <c r="B437" s="52">
        <v>8.59</v>
      </c>
      <c r="C437" s="53">
        <v>6.7109374999999999E-2</v>
      </c>
    </row>
    <row r="438" spans="1:3" x14ac:dyDescent="0.3">
      <c r="A438" s="44">
        <v>4.36E-2</v>
      </c>
      <c r="B438" s="52">
        <v>8.59</v>
      </c>
      <c r="C438" s="53">
        <v>6.7109374999999999E-2</v>
      </c>
    </row>
    <row r="439" spans="1:3" x14ac:dyDescent="0.3">
      <c r="A439" s="44">
        <v>4.3700000000000003E-2</v>
      </c>
      <c r="B439" s="52">
        <v>8.59</v>
      </c>
      <c r="C439" s="53">
        <v>6.7109374999999999E-2</v>
      </c>
    </row>
    <row r="440" spans="1:3" x14ac:dyDescent="0.3">
      <c r="A440" s="44">
        <v>4.3799999999999999E-2</v>
      </c>
      <c r="B440" s="52">
        <v>8.59</v>
      </c>
      <c r="C440" s="53">
        <v>6.7109374999999999E-2</v>
      </c>
    </row>
    <row r="441" spans="1:3" x14ac:dyDescent="0.3">
      <c r="A441" s="44">
        <v>4.3900000000000002E-2</v>
      </c>
      <c r="B441" s="52">
        <v>8.59</v>
      </c>
      <c r="C441" s="53">
        <v>6.7109374999999999E-2</v>
      </c>
    </row>
    <row r="442" spans="1:3" x14ac:dyDescent="0.3">
      <c r="A442" s="44">
        <v>4.3999999999999997E-2</v>
      </c>
      <c r="B442" s="52">
        <v>8.59</v>
      </c>
      <c r="C442" s="53">
        <v>6.7109374999999999E-2</v>
      </c>
    </row>
    <row r="443" spans="1:3" x14ac:dyDescent="0.3">
      <c r="A443" s="44">
        <v>4.41E-2</v>
      </c>
      <c r="B443" s="52">
        <v>8.59</v>
      </c>
      <c r="C443" s="53">
        <v>6.7109374999999999E-2</v>
      </c>
    </row>
    <row r="444" spans="1:3" x14ac:dyDescent="0.3">
      <c r="A444" s="44">
        <v>4.4200000000000003E-2</v>
      </c>
      <c r="B444" s="52">
        <v>8.59</v>
      </c>
      <c r="C444" s="53">
        <v>6.7109374999999999E-2</v>
      </c>
    </row>
    <row r="445" spans="1:3" x14ac:dyDescent="0.3">
      <c r="A445" s="44">
        <v>4.4299999999999999E-2</v>
      </c>
      <c r="B445" s="52">
        <v>8.59</v>
      </c>
      <c r="C445" s="53">
        <v>6.7109374999999999E-2</v>
      </c>
    </row>
    <row r="446" spans="1:3" x14ac:dyDescent="0.3">
      <c r="A446" s="44">
        <v>4.4400000000000002E-2</v>
      </c>
      <c r="B446" s="52">
        <v>8.59</v>
      </c>
      <c r="C446" s="53">
        <v>6.7109374999999999E-2</v>
      </c>
    </row>
    <row r="447" spans="1:3" x14ac:dyDescent="0.3">
      <c r="A447" s="44">
        <v>4.4499999999999998E-2</v>
      </c>
      <c r="B447" s="52">
        <v>8.59</v>
      </c>
      <c r="C447" s="53">
        <v>6.7109374999999999E-2</v>
      </c>
    </row>
    <row r="448" spans="1:3" x14ac:dyDescent="0.3">
      <c r="A448" s="44">
        <v>4.4600000000000001E-2</v>
      </c>
      <c r="B448" s="52">
        <v>8.59</v>
      </c>
      <c r="C448" s="53">
        <v>6.7109374999999999E-2</v>
      </c>
    </row>
    <row r="449" spans="1:3" x14ac:dyDescent="0.3">
      <c r="A449" s="44">
        <v>4.4699999999999997E-2</v>
      </c>
      <c r="B449" s="52">
        <v>8.59</v>
      </c>
      <c r="C449" s="53">
        <v>6.7109374999999999E-2</v>
      </c>
    </row>
    <row r="450" spans="1:3" x14ac:dyDescent="0.3">
      <c r="A450" s="44">
        <v>4.48E-2</v>
      </c>
      <c r="B450" s="52">
        <v>8.59</v>
      </c>
      <c r="C450" s="53">
        <v>6.7109374999999999E-2</v>
      </c>
    </row>
    <row r="451" spans="1:3" x14ac:dyDescent="0.3">
      <c r="A451" s="44">
        <v>4.4900000000000002E-2</v>
      </c>
      <c r="B451" s="52">
        <v>8.59</v>
      </c>
      <c r="C451" s="53">
        <v>6.7109374999999999E-2</v>
      </c>
    </row>
    <row r="452" spans="1:3" x14ac:dyDescent="0.3">
      <c r="A452" s="44">
        <v>4.4999999999999998E-2</v>
      </c>
      <c r="B452" s="52">
        <v>8.59</v>
      </c>
      <c r="C452" s="53">
        <v>6.7109374999999999E-2</v>
      </c>
    </row>
    <row r="453" spans="1:3" x14ac:dyDescent="0.3">
      <c r="A453" s="44">
        <v>4.5100000000000001E-2</v>
      </c>
      <c r="B453" s="52">
        <v>8.58</v>
      </c>
      <c r="C453" s="53">
        <v>6.7031250000000001E-2</v>
      </c>
    </row>
    <row r="454" spans="1:3" x14ac:dyDescent="0.3">
      <c r="A454" s="44">
        <v>4.5199999999999997E-2</v>
      </c>
      <c r="B454" s="52">
        <v>8.58</v>
      </c>
      <c r="C454" s="53">
        <v>6.7031250000000001E-2</v>
      </c>
    </row>
    <row r="455" spans="1:3" x14ac:dyDescent="0.3">
      <c r="A455" s="44">
        <v>4.53E-2</v>
      </c>
      <c r="B455" s="52">
        <v>8.58</v>
      </c>
      <c r="C455" s="53">
        <v>6.7031250000000001E-2</v>
      </c>
    </row>
    <row r="456" spans="1:3" x14ac:dyDescent="0.3">
      <c r="A456" s="44">
        <v>4.5400000000000003E-2</v>
      </c>
      <c r="B456" s="52">
        <v>8.58</v>
      </c>
      <c r="C456" s="53">
        <v>6.7031250000000001E-2</v>
      </c>
    </row>
    <row r="457" spans="1:3" x14ac:dyDescent="0.3">
      <c r="A457" s="44">
        <v>4.5499999999999999E-2</v>
      </c>
      <c r="B457" s="52">
        <v>8.58</v>
      </c>
      <c r="C457" s="53">
        <v>6.7031250000000001E-2</v>
      </c>
    </row>
    <row r="458" spans="1:3" x14ac:dyDescent="0.3">
      <c r="A458" s="44">
        <v>4.5600000000000002E-2</v>
      </c>
      <c r="B458" s="52">
        <v>8.58</v>
      </c>
      <c r="C458" s="53">
        <v>6.7031250000000001E-2</v>
      </c>
    </row>
    <row r="459" spans="1:3" x14ac:dyDescent="0.3">
      <c r="A459" s="44">
        <v>4.5699999999999998E-2</v>
      </c>
      <c r="B459" s="52">
        <v>8.58</v>
      </c>
      <c r="C459" s="53">
        <v>6.7031250000000001E-2</v>
      </c>
    </row>
    <row r="460" spans="1:3" x14ac:dyDescent="0.3">
      <c r="A460" s="44">
        <v>4.58E-2</v>
      </c>
      <c r="B460" s="52">
        <v>8.58</v>
      </c>
      <c r="C460" s="53">
        <v>6.7031250000000001E-2</v>
      </c>
    </row>
    <row r="461" spans="1:3" x14ac:dyDescent="0.3">
      <c r="A461" s="44">
        <v>4.5900000000000003E-2</v>
      </c>
      <c r="B461" s="52">
        <v>8.58</v>
      </c>
      <c r="C461" s="53">
        <v>6.7031250000000001E-2</v>
      </c>
    </row>
    <row r="462" spans="1:3" x14ac:dyDescent="0.3">
      <c r="A462" s="44">
        <v>4.5999999999999999E-2</v>
      </c>
      <c r="B462" s="52">
        <v>8.58</v>
      </c>
      <c r="C462" s="53">
        <v>6.7031250000000001E-2</v>
      </c>
    </row>
    <row r="463" spans="1:3" x14ac:dyDescent="0.3">
      <c r="A463" s="44">
        <v>4.6100000000000002E-2</v>
      </c>
      <c r="B463" s="52">
        <v>8.58</v>
      </c>
      <c r="C463" s="53">
        <v>6.7031250000000001E-2</v>
      </c>
    </row>
    <row r="464" spans="1:3" x14ac:dyDescent="0.3">
      <c r="A464" s="44">
        <v>4.6199999999999998E-2</v>
      </c>
      <c r="B464" s="52">
        <v>8.58</v>
      </c>
      <c r="C464" s="53">
        <v>6.7031250000000001E-2</v>
      </c>
    </row>
    <row r="465" spans="1:3" x14ac:dyDescent="0.3">
      <c r="A465" s="44">
        <v>4.6300000000000001E-2</v>
      </c>
      <c r="B465" s="52">
        <v>8.58</v>
      </c>
      <c r="C465" s="53">
        <v>6.7031250000000001E-2</v>
      </c>
    </row>
    <row r="466" spans="1:3" x14ac:dyDescent="0.3">
      <c r="A466" s="44">
        <v>4.6399999999999997E-2</v>
      </c>
      <c r="B466" s="52">
        <v>8.58</v>
      </c>
      <c r="C466" s="53">
        <v>6.7031250000000001E-2</v>
      </c>
    </row>
    <row r="467" spans="1:3" x14ac:dyDescent="0.3">
      <c r="A467" s="44">
        <v>4.65E-2</v>
      </c>
      <c r="B467" s="52">
        <v>8.58</v>
      </c>
      <c r="C467" s="53">
        <v>6.7031250000000001E-2</v>
      </c>
    </row>
    <row r="468" spans="1:3" x14ac:dyDescent="0.3">
      <c r="A468" s="44">
        <v>4.6600000000000003E-2</v>
      </c>
      <c r="B468" s="52">
        <v>8.58</v>
      </c>
      <c r="C468" s="53">
        <v>6.7031250000000001E-2</v>
      </c>
    </row>
    <row r="469" spans="1:3" x14ac:dyDescent="0.3">
      <c r="A469" s="44">
        <v>4.6699999999999998E-2</v>
      </c>
      <c r="B469" s="52">
        <v>8.58</v>
      </c>
      <c r="C469" s="53">
        <v>6.7031250000000001E-2</v>
      </c>
    </row>
    <row r="470" spans="1:3" x14ac:dyDescent="0.3">
      <c r="A470" s="44">
        <v>4.6800000000000001E-2</v>
      </c>
      <c r="B470" s="52">
        <v>8.58</v>
      </c>
      <c r="C470" s="53">
        <v>6.7031250000000001E-2</v>
      </c>
    </row>
    <row r="471" spans="1:3" x14ac:dyDescent="0.3">
      <c r="A471" s="44">
        <v>4.6899999999999997E-2</v>
      </c>
      <c r="B471" s="52">
        <v>8.58</v>
      </c>
      <c r="C471" s="53">
        <v>6.7031250000000001E-2</v>
      </c>
    </row>
    <row r="472" spans="1:3" x14ac:dyDescent="0.3">
      <c r="A472" s="44">
        <v>4.7E-2</v>
      </c>
      <c r="B472" s="52">
        <v>8.58</v>
      </c>
      <c r="C472" s="53">
        <v>6.7031250000000001E-2</v>
      </c>
    </row>
    <row r="473" spans="1:3" x14ac:dyDescent="0.3">
      <c r="A473" s="44">
        <v>4.7100000000000003E-2</v>
      </c>
      <c r="B473" s="52">
        <v>8.58</v>
      </c>
      <c r="C473" s="53">
        <v>6.7031250000000001E-2</v>
      </c>
    </row>
    <row r="474" spans="1:3" x14ac:dyDescent="0.3">
      <c r="A474" s="44">
        <v>4.7199999999999999E-2</v>
      </c>
      <c r="B474" s="52">
        <v>8.58</v>
      </c>
      <c r="C474" s="53">
        <v>6.7031250000000001E-2</v>
      </c>
    </row>
    <row r="475" spans="1:3" x14ac:dyDescent="0.3">
      <c r="A475" s="44">
        <v>4.7300000000000002E-2</v>
      </c>
      <c r="B475" s="52">
        <v>8.58</v>
      </c>
      <c r="C475" s="53">
        <v>6.7031250000000001E-2</v>
      </c>
    </row>
    <row r="476" spans="1:3" x14ac:dyDescent="0.3">
      <c r="A476" s="44">
        <v>4.7399999999999998E-2</v>
      </c>
      <c r="B476" s="52">
        <v>8.58</v>
      </c>
      <c r="C476" s="53">
        <v>6.7031250000000001E-2</v>
      </c>
    </row>
    <row r="477" spans="1:3" x14ac:dyDescent="0.3">
      <c r="A477" s="44">
        <v>4.7500000000000001E-2</v>
      </c>
      <c r="B477" s="52">
        <v>8.58</v>
      </c>
      <c r="C477" s="53">
        <v>6.7031250000000001E-2</v>
      </c>
    </row>
    <row r="478" spans="1:3" x14ac:dyDescent="0.3">
      <c r="A478" s="44">
        <v>4.7600000000000003E-2</v>
      </c>
      <c r="B478" s="52">
        <v>8.58</v>
      </c>
      <c r="C478" s="53">
        <v>6.7031250000000001E-2</v>
      </c>
    </row>
    <row r="479" spans="1:3" x14ac:dyDescent="0.3">
      <c r="A479" s="44">
        <v>4.7699999999999999E-2</v>
      </c>
      <c r="B479" s="52">
        <v>8.58</v>
      </c>
      <c r="C479" s="53">
        <v>6.7031250000000001E-2</v>
      </c>
    </row>
    <row r="480" spans="1:3" x14ac:dyDescent="0.3">
      <c r="A480" s="44">
        <v>4.7800000000000002E-2</v>
      </c>
      <c r="B480" s="52">
        <v>8.58</v>
      </c>
      <c r="C480" s="53">
        <v>6.7031250000000001E-2</v>
      </c>
    </row>
    <row r="481" spans="1:3" x14ac:dyDescent="0.3">
      <c r="A481" s="44">
        <v>4.7899999999999998E-2</v>
      </c>
      <c r="B481" s="52">
        <v>8.58</v>
      </c>
      <c r="C481" s="53">
        <v>6.7031250000000001E-2</v>
      </c>
    </row>
    <row r="482" spans="1:3" x14ac:dyDescent="0.3">
      <c r="A482" s="44">
        <v>4.8000000000000001E-2</v>
      </c>
      <c r="B482" s="52">
        <v>8.58</v>
      </c>
      <c r="C482" s="53">
        <v>6.7031250000000001E-2</v>
      </c>
    </row>
    <row r="483" spans="1:3" x14ac:dyDescent="0.3">
      <c r="A483" s="44">
        <v>4.8099999999999997E-2</v>
      </c>
      <c r="B483" s="52">
        <v>8.58</v>
      </c>
      <c r="C483" s="53">
        <v>6.7031250000000001E-2</v>
      </c>
    </row>
    <row r="484" spans="1:3" x14ac:dyDescent="0.3">
      <c r="A484" s="44">
        <v>4.82E-2</v>
      </c>
      <c r="B484" s="52">
        <v>8.58</v>
      </c>
      <c r="C484" s="53">
        <v>6.7031250000000001E-2</v>
      </c>
    </row>
    <row r="485" spans="1:3" x14ac:dyDescent="0.3">
      <c r="A485" s="44">
        <v>4.8300000000000003E-2</v>
      </c>
      <c r="B485" s="52">
        <v>8.58</v>
      </c>
      <c r="C485" s="53">
        <v>6.7031250000000001E-2</v>
      </c>
    </row>
    <row r="486" spans="1:3" x14ac:dyDescent="0.3">
      <c r="A486" s="44">
        <v>4.8399999999999999E-2</v>
      </c>
      <c r="B486" s="52">
        <v>8.58</v>
      </c>
      <c r="C486" s="53">
        <v>6.7031250000000001E-2</v>
      </c>
    </row>
    <row r="487" spans="1:3" x14ac:dyDescent="0.3">
      <c r="A487" s="44">
        <v>4.8500000000000001E-2</v>
      </c>
      <c r="B487" s="52">
        <v>8.58</v>
      </c>
      <c r="C487" s="53">
        <v>6.7031250000000001E-2</v>
      </c>
    </row>
    <row r="488" spans="1:3" x14ac:dyDescent="0.3">
      <c r="A488" s="44">
        <v>4.8599999999999997E-2</v>
      </c>
      <c r="B488" s="52">
        <v>8.58</v>
      </c>
      <c r="C488" s="53">
        <v>6.7031250000000001E-2</v>
      </c>
    </row>
    <row r="489" spans="1:3" x14ac:dyDescent="0.3">
      <c r="A489" s="44">
        <v>4.87E-2</v>
      </c>
      <c r="B489" s="52">
        <v>8.58</v>
      </c>
      <c r="C489" s="53">
        <v>6.7031250000000001E-2</v>
      </c>
    </row>
    <row r="490" spans="1:3" x14ac:dyDescent="0.3">
      <c r="A490" s="44">
        <v>4.8800000000000003E-2</v>
      </c>
      <c r="B490" s="52">
        <v>8.58</v>
      </c>
      <c r="C490" s="53">
        <v>6.7031250000000001E-2</v>
      </c>
    </row>
    <row r="491" spans="1:3" x14ac:dyDescent="0.3">
      <c r="A491" s="44">
        <v>4.8899999999999999E-2</v>
      </c>
      <c r="B491" s="52">
        <v>8.58</v>
      </c>
      <c r="C491" s="53">
        <v>6.7031250000000001E-2</v>
      </c>
    </row>
    <row r="492" spans="1:3" x14ac:dyDescent="0.3">
      <c r="A492" s="44">
        <v>4.9000000000000002E-2</v>
      </c>
      <c r="B492" s="52">
        <v>8.58</v>
      </c>
      <c r="C492" s="53">
        <v>6.7031250000000001E-2</v>
      </c>
    </row>
    <row r="493" spans="1:3" x14ac:dyDescent="0.3">
      <c r="A493" s="44">
        <v>4.9099999999999998E-2</v>
      </c>
      <c r="B493" s="52">
        <v>8.58</v>
      </c>
      <c r="C493" s="53">
        <v>6.7031250000000001E-2</v>
      </c>
    </row>
    <row r="494" spans="1:3" x14ac:dyDescent="0.3">
      <c r="A494" s="44">
        <v>4.9200000000000001E-2</v>
      </c>
      <c r="B494" s="52">
        <v>8.58</v>
      </c>
      <c r="C494" s="53">
        <v>6.7031250000000001E-2</v>
      </c>
    </row>
    <row r="495" spans="1:3" x14ac:dyDescent="0.3">
      <c r="A495" s="44">
        <v>4.9299999999999997E-2</v>
      </c>
      <c r="B495" s="52">
        <v>8.58</v>
      </c>
      <c r="C495" s="53">
        <v>6.7031250000000001E-2</v>
      </c>
    </row>
    <row r="496" spans="1:3" x14ac:dyDescent="0.3">
      <c r="A496" s="44">
        <v>4.9399999999999999E-2</v>
      </c>
      <c r="B496" s="52">
        <v>8.58</v>
      </c>
      <c r="C496" s="53">
        <v>6.7031250000000001E-2</v>
      </c>
    </row>
    <row r="497" spans="1:3" x14ac:dyDescent="0.3">
      <c r="A497" s="44">
        <v>4.9500000000000002E-2</v>
      </c>
      <c r="B497" s="52">
        <v>8.58</v>
      </c>
      <c r="C497" s="53">
        <v>6.7031250000000001E-2</v>
      </c>
    </row>
    <row r="498" spans="1:3" x14ac:dyDescent="0.3">
      <c r="A498" s="44">
        <v>4.9599999999999998E-2</v>
      </c>
      <c r="B498" s="52">
        <v>8.58</v>
      </c>
      <c r="C498" s="53">
        <v>6.7031250000000001E-2</v>
      </c>
    </row>
    <row r="499" spans="1:3" x14ac:dyDescent="0.3">
      <c r="A499" s="44">
        <v>4.9700000000000001E-2</v>
      </c>
      <c r="B499" s="52">
        <v>8.58</v>
      </c>
      <c r="C499" s="53">
        <v>6.7031250000000001E-2</v>
      </c>
    </row>
    <row r="500" spans="1:3" x14ac:dyDescent="0.3">
      <c r="A500" s="44">
        <v>4.9799999999999997E-2</v>
      </c>
      <c r="B500" s="52">
        <v>8.58</v>
      </c>
      <c r="C500" s="53">
        <v>6.7031250000000001E-2</v>
      </c>
    </row>
    <row r="501" spans="1:3" x14ac:dyDescent="0.3">
      <c r="A501" s="44">
        <v>4.99E-2</v>
      </c>
      <c r="B501" s="52">
        <v>8.58</v>
      </c>
      <c r="C501" s="53">
        <v>6.7031250000000001E-2</v>
      </c>
    </row>
    <row r="502" spans="1:3" x14ac:dyDescent="0.3">
      <c r="A502" s="44">
        <v>0.05</v>
      </c>
      <c r="B502" s="52">
        <v>8.58</v>
      </c>
      <c r="C502" s="53">
        <v>6.7031250000000001E-2</v>
      </c>
    </row>
    <row r="503" spans="1:3" x14ac:dyDescent="0.3">
      <c r="A503" s="44">
        <v>5.0099999999999999E-2</v>
      </c>
      <c r="B503" s="52">
        <v>8.58</v>
      </c>
      <c r="C503" s="53">
        <v>6.7031250000000001E-2</v>
      </c>
    </row>
    <row r="504" spans="1:3" x14ac:dyDescent="0.3">
      <c r="A504" s="44">
        <v>5.0200000000000002E-2</v>
      </c>
      <c r="B504" s="52">
        <v>8.58</v>
      </c>
      <c r="C504" s="53">
        <v>6.7031250000000001E-2</v>
      </c>
    </row>
    <row r="505" spans="1:3" x14ac:dyDescent="0.3">
      <c r="A505" s="44">
        <v>5.0299999999999997E-2</v>
      </c>
      <c r="B505" s="52">
        <v>8.58</v>
      </c>
      <c r="C505" s="53">
        <v>6.7031250000000001E-2</v>
      </c>
    </row>
    <row r="506" spans="1:3" x14ac:dyDescent="0.3">
      <c r="A506" s="44">
        <v>5.04E-2</v>
      </c>
      <c r="B506" s="52">
        <v>8.58</v>
      </c>
      <c r="C506" s="53">
        <v>6.7031250000000001E-2</v>
      </c>
    </row>
    <row r="507" spans="1:3" x14ac:dyDescent="0.3">
      <c r="A507" s="44">
        <v>5.0500000000000003E-2</v>
      </c>
      <c r="B507" s="52">
        <v>8.58</v>
      </c>
      <c r="C507" s="53">
        <v>6.7031250000000001E-2</v>
      </c>
    </row>
    <row r="508" spans="1:3" x14ac:dyDescent="0.3">
      <c r="A508" s="44">
        <v>5.0599999999999999E-2</v>
      </c>
      <c r="B508" s="52">
        <v>8.58</v>
      </c>
      <c r="C508" s="53">
        <v>6.7031250000000001E-2</v>
      </c>
    </row>
    <row r="509" spans="1:3" x14ac:dyDescent="0.3">
      <c r="A509" s="44">
        <v>5.0700000000000002E-2</v>
      </c>
      <c r="B509" s="52">
        <v>8.58</v>
      </c>
      <c r="C509" s="53">
        <v>6.7031250000000001E-2</v>
      </c>
    </row>
    <row r="510" spans="1:3" x14ac:dyDescent="0.3">
      <c r="A510" s="44">
        <v>5.0799999999999998E-2</v>
      </c>
      <c r="B510" s="52">
        <v>8.58</v>
      </c>
      <c r="C510" s="53">
        <v>6.7031250000000001E-2</v>
      </c>
    </row>
    <row r="511" spans="1:3" x14ac:dyDescent="0.3">
      <c r="A511" s="44">
        <v>5.0900000000000001E-2</v>
      </c>
      <c r="B511" s="52">
        <v>8.58</v>
      </c>
      <c r="C511" s="53">
        <v>6.7031250000000001E-2</v>
      </c>
    </row>
    <row r="512" spans="1:3" x14ac:dyDescent="0.3">
      <c r="A512" s="44">
        <v>5.0999999999999997E-2</v>
      </c>
      <c r="B512" s="52">
        <v>8.58</v>
      </c>
      <c r="C512" s="53">
        <v>6.7031250000000001E-2</v>
      </c>
    </row>
    <row r="513" spans="1:3" x14ac:dyDescent="0.3">
      <c r="A513" s="44">
        <v>5.11E-2</v>
      </c>
      <c r="B513" s="52">
        <v>8.58</v>
      </c>
      <c r="C513" s="53">
        <v>6.7031250000000001E-2</v>
      </c>
    </row>
    <row r="514" spans="1:3" x14ac:dyDescent="0.3">
      <c r="A514" s="44">
        <v>5.1200000000000002E-2</v>
      </c>
      <c r="B514" s="52">
        <v>8.58</v>
      </c>
      <c r="C514" s="53">
        <v>6.7031250000000001E-2</v>
      </c>
    </row>
    <row r="515" spans="1:3" x14ac:dyDescent="0.3">
      <c r="A515" s="44">
        <v>5.1299999999999998E-2</v>
      </c>
      <c r="B515" s="52">
        <v>8.58</v>
      </c>
      <c r="C515" s="53">
        <v>6.7031250000000001E-2</v>
      </c>
    </row>
    <row r="516" spans="1:3" x14ac:dyDescent="0.3">
      <c r="A516" s="44">
        <v>5.1400000000000001E-2</v>
      </c>
      <c r="B516" s="52">
        <v>8.58</v>
      </c>
      <c r="C516" s="53">
        <v>6.7031250000000001E-2</v>
      </c>
    </row>
    <row r="517" spans="1:3" x14ac:dyDescent="0.3">
      <c r="A517" s="44">
        <v>5.1499999999999997E-2</v>
      </c>
      <c r="B517" s="52">
        <v>8.58</v>
      </c>
      <c r="C517" s="53">
        <v>6.7031250000000001E-2</v>
      </c>
    </row>
    <row r="518" spans="1:3" x14ac:dyDescent="0.3">
      <c r="A518" s="44">
        <v>5.16E-2</v>
      </c>
      <c r="B518" s="52">
        <v>8.58</v>
      </c>
      <c r="C518" s="53">
        <v>6.7031250000000001E-2</v>
      </c>
    </row>
    <row r="519" spans="1:3" x14ac:dyDescent="0.3">
      <c r="A519" s="44">
        <v>5.1700000000000003E-2</v>
      </c>
      <c r="B519" s="52">
        <v>8.58</v>
      </c>
      <c r="C519" s="53">
        <v>6.7031250000000001E-2</v>
      </c>
    </row>
    <row r="520" spans="1:3" x14ac:dyDescent="0.3">
      <c r="A520" s="44">
        <v>5.1799999999999999E-2</v>
      </c>
      <c r="B520" s="52">
        <v>8.58</v>
      </c>
      <c r="C520" s="53">
        <v>6.7031250000000001E-2</v>
      </c>
    </row>
    <row r="521" spans="1:3" x14ac:dyDescent="0.3">
      <c r="A521" s="44">
        <v>5.1900000000000002E-2</v>
      </c>
      <c r="B521" s="52">
        <v>8.58</v>
      </c>
      <c r="C521" s="53">
        <v>6.7031250000000001E-2</v>
      </c>
    </row>
    <row r="522" spans="1:3" x14ac:dyDescent="0.3">
      <c r="A522" s="44">
        <v>5.1999999999999998E-2</v>
      </c>
      <c r="B522" s="52">
        <v>8.58</v>
      </c>
      <c r="C522" s="53">
        <v>6.7031250000000001E-2</v>
      </c>
    </row>
    <row r="523" spans="1:3" x14ac:dyDescent="0.3">
      <c r="A523" s="44">
        <v>5.21E-2</v>
      </c>
      <c r="B523" s="52">
        <v>8.58</v>
      </c>
      <c r="C523" s="53">
        <v>6.7031250000000001E-2</v>
      </c>
    </row>
    <row r="524" spans="1:3" x14ac:dyDescent="0.3">
      <c r="A524" s="44">
        <v>5.2200000000000003E-2</v>
      </c>
      <c r="B524" s="52">
        <v>8.58</v>
      </c>
      <c r="C524" s="53">
        <v>6.7031250000000001E-2</v>
      </c>
    </row>
    <row r="525" spans="1:3" x14ac:dyDescent="0.3">
      <c r="A525" s="44">
        <v>5.2299999999999999E-2</v>
      </c>
      <c r="B525" s="52">
        <v>8.58</v>
      </c>
      <c r="C525" s="53">
        <v>6.7031250000000001E-2</v>
      </c>
    </row>
    <row r="526" spans="1:3" x14ac:dyDescent="0.3">
      <c r="A526" s="44">
        <v>5.2400000000000002E-2</v>
      </c>
      <c r="B526" s="52">
        <v>8.58</v>
      </c>
      <c r="C526" s="53">
        <v>6.7031250000000001E-2</v>
      </c>
    </row>
    <row r="527" spans="1:3" x14ac:dyDescent="0.3">
      <c r="A527" s="44">
        <v>5.2499999999999998E-2</v>
      </c>
      <c r="B527" s="52">
        <v>8.58</v>
      </c>
      <c r="C527" s="53">
        <v>6.7031250000000001E-2</v>
      </c>
    </row>
    <row r="528" spans="1:3" x14ac:dyDescent="0.3">
      <c r="A528" s="44">
        <v>5.2600000000000001E-2</v>
      </c>
      <c r="B528" s="52">
        <v>8.58</v>
      </c>
      <c r="C528" s="53">
        <v>6.7031250000000001E-2</v>
      </c>
    </row>
    <row r="529" spans="1:3" x14ac:dyDescent="0.3">
      <c r="A529" s="44">
        <v>5.2699999999999997E-2</v>
      </c>
      <c r="B529" s="52">
        <v>8.58</v>
      </c>
      <c r="C529" s="53">
        <v>6.7031250000000001E-2</v>
      </c>
    </row>
    <row r="530" spans="1:3" x14ac:dyDescent="0.3">
      <c r="A530" s="44">
        <v>5.28E-2</v>
      </c>
      <c r="B530" s="52">
        <v>8.58</v>
      </c>
      <c r="C530" s="53">
        <v>6.7031250000000001E-2</v>
      </c>
    </row>
    <row r="531" spans="1:3" x14ac:dyDescent="0.3">
      <c r="A531" s="44">
        <v>5.2900000000000003E-2</v>
      </c>
      <c r="B531" s="52">
        <v>8.58</v>
      </c>
      <c r="C531" s="53">
        <v>6.7031250000000001E-2</v>
      </c>
    </row>
    <row r="532" spans="1:3" x14ac:dyDescent="0.3">
      <c r="A532" s="44">
        <v>5.2999999999999999E-2</v>
      </c>
      <c r="B532" s="52">
        <v>8.58</v>
      </c>
      <c r="C532" s="53">
        <v>6.7031250000000001E-2</v>
      </c>
    </row>
    <row r="533" spans="1:3" x14ac:dyDescent="0.3">
      <c r="A533" s="44">
        <v>5.3100000000000001E-2</v>
      </c>
      <c r="B533" s="52">
        <v>8.58</v>
      </c>
      <c r="C533" s="53">
        <v>6.7031250000000001E-2</v>
      </c>
    </row>
    <row r="534" spans="1:3" x14ac:dyDescent="0.3">
      <c r="A534" s="44">
        <v>5.3199999999999997E-2</v>
      </c>
      <c r="B534" s="52">
        <v>8.58</v>
      </c>
      <c r="C534" s="53">
        <v>6.7031250000000001E-2</v>
      </c>
    </row>
    <row r="535" spans="1:3" x14ac:dyDescent="0.3">
      <c r="A535" s="44">
        <v>5.33E-2</v>
      </c>
      <c r="B535" s="52">
        <v>8.58</v>
      </c>
      <c r="C535" s="53">
        <v>6.7031250000000001E-2</v>
      </c>
    </row>
    <row r="536" spans="1:3" x14ac:dyDescent="0.3">
      <c r="A536" s="44">
        <v>5.3400000000000003E-2</v>
      </c>
      <c r="B536" s="52">
        <v>8.58</v>
      </c>
      <c r="C536" s="53">
        <v>6.7031250000000001E-2</v>
      </c>
    </row>
    <row r="537" spans="1:3" x14ac:dyDescent="0.3">
      <c r="A537" s="44">
        <v>5.3499999999999999E-2</v>
      </c>
      <c r="B537" s="52">
        <v>8.58</v>
      </c>
      <c r="C537" s="53">
        <v>6.7031250000000001E-2</v>
      </c>
    </row>
    <row r="538" spans="1:3" x14ac:dyDescent="0.3">
      <c r="A538" s="44">
        <v>5.3600000000000002E-2</v>
      </c>
      <c r="B538" s="52">
        <v>8.58</v>
      </c>
      <c r="C538" s="53">
        <v>6.7031250000000001E-2</v>
      </c>
    </row>
    <row r="539" spans="1:3" x14ac:dyDescent="0.3">
      <c r="A539" s="44">
        <v>5.3699999999999998E-2</v>
      </c>
      <c r="B539" s="52">
        <v>8.58</v>
      </c>
      <c r="C539" s="53">
        <v>6.7031250000000001E-2</v>
      </c>
    </row>
    <row r="540" spans="1:3" x14ac:dyDescent="0.3">
      <c r="A540" s="44">
        <v>5.3800000000000001E-2</v>
      </c>
      <c r="B540" s="52">
        <v>8.58</v>
      </c>
      <c r="C540" s="53">
        <v>6.7031250000000001E-2</v>
      </c>
    </row>
    <row r="541" spans="1:3" x14ac:dyDescent="0.3">
      <c r="A541" s="44">
        <v>5.3900000000000003E-2</v>
      </c>
      <c r="B541" s="52">
        <v>8.58</v>
      </c>
      <c r="C541" s="53">
        <v>6.7031250000000001E-2</v>
      </c>
    </row>
    <row r="542" spans="1:3" x14ac:dyDescent="0.3">
      <c r="A542" s="44">
        <v>5.3999999999999999E-2</v>
      </c>
      <c r="B542" s="52">
        <v>8.58</v>
      </c>
      <c r="C542" s="53">
        <v>6.7031250000000001E-2</v>
      </c>
    </row>
    <row r="543" spans="1:3" x14ac:dyDescent="0.3">
      <c r="A543" s="44">
        <v>5.4100000000000002E-2</v>
      </c>
      <c r="B543" s="52">
        <v>8.58</v>
      </c>
      <c r="C543" s="53">
        <v>6.7031250000000001E-2</v>
      </c>
    </row>
    <row r="544" spans="1:3" x14ac:dyDescent="0.3">
      <c r="A544" s="44">
        <v>5.4199999999999998E-2</v>
      </c>
      <c r="B544" s="52">
        <v>8.58</v>
      </c>
      <c r="C544" s="53">
        <v>6.7031250000000001E-2</v>
      </c>
    </row>
    <row r="545" spans="1:3" x14ac:dyDescent="0.3">
      <c r="A545" s="44">
        <v>5.4300000000000001E-2</v>
      </c>
      <c r="B545" s="52">
        <v>8.58</v>
      </c>
      <c r="C545" s="53">
        <v>6.7031250000000001E-2</v>
      </c>
    </row>
    <row r="546" spans="1:3" x14ac:dyDescent="0.3">
      <c r="A546" s="44">
        <v>5.4399999999999997E-2</v>
      </c>
      <c r="B546" s="52">
        <v>8.58</v>
      </c>
      <c r="C546" s="53">
        <v>6.7031250000000001E-2</v>
      </c>
    </row>
    <row r="547" spans="1:3" x14ac:dyDescent="0.3">
      <c r="A547" s="44">
        <v>5.45E-2</v>
      </c>
      <c r="B547" s="52">
        <v>8.58</v>
      </c>
      <c r="C547" s="53">
        <v>6.7031250000000001E-2</v>
      </c>
    </row>
    <row r="548" spans="1:3" x14ac:dyDescent="0.3">
      <c r="A548" s="44">
        <v>5.4600000000000003E-2</v>
      </c>
      <c r="B548" s="52">
        <v>8.58</v>
      </c>
      <c r="C548" s="53">
        <v>6.7031250000000001E-2</v>
      </c>
    </row>
    <row r="549" spans="1:3" x14ac:dyDescent="0.3">
      <c r="A549" s="44">
        <v>5.4699999999999999E-2</v>
      </c>
      <c r="B549" s="52">
        <v>8.58</v>
      </c>
      <c r="C549" s="53">
        <v>6.7031250000000001E-2</v>
      </c>
    </row>
    <row r="550" spans="1:3" x14ac:dyDescent="0.3">
      <c r="A550" s="44">
        <v>5.4800000000000001E-2</v>
      </c>
      <c r="B550" s="52">
        <v>8.58</v>
      </c>
      <c r="C550" s="53">
        <v>6.7031250000000001E-2</v>
      </c>
    </row>
    <row r="551" spans="1:3" x14ac:dyDescent="0.3">
      <c r="A551" s="44">
        <v>5.4899999999999997E-2</v>
      </c>
      <c r="B551" s="52">
        <v>8.58</v>
      </c>
      <c r="C551" s="53">
        <v>6.7031250000000001E-2</v>
      </c>
    </row>
    <row r="552" spans="1:3" x14ac:dyDescent="0.3">
      <c r="A552" s="44">
        <v>5.5E-2</v>
      </c>
      <c r="B552" s="52">
        <v>8.58</v>
      </c>
      <c r="C552" s="53">
        <v>6.7031250000000001E-2</v>
      </c>
    </row>
    <row r="553" spans="1:3" x14ac:dyDescent="0.3">
      <c r="A553" s="44">
        <v>5.5100000000000003E-2</v>
      </c>
      <c r="B553" s="52">
        <v>8.58</v>
      </c>
      <c r="C553" s="53">
        <v>6.7031250000000001E-2</v>
      </c>
    </row>
    <row r="554" spans="1:3" x14ac:dyDescent="0.3">
      <c r="A554" s="44">
        <v>5.5199999999999999E-2</v>
      </c>
      <c r="B554" s="52">
        <v>8.58</v>
      </c>
      <c r="C554" s="53">
        <v>6.7031250000000001E-2</v>
      </c>
    </row>
    <row r="555" spans="1:3" x14ac:dyDescent="0.3">
      <c r="A555" s="44">
        <v>5.5300000000000002E-2</v>
      </c>
      <c r="B555" s="52">
        <v>8.58</v>
      </c>
      <c r="C555" s="53">
        <v>6.7031250000000001E-2</v>
      </c>
    </row>
    <row r="556" spans="1:3" x14ac:dyDescent="0.3">
      <c r="A556" s="44">
        <v>5.5399999999999998E-2</v>
      </c>
      <c r="B556" s="52">
        <v>8.58</v>
      </c>
      <c r="C556" s="53">
        <v>6.7031250000000001E-2</v>
      </c>
    </row>
    <row r="557" spans="1:3" x14ac:dyDescent="0.3">
      <c r="A557" s="44">
        <v>5.5500000000000001E-2</v>
      </c>
      <c r="B557" s="52">
        <v>8.58</v>
      </c>
      <c r="C557" s="53">
        <v>6.7031250000000001E-2</v>
      </c>
    </row>
    <row r="558" spans="1:3" x14ac:dyDescent="0.3">
      <c r="A558" s="44">
        <v>5.5599999999999997E-2</v>
      </c>
      <c r="B558" s="52">
        <v>8.58</v>
      </c>
      <c r="C558" s="53">
        <v>6.7031250000000001E-2</v>
      </c>
    </row>
    <row r="559" spans="1:3" x14ac:dyDescent="0.3">
      <c r="A559" s="44">
        <v>5.57E-2</v>
      </c>
      <c r="B559" s="52">
        <v>8.58</v>
      </c>
      <c r="C559" s="53">
        <v>6.7031250000000001E-2</v>
      </c>
    </row>
    <row r="560" spans="1:3" x14ac:dyDescent="0.3">
      <c r="A560" s="44">
        <v>5.5800000000000002E-2</v>
      </c>
      <c r="B560" s="52">
        <v>8.58</v>
      </c>
      <c r="C560" s="53">
        <v>6.7031250000000001E-2</v>
      </c>
    </row>
    <row r="561" spans="1:3" x14ac:dyDescent="0.3">
      <c r="A561" s="44">
        <v>5.5899999999999998E-2</v>
      </c>
      <c r="B561" s="52">
        <v>8.58</v>
      </c>
      <c r="C561" s="53">
        <v>6.7031250000000001E-2</v>
      </c>
    </row>
    <row r="562" spans="1:3" x14ac:dyDescent="0.3">
      <c r="A562" s="44">
        <v>5.6000000000000001E-2</v>
      </c>
      <c r="B562" s="52">
        <v>8.58</v>
      </c>
      <c r="C562" s="53">
        <v>6.7031250000000001E-2</v>
      </c>
    </row>
    <row r="563" spans="1:3" x14ac:dyDescent="0.3">
      <c r="A563" s="44">
        <v>5.6099999999999997E-2</v>
      </c>
      <c r="B563" s="52">
        <v>8.58</v>
      </c>
      <c r="C563" s="53">
        <v>6.7031250000000001E-2</v>
      </c>
    </row>
    <row r="564" spans="1:3" x14ac:dyDescent="0.3">
      <c r="A564" s="44">
        <v>5.62E-2</v>
      </c>
      <c r="B564" s="52">
        <v>8.58</v>
      </c>
      <c r="C564" s="53">
        <v>6.7031250000000001E-2</v>
      </c>
    </row>
    <row r="565" spans="1:3" x14ac:dyDescent="0.3">
      <c r="A565" s="44">
        <v>5.6300000000000003E-2</v>
      </c>
      <c r="B565" s="52">
        <v>8.58</v>
      </c>
      <c r="C565" s="53">
        <v>6.7031250000000001E-2</v>
      </c>
    </row>
    <row r="566" spans="1:3" x14ac:dyDescent="0.3">
      <c r="A566" s="44">
        <v>5.6399999999999999E-2</v>
      </c>
      <c r="B566" s="52">
        <v>8.58</v>
      </c>
      <c r="C566" s="53">
        <v>6.7031250000000001E-2</v>
      </c>
    </row>
    <row r="567" spans="1:3" x14ac:dyDescent="0.3">
      <c r="A567" s="44">
        <v>5.6500000000000002E-2</v>
      </c>
      <c r="B567" s="52">
        <v>8.58</v>
      </c>
      <c r="C567" s="53">
        <v>6.7031250000000001E-2</v>
      </c>
    </row>
    <row r="568" spans="1:3" x14ac:dyDescent="0.3">
      <c r="A568" s="44">
        <v>5.6599999999999998E-2</v>
      </c>
      <c r="B568" s="52">
        <v>8.58</v>
      </c>
      <c r="C568" s="53">
        <v>6.7031250000000001E-2</v>
      </c>
    </row>
    <row r="569" spans="1:3" x14ac:dyDescent="0.3">
      <c r="A569" s="44">
        <v>5.67E-2</v>
      </c>
      <c r="B569" s="52">
        <v>8.58</v>
      </c>
      <c r="C569" s="53">
        <v>6.7031250000000001E-2</v>
      </c>
    </row>
    <row r="570" spans="1:3" x14ac:dyDescent="0.3">
      <c r="A570" s="44">
        <v>5.6800000000000003E-2</v>
      </c>
      <c r="B570" s="52">
        <v>8.58</v>
      </c>
      <c r="C570" s="53">
        <v>6.7031250000000001E-2</v>
      </c>
    </row>
    <row r="571" spans="1:3" x14ac:dyDescent="0.3">
      <c r="A571" s="44">
        <v>5.6899999999999999E-2</v>
      </c>
      <c r="B571" s="52">
        <v>8.58</v>
      </c>
      <c r="C571" s="53">
        <v>6.7031250000000001E-2</v>
      </c>
    </row>
    <row r="572" spans="1:3" x14ac:dyDescent="0.3">
      <c r="A572" s="44">
        <v>5.7000000000000002E-2</v>
      </c>
      <c r="B572" s="52">
        <v>8.58</v>
      </c>
      <c r="C572" s="53">
        <v>6.7031250000000001E-2</v>
      </c>
    </row>
    <row r="573" spans="1:3" x14ac:dyDescent="0.3">
      <c r="A573" s="44">
        <v>5.7099999999999998E-2</v>
      </c>
      <c r="B573" s="52">
        <v>8.58</v>
      </c>
      <c r="C573" s="53">
        <v>6.7031250000000001E-2</v>
      </c>
    </row>
    <row r="574" spans="1:3" x14ac:dyDescent="0.3">
      <c r="A574" s="44">
        <v>5.7200000000000001E-2</v>
      </c>
      <c r="B574" s="52">
        <v>8.58</v>
      </c>
      <c r="C574" s="53">
        <v>6.7031250000000001E-2</v>
      </c>
    </row>
    <row r="575" spans="1:3" x14ac:dyDescent="0.3">
      <c r="A575" s="44">
        <v>5.7299999999999997E-2</v>
      </c>
      <c r="B575" s="52">
        <v>8.58</v>
      </c>
      <c r="C575" s="53">
        <v>6.7031250000000001E-2</v>
      </c>
    </row>
    <row r="576" spans="1:3" x14ac:dyDescent="0.3">
      <c r="A576" s="44">
        <v>5.74E-2</v>
      </c>
      <c r="B576" s="52">
        <v>8.58</v>
      </c>
      <c r="C576" s="53">
        <v>6.7031250000000001E-2</v>
      </c>
    </row>
    <row r="577" spans="1:3" x14ac:dyDescent="0.3">
      <c r="A577" s="44">
        <v>5.7500000000000002E-2</v>
      </c>
      <c r="B577" s="52">
        <v>8.58</v>
      </c>
      <c r="C577" s="53">
        <v>6.7031250000000001E-2</v>
      </c>
    </row>
    <row r="578" spans="1:3" x14ac:dyDescent="0.3">
      <c r="A578" s="44">
        <v>5.7599999999999998E-2</v>
      </c>
      <c r="B578" s="52">
        <v>8.58</v>
      </c>
      <c r="C578" s="53">
        <v>6.7031250000000001E-2</v>
      </c>
    </row>
    <row r="579" spans="1:3" x14ac:dyDescent="0.3">
      <c r="A579" s="44">
        <v>5.7700000000000001E-2</v>
      </c>
      <c r="B579" s="52">
        <v>8.58</v>
      </c>
      <c r="C579" s="53">
        <v>6.7031250000000001E-2</v>
      </c>
    </row>
    <row r="580" spans="1:3" x14ac:dyDescent="0.3">
      <c r="A580" s="44">
        <v>5.7799999999999997E-2</v>
      </c>
      <c r="B580" s="52">
        <v>8.58</v>
      </c>
      <c r="C580" s="53">
        <v>6.7031250000000001E-2</v>
      </c>
    </row>
    <row r="581" spans="1:3" x14ac:dyDescent="0.3">
      <c r="A581" s="44">
        <v>5.79E-2</v>
      </c>
      <c r="B581" s="52">
        <v>8.58</v>
      </c>
      <c r="C581" s="53">
        <v>6.7031250000000001E-2</v>
      </c>
    </row>
    <row r="582" spans="1:3" x14ac:dyDescent="0.3">
      <c r="A582" s="44">
        <v>5.8000000000000003E-2</v>
      </c>
      <c r="B582" s="52">
        <v>8.58</v>
      </c>
      <c r="C582" s="53">
        <v>6.7031250000000001E-2</v>
      </c>
    </row>
    <row r="583" spans="1:3" x14ac:dyDescent="0.3">
      <c r="A583" s="44">
        <v>5.8099999999999999E-2</v>
      </c>
      <c r="B583" s="52">
        <v>8.58</v>
      </c>
      <c r="C583" s="53">
        <v>6.7031250000000001E-2</v>
      </c>
    </row>
    <row r="584" spans="1:3" x14ac:dyDescent="0.3">
      <c r="A584" s="44">
        <v>5.8200000000000002E-2</v>
      </c>
      <c r="B584" s="52">
        <v>8.58</v>
      </c>
      <c r="C584" s="53">
        <v>6.7031250000000001E-2</v>
      </c>
    </row>
    <row r="585" spans="1:3" x14ac:dyDescent="0.3">
      <c r="A585" s="44">
        <v>5.8299999999999998E-2</v>
      </c>
      <c r="B585" s="52">
        <v>8.58</v>
      </c>
      <c r="C585" s="53">
        <v>6.7031250000000001E-2</v>
      </c>
    </row>
    <row r="586" spans="1:3" x14ac:dyDescent="0.3">
      <c r="A586" s="44">
        <v>5.8400000000000001E-2</v>
      </c>
      <c r="B586" s="52">
        <v>8.58</v>
      </c>
      <c r="C586" s="53">
        <v>6.7031250000000001E-2</v>
      </c>
    </row>
    <row r="587" spans="1:3" x14ac:dyDescent="0.3">
      <c r="A587" s="44">
        <v>5.8500000000000003E-2</v>
      </c>
      <c r="B587" s="52">
        <v>8.58</v>
      </c>
      <c r="C587" s="53">
        <v>6.7031250000000001E-2</v>
      </c>
    </row>
    <row r="588" spans="1:3" x14ac:dyDescent="0.3">
      <c r="A588" s="44">
        <v>5.8599999999999999E-2</v>
      </c>
      <c r="B588" s="52">
        <v>8.58</v>
      </c>
      <c r="C588" s="53">
        <v>6.7031250000000001E-2</v>
      </c>
    </row>
    <row r="589" spans="1:3" x14ac:dyDescent="0.3">
      <c r="A589" s="44">
        <v>5.8700000000000002E-2</v>
      </c>
      <c r="B589" s="52">
        <v>8.58</v>
      </c>
      <c r="C589" s="53">
        <v>6.7031250000000001E-2</v>
      </c>
    </row>
    <row r="590" spans="1:3" x14ac:dyDescent="0.3">
      <c r="A590" s="44">
        <v>5.8799999999999998E-2</v>
      </c>
      <c r="B590" s="52">
        <v>8.58</v>
      </c>
      <c r="C590" s="53">
        <v>6.7031250000000001E-2</v>
      </c>
    </row>
    <row r="591" spans="1:3" x14ac:dyDescent="0.3">
      <c r="A591" s="44">
        <v>5.8900000000000001E-2</v>
      </c>
      <c r="B591" s="52">
        <v>8.58</v>
      </c>
      <c r="C591" s="53">
        <v>6.7031250000000001E-2</v>
      </c>
    </row>
    <row r="592" spans="1:3" x14ac:dyDescent="0.3">
      <c r="A592" s="44">
        <v>5.8999999999999997E-2</v>
      </c>
      <c r="B592" s="52">
        <v>8.58</v>
      </c>
      <c r="C592" s="53">
        <v>6.7031250000000001E-2</v>
      </c>
    </row>
    <row r="593" spans="1:3" x14ac:dyDescent="0.3">
      <c r="A593" s="44">
        <v>5.91E-2</v>
      </c>
      <c r="B593" s="52">
        <v>8.58</v>
      </c>
      <c r="C593" s="53">
        <v>6.7031250000000001E-2</v>
      </c>
    </row>
    <row r="594" spans="1:3" x14ac:dyDescent="0.3">
      <c r="A594" s="44">
        <v>5.9200000000000003E-2</v>
      </c>
      <c r="B594" s="52">
        <v>8.58</v>
      </c>
      <c r="C594" s="53">
        <v>6.7031250000000001E-2</v>
      </c>
    </row>
    <row r="595" spans="1:3" x14ac:dyDescent="0.3">
      <c r="A595" s="44">
        <v>5.9299999999999999E-2</v>
      </c>
      <c r="B595" s="52">
        <v>8.58</v>
      </c>
      <c r="C595" s="53">
        <v>6.7031250000000001E-2</v>
      </c>
    </row>
    <row r="596" spans="1:3" x14ac:dyDescent="0.3">
      <c r="A596" s="44">
        <v>5.9400000000000001E-2</v>
      </c>
      <c r="B596" s="52">
        <v>8.58</v>
      </c>
      <c r="C596" s="53">
        <v>6.7031250000000001E-2</v>
      </c>
    </row>
    <row r="597" spans="1:3" x14ac:dyDescent="0.3">
      <c r="A597" s="44">
        <v>5.9499999999999997E-2</v>
      </c>
      <c r="B597" s="52">
        <v>8.58</v>
      </c>
      <c r="C597" s="53">
        <v>6.7031250000000001E-2</v>
      </c>
    </row>
    <row r="598" spans="1:3" x14ac:dyDescent="0.3">
      <c r="A598" s="44">
        <v>5.96E-2</v>
      </c>
      <c r="B598" s="52">
        <v>8.58</v>
      </c>
      <c r="C598" s="53">
        <v>6.7031250000000001E-2</v>
      </c>
    </row>
    <row r="599" spans="1:3" x14ac:dyDescent="0.3">
      <c r="A599" s="44">
        <v>5.9700000000000003E-2</v>
      </c>
      <c r="B599" s="52">
        <v>8.58</v>
      </c>
      <c r="C599" s="53">
        <v>6.7031250000000001E-2</v>
      </c>
    </row>
    <row r="600" spans="1:3" x14ac:dyDescent="0.3">
      <c r="A600" s="44">
        <v>5.9799999999999999E-2</v>
      </c>
      <c r="B600" s="52">
        <v>8.58</v>
      </c>
      <c r="C600" s="53">
        <v>6.7031250000000001E-2</v>
      </c>
    </row>
    <row r="601" spans="1:3" x14ac:dyDescent="0.3">
      <c r="A601" s="44">
        <v>5.9900000000000002E-2</v>
      </c>
      <c r="B601" s="52">
        <v>8.58</v>
      </c>
      <c r="C601" s="53">
        <v>6.7031250000000001E-2</v>
      </c>
    </row>
    <row r="602" spans="1:3" x14ac:dyDescent="0.3">
      <c r="A602" s="44">
        <v>0.06</v>
      </c>
      <c r="B602" s="52">
        <v>8.58</v>
      </c>
      <c r="C602" s="53">
        <v>6.7031250000000001E-2</v>
      </c>
    </row>
    <row r="603" spans="1:3" x14ac:dyDescent="0.3">
      <c r="A603" s="44">
        <v>6.0100000000000001E-2</v>
      </c>
      <c r="B603" s="52">
        <v>8.58</v>
      </c>
      <c r="C603" s="53">
        <v>6.7031250000000001E-2</v>
      </c>
    </row>
    <row r="604" spans="1:3" x14ac:dyDescent="0.3">
      <c r="A604" s="44">
        <v>6.0199999999999997E-2</v>
      </c>
      <c r="B604" s="52">
        <v>8.58</v>
      </c>
      <c r="C604" s="53">
        <v>6.7031250000000001E-2</v>
      </c>
    </row>
    <row r="605" spans="1:3" x14ac:dyDescent="0.3">
      <c r="A605" s="44">
        <v>6.0299999999999999E-2</v>
      </c>
      <c r="B605" s="52">
        <v>8.58</v>
      </c>
      <c r="C605" s="53">
        <v>6.7031250000000001E-2</v>
      </c>
    </row>
    <row r="606" spans="1:3" x14ac:dyDescent="0.3">
      <c r="A606" s="44">
        <v>6.0400000000000002E-2</v>
      </c>
      <c r="B606" s="52">
        <v>8.58</v>
      </c>
      <c r="C606" s="53">
        <v>6.7031250000000001E-2</v>
      </c>
    </row>
    <row r="607" spans="1:3" x14ac:dyDescent="0.3">
      <c r="A607" s="44">
        <v>6.0499999999999998E-2</v>
      </c>
      <c r="B607" s="52">
        <v>8.58</v>
      </c>
      <c r="C607" s="53">
        <v>6.7031250000000001E-2</v>
      </c>
    </row>
    <row r="608" spans="1:3" x14ac:dyDescent="0.3">
      <c r="A608" s="44">
        <v>6.0600000000000001E-2</v>
      </c>
      <c r="B608" s="52">
        <v>8.58</v>
      </c>
      <c r="C608" s="53">
        <v>6.7031250000000001E-2</v>
      </c>
    </row>
    <row r="609" spans="1:3" x14ac:dyDescent="0.3">
      <c r="A609" s="44">
        <v>6.0699999999999997E-2</v>
      </c>
      <c r="B609" s="52">
        <v>8.58</v>
      </c>
      <c r="C609" s="53">
        <v>6.7031250000000001E-2</v>
      </c>
    </row>
    <row r="610" spans="1:3" x14ac:dyDescent="0.3">
      <c r="A610" s="44">
        <v>6.08E-2</v>
      </c>
      <c r="B610" s="52">
        <v>8.58</v>
      </c>
      <c r="C610" s="53">
        <v>6.7031250000000001E-2</v>
      </c>
    </row>
    <row r="611" spans="1:3" x14ac:dyDescent="0.3">
      <c r="A611" s="44">
        <v>6.0900000000000003E-2</v>
      </c>
      <c r="B611" s="52">
        <v>8.58</v>
      </c>
      <c r="C611" s="53">
        <v>6.7031250000000001E-2</v>
      </c>
    </row>
    <row r="612" spans="1:3" x14ac:dyDescent="0.3">
      <c r="A612" s="44">
        <v>6.0999999999999999E-2</v>
      </c>
      <c r="B612" s="52">
        <v>8.58</v>
      </c>
      <c r="C612" s="53">
        <v>6.7031250000000001E-2</v>
      </c>
    </row>
    <row r="613" spans="1:3" x14ac:dyDescent="0.3">
      <c r="A613" s="44">
        <v>6.1100000000000002E-2</v>
      </c>
      <c r="B613" s="52">
        <v>8.58</v>
      </c>
      <c r="C613" s="53">
        <v>6.7031250000000001E-2</v>
      </c>
    </row>
    <row r="614" spans="1:3" x14ac:dyDescent="0.3">
      <c r="A614" s="44">
        <v>6.1199999999999997E-2</v>
      </c>
      <c r="B614" s="52">
        <v>8.58</v>
      </c>
      <c r="C614" s="53">
        <v>6.7031250000000001E-2</v>
      </c>
    </row>
    <row r="615" spans="1:3" x14ac:dyDescent="0.3">
      <c r="A615" s="44">
        <v>6.13E-2</v>
      </c>
      <c r="B615" s="52">
        <v>8.58</v>
      </c>
      <c r="C615" s="53">
        <v>6.7031250000000001E-2</v>
      </c>
    </row>
    <row r="616" spans="1:3" x14ac:dyDescent="0.3">
      <c r="A616" s="44">
        <v>6.1400000000000003E-2</v>
      </c>
      <c r="B616" s="52">
        <v>8.58</v>
      </c>
      <c r="C616" s="53">
        <v>6.7031250000000001E-2</v>
      </c>
    </row>
    <row r="617" spans="1:3" x14ac:dyDescent="0.3">
      <c r="A617" s="44">
        <v>6.1499999999999999E-2</v>
      </c>
      <c r="B617" s="52">
        <v>8.58</v>
      </c>
      <c r="C617" s="53">
        <v>6.7031250000000001E-2</v>
      </c>
    </row>
    <row r="618" spans="1:3" x14ac:dyDescent="0.3">
      <c r="A618" s="44">
        <v>6.1600000000000002E-2</v>
      </c>
      <c r="B618" s="52">
        <v>8.58</v>
      </c>
      <c r="C618" s="53">
        <v>6.7031250000000001E-2</v>
      </c>
    </row>
    <row r="619" spans="1:3" x14ac:dyDescent="0.3">
      <c r="A619" s="44">
        <v>6.1699999999999998E-2</v>
      </c>
      <c r="B619" s="52">
        <v>8.58</v>
      </c>
      <c r="C619" s="53">
        <v>6.7031250000000001E-2</v>
      </c>
    </row>
    <row r="620" spans="1:3" x14ac:dyDescent="0.3">
      <c r="A620" s="44">
        <v>6.1800000000000001E-2</v>
      </c>
      <c r="B620" s="52">
        <v>8.58</v>
      </c>
      <c r="C620" s="53">
        <v>6.7031250000000001E-2</v>
      </c>
    </row>
    <row r="621" spans="1:3" x14ac:dyDescent="0.3">
      <c r="A621" s="44">
        <v>6.1899999999999997E-2</v>
      </c>
      <c r="B621" s="52">
        <v>8.58</v>
      </c>
      <c r="C621" s="53">
        <v>6.7031250000000001E-2</v>
      </c>
    </row>
    <row r="622" spans="1:3" x14ac:dyDescent="0.3">
      <c r="A622" s="44">
        <v>6.2E-2</v>
      </c>
      <c r="B622" s="52">
        <v>8.58</v>
      </c>
      <c r="C622" s="53">
        <v>6.7031250000000001E-2</v>
      </c>
    </row>
    <row r="623" spans="1:3" x14ac:dyDescent="0.3">
      <c r="A623" s="44">
        <v>6.2100000000000002E-2</v>
      </c>
      <c r="B623" s="52">
        <v>8.58</v>
      </c>
      <c r="C623" s="53">
        <v>6.7031250000000001E-2</v>
      </c>
    </row>
    <row r="624" spans="1:3" x14ac:dyDescent="0.3">
      <c r="A624" s="44">
        <v>6.2199999999999998E-2</v>
      </c>
      <c r="B624" s="52">
        <v>8.58</v>
      </c>
      <c r="C624" s="53">
        <v>6.7031250000000001E-2</v>
      </c>
    </row>
    <row r="625" spans="1:3" x14ac:dyDescent="0.3">
      <c r="A625" s="44">
        <v>6.2300000000000001E-2</v>
      </c>
      <c r="B625" s="52">
        <v>8.58</v>
      </c>
      <c r="C625" s="53">
        <v>6.7031250000000001E-2</v>
      </c>
    </row>
    <row r="626" spans="1:3" x14ac:dyDescent="0.3">
      <c r="A626" s="44">
        <v>6.2399999999999997E-2</v>
      </c>
      <c r="B626" s="52">
        <v>8.58</v>
      </c>
      <c r="C626" s="53">
        <v>6.7031250000000001E-2</v>
      </c>
    </row>
    <row r="627" spans="1:3" x14ac:dyDescent="0.3">
      <c r="A627" s="44">
        <v>6.25E-2</v>
      </c>
      <c r="B627" s="52">
        <v>8.58</v>
      </c>
      <c r="C627" s="53">
        <v>6.7031250000000001E-2</v>
      </c>
    </row>
    <row r="628" spans="1:3" x14ac:dyDescent="0.3">
      <c r="A628" s="44">
        <v>6.2600000000000003E-2</v>
      </c>
      <c r="B628" s="52">
        <v>8.58</v>
      </c>
      <c r="C628" s="53">
        <v>6.7031250000000001E-2</v>
      </c>
    </row>
    <row r="629" spans="1:3" x14ac:dyDescent="0.3">
      <c r="A629" s="44">
        <v>6.2700000000000006E-2</v>
      </c>
      <c r="B629" s="52">
        <v>8.58</v>
      </c>
      <c r="C629" s="53">
        <v>6.7031250000000001E-2</v>
      </c>
    </row>
    <row r="630" spans="1:3" x14ac:dyDescent="0.3">
      <c r="A630" s="44">
        <v>6.2799999999999995E-2</v>
      </c>
      <c r="B630" s="52">
        <v>8.58</v>
      </c>
      <c r="C630" s="53">
        <v>6.7031250000000001E-2</v>
      </c>
    </row>
    <row r="631" spans="1:3" x14ac:dyDescent="0.3">
      <c r="A631" s="44">
        <v>6.2899999999999998E-2</v>
      </c>
      <c r="B631" s="52">
        <v>8.58</v>
      </c>
      <c r="C631" s="53">
        <v>6.7031250000000001E-2</v>
      </c>
    </row>
    <row r="632" spans="1:3" x14ac:dyDescent="0.3">
      <c r="A632" s="44">
        <v>6.3E-2</v>
      </c>
      <c r="B632" s="52">
        <v>8.58</v>
      </c>
      <c r="C632" s="53">
        <v>6.7031250000000001E-2</v>
      </c>
    </row>
    <row r="633" spans="1:3" x14ac:dyDescent="0.3">
      <c r="A633" s="44">
        <v>6.3100000000000003E-2</v>
      </c>
      <c r="B633" s="52">
        <v>8.58</v>
      </c>
      <c r="C633" s="53">
        <v>6.7031250000000001E-2</v>
      </c>
    </row>
    <row r="634" spans="1:3" x14ac:dyDescent="0.3">
      <c r="A634" s="44">
        <v>6.3200000000000006E-2</v>
      </c>
      <c r="B634" s="52">
        <v>8.58</v>
      </c>
      <c r="C634" s="53">
        <v>6.7031250000000001E-2</v>
      </c>
    </row>
    <row r="635" spans="1:3" x14ac:dyDescent="0.3">
      <c r="A635" s="44">
        <v>6.3299999999999995E-2</v>
      </c>
      <c r="B635" s="52">
        <v>8.58</v>
      </c>
      <c r="C635" s="53">
        <v>6.7031250000000001E-2</v>
      </c>
    </row>
    <row r="636" spans="1:3" x14ac:dyDescent="0.3">
      <c r="A636" s="44">
        <v>6.3399999999999998E-2</v>
      </c>
      <c r="B636" s="52">
        <v>8.58</v>
      </c>
      <c r="C636" s="53">
        <v>6.7031250000000001E-2</v>
      </c>
    </row>
    <row r="637" spans="1:3" x14ac:dyDescent="0.3">
      <c r="A637" s="44">
        <v>6.3500000000000001E-2</v>
      </c>
      <c r="B637" s="52">
        <v>8.58</v>
      </c>
      <c r="C637" s="53">
        <v>6.7031250000000001E-2</v>
      </c>
    </row>
    <row r="638" spans="1:3" x14ac:dyDescent="0.3">
      <c r="A638" s="44">
        <v>6.3600000000000004E-2</v>
      </c>
      <c r="B638" s="52">
        <v>8.58</v>
      </c>
      <c r="C638" s="53">
        <v>6.7031250000000001E-2</v>
      </c>
    </row>
    <row r="639" spans="1:3" x14ac:dyDescent="0.3">
      <c r="A639" s="44">
        <v>6.3700000000000007E-2</v>
      </c>
      <c r="B639" s="52">
        <v>8.58</v>
      </c>
      <c r="C639" s="53">
        <v>6.7031250000000001E-2</v>
      </c>
    </row>
    <row r="640" spans="1:3" x14ac:dyDescent="0.3">
      <c r="A640" s="44">
        <v>6.3799999999999996E-2</v>
      </c>
      <c r="B640" s="52">
        <v>8.58</v>
      </c>
      <c r="C640" s="53">
        <v>6.7031250000000001E-2</v>
      </c>
    </row>
    <row r="641" spans="1:3" x14ac:dyDescent="0.3">
      <c r="A641" s="44">
        <v>6.3899999999999998E-2</v>
      </c>
      <c r="B641" s="52">
        <v>8.58</v>
      </c>
      <c r="C641" s="53">
        <v>6.7031250000000001E-2</v>
      </c>
    </row>
    <row r="642" spans="1:3" x14ac:dyDescent="0.3">
      <c r="A642" s="44">
        <v>6.4000000000000001E-2</v>
      </c>
      <c r="B642" s="52">
        <v>8.58</v>
      </c>
      <c r="C642" s="53">
        <v>6.7031250000000001E-2</v>
      </c>
    </row>
    <row r="643" spans="1:3" x14ac:dyDescent="0.3">
      <c r="A643" s="44">
        <v>6.4100000000000004E-2</v>
      </c>
      <c r="B643" s="52">
        <v>8.58</v>
      </c>
      <c r="C643" s="53">
        <v>6.7031250000000001E-2</v>
      </c>
    </row>
    <row r="644" spans="1:3" x14ac:dyDescent="0.3">
      <c r="A644" s="44">
        <v>6.4199999999999993E-2</v>
      </c>
      <c r="B644" s="52">
        <v>8.58</v>
      </c>
      <c r="C644" s="53">
        <v>6.7031250000000001E-2</v>
      </c>
    </row>
    <row r="645" spans="1:3" x14ac:dyDescent="0.3">
      <c r="A645" s="44">
        <v>6.4299999999999996E-2</v>
      </c>
      <c r="B645" s="52">
        <v>8.58</v>
      </c>
      <c r="C645" s="53">
        <v>6.7031250000000001E-2</v>
      </c>
    </row>
    <row r="646" spans="1:3" x14ac:dyDescent="0.3">
      <c r="A646" s="44">
        <v>6.4399999999999999E-2</v>
      </c>
      <c r="B646" s="52">
        <v>8.58</v>
      </c>
      <c r="C646" s="53">
        <v>6.7031250000000001E-2</v>
      </c>
    </row>
    <row r="647" spans="1:3" x14ac:dyDescent="0.3">
      <c r="A647" s="44">
        <v>6.4500000000000002E-2</v>
      </c>
      <c r="B647" s="52">
        <v>8.58</v>
      </c>
      <c r="C647" s="53">
        <v>6.7031250000000001E-2</v>
      </c>
    </row>
    <row r="648" spans="1:3" x14ac:dyDescent="0.3">
      <c r="A648" s="44">
        <v>6.4600000000000005E-2</v>
      </c>
      <c r="B648" s="52">
        <v>8.58</v>
      </c>
      <c r="C648" s="53">
        <v>6.7031250000000001E-2</v>
      </c>
    </row>
    <row r="649" spans="1:3" x14ac:dyDescent="0.3">
      <c r="A649" s="44">
        <v>6.4699999999999994E-2</v>
      </c>
      <c r="B649" s="52">
        <v>8.58</v>
      </c>
      <c r="C649" s="53">
        <v>6.7031250000000001E-2</v>
      </c>
    </row>
    <row r="650" spans="1:3" x14ac:dyDescent="0.3">
      <c r="A650" s="44">
        <v>6.4799999999999996E-2</v>
      </c>
      <c r="B650" s="52">
        <v>8.58</v>
      </c>
      <c r="C650" s="53">
        <v>6.7031250000000001E-2</v>
      </c>
    </row>
    <row r="651" spans="1:3" x14ac:dyDescent="0.3">
      <c r="A651" s="44">
        <v>6.4899999999999999E-2</v>
      </c>
      <c r="B651" s="52">
        <v>8.58</v>
      </c>
      <c r="C651" s="53">
        <v>6.7031250000000001E-2</v>
      </c>
    </row>
    <row r="652" spans="1:3" x14ac:dyDescent="0.3">
      <c r="A652" s="44">
        <v>6.5000000000000002E-2</v>
      </c>
      <c r="B652" s="52">
        <v>8.58</v>
      </c>
      <c r="C652" s="53">
        <v>6.7031250000000001E-2</v>
      </c>
    </row>
    <row r="653" spans="1:3" x14ac:dyDescent="0.3">
      <c r="A653" s="44">
        <v>6.5100000000000005E-2</v>
      </c>
      <c r="B653" s="52">
        <v>8.58</v>
      </c>
      <c r="C653" s="53">
        <v>6.7031250000000001E-2</v>
      </c>
    </row>
    <row r="654" spans="1:3" x14ac:dyDescent="0.3">
      <c r="A654" s="44">
        <v>6.5199999999999994E-2</v>
      </c>
      <c r="B654" s="52">
        <v>8.58</v>
      </c>
      <c r="C654" s="53">
        <v>6.7031250000000001E-2</v>
      </c>
    </row>
    <row r="655" spans="1:3" x14ac:dyDescent="0.3">
      <c r="A655" s="44">
        <v>6.5299999999999997E-2</v>
      </c>
      <c r="B655" s="52">
        <v>8.58</v>
      </c>
      <c r="C655" s="53">
        <v>6.7031250000000001E-2</v>
      </c>
    </row>
    <row r="656" spans="1:3" x14ac:dyDescent="0.3">
      <c r="A656" s="44">
        <v>6.54E-2</v>
      </c>
      <c r="B656" s="52">
        <v>8.58</v>
      </c>
      <c r="C656" s="53">
        <v>6.7031250000000001E-2</v>
      </c>
    </row>
    <row r="657" spans="1:3" x14ac:dyDescent="0.3">
      <c r="A657" s="44">
        <v>6.5500000000000003E-2</v>
      </c>
      <c r="B657" s="52">
        <v>8.58</v>
      </c>
      <c r="C657" s="53">
        <v>6.7031250000000001E-2</v>
      </c>
    </row>
    <row r="658" spans="1:3" x14ac:dyDescent="0.3">
      <c r="A658" s="44">
        <v>6.5600000000000006E-2</v>
      </c>
      <c r="B658" s="52">
        <v>8.58</v>
      </c>
      <c r="C658" s="53">
        <v>6.7031250000000001E-2</v>
      </c>
    </row>
    <row r="659" spans="1:3" x14ac:dyDescent="0.3">
      <c r="A659" s="44">
        <v>6.5699999999999995E-2</v>
      </c>
      <c r="B659" s="52">
        <v>8.58</v>
      </c>
      <c r="C659" s="53">
        <v>6.7031250000000001E-2</v>
      </c>
    </row>
    <row r="660" spans="1:3" x14ac:dyDescent="0.3">
      <c r="A660" s="44">
        <v>6.5799999999999997E-2</v>
      </c>
      <c r="B660" s="52">
        <v>8.58</v>
      </c>
      <c r="C660" s="53">
        <v>6.7031250000000001E-2</v>
      </c>
    </row>
    <row r="661" spans="1:3" x14ac:dyDescent="0.3">
      <c r="A661" s="44">
        <v>6.59E-2</v>
      </c>
      <c r="B661" s="52">
        <v>8.58</v>
      </c>
      <c r="C661" s="53">
        <v>6.7031250000000001E-2</v>
      </c>
    </row>
    <row r="662" spans="1:3" x14ac:dyDescent="0.3">
      <c r="A662" s="44">
        <v>6.6000000000000003E-2</v>
      </c>
      <c r="B662" s="52">
        <v>8.58</v>
      </c>
      <c r="C662" s="53">
        <v>6.7031250000000001E-2</v>
      </c>
    </row>
    <row r="663" spans="1:3" x14ac:dyDescent="0.3">
      <c r="A663" s="44">
        <v>6.6100000000000006E-2</v>
      </c>
      <c r="B663" s="52">
        <v>8.58</v>
      </c>
      <c r="C663" s="53">
        <v>6.7031250000000001E-2</v>
      </c>
    </row>
    <row r="664" spans="1:3" x14ac:dyDescent="0.3">
      <c r="A664" s="44">
        <v>6.6199999999999995E-2</v>
      </c>
      <c r="B664" s="52">
        <v>8.58</v>
      </c>
      <c r="C664" s="53">
        <v>6.7031250000000001E-2</v>
      </c>
    </row>
    <row r="665" spans="1:3" x14ac:dyDescent="0.3">
      <c r="A665" s="44">
        <v>6.6299999999999998E-2</v>
      </c>
      <c r="B665" s="52">
        <v>8.58</v>
      </c>
      <c r="C665" s="53">
        <v>6.7031250000000001E-2</v>
      </c>
    </row>
    <row r="666" spans="1:3" x14ac:dyDescent="0.3">
      <c r="A666" s="44">
        <v>6.6400000000000001E-2</v>
      </c>
      <c r="B666" s="52">
        <v>8.58</v>
      </c>
      <c r="C666" s="53">
        <v>6.7031250000000001E-2</v>
      </c>
    </row>
    <row r="667" spans="1:3" x14ac:dyDescent="0.3">
      <c r="A667" s="44">
        <v>6.6500000000000004E-2</v>
      </c>
      <c r="B667" s="52">
        <v>8.58</v>
      </c>
      <c r="C667" s="53">
        <v>6.7031250000000001E-2</v>
      </c>
    </row>
    <row r="668" spans="1:3" x14ac:dyDescent="0.3">
      <c r="A668" s="44">
        <v>6.6600000000000006E-2</v>
      </c>
      <c r="B668" s="52">
        <v>8.58</v>
      </c>
      <c r="C668" s="53">
        <v>6.7031250000000001E-2</v>
      </c>
    </row>
    <row r="669" spans="1:3" x14ac:dyDescent="0.3">
      <c r="A669" s="44">
        <v>6.6699999999999995E-2</v>
      </c>
      <c r="B669" s="52">
        <v>8.58</v>
      </c>
      <c r="C669" s="53">
        <v>6.7031250000000001E-2</v>
      </c>
    </row>
    <row r="670" spans="1:3" x14ac:dyDescent="0.3">
      <c r="A670" s="44">
        <v>6.6799999999999998E-2</v>
      </c>
      <c r="B670" s="52">
        <v>8.58</v>
      </c>
      <c r="C670" s="53">
        <v>6.7031250000000001E-2</v>
      </c>
    </row>
    <row r="671" spans="1:3" x14ac:dyDescent="0.3">
      <c r="A671" s="44">
        <v>6.6900000000000001E-2</v>
      </c>
      <c r="B671" s="52">
        <v>8.58</v>
      </c>
      <c r="C671" s="53">
        <v>6.7031250000000001E-2</v>
      </c>
    </row>
    <row r="672" spans="1:3" x14ac:dyDescent="0.3">
      <c r="A672" s="44">
        <v>6.7000000000000004E-2</v>
      </c>
      <c r="B672" s="52">
        <v>8.58</v>
      </c>
      <c r="C672" s="53">
        <v>6.7031250000000001E-2</v>
      </c>
    </row>
    <row r="673" spans="1:3" x14ac:dyDescent="0.3">
      <c r="A673" s="44">
        <v>6.7100000000000007E-2</v>
      </c>
      <c r="B673" s="52">
        <v>8.58</v>
      </c>
      <c r="C673" s="53">
        <v>6.7031250000000001E-2</v>
      </c>
    </row>
    <row r="674" spans="1:3" x14ac:dyDescent="0.3">
      <c r="A674" s="44">
        <v>6.7199999999999996E-2</v>
      </c>
      <c r="B674" s="52">
        <v>8.58</v>
      </c>
      <c r="C674" s="53">
        <v>6.7031250000000001E-2</v>
      </c>
    </row>
    <row r="675" spans="1:3" x14ac:dyDescent="0.3">
      <c r="A675" s="44">
        <v>6.7299999999999999E-2</v>
      </c>
      <c r="B675" s="52">
        <v>8.58</v>
      </c>
      <c r="C675" s="53">
        <v>6.7031250000000001E-2</v>
      </c>
    </row>
    <row r="676" spans="1:3" x14ac:dyDescent="0.3">
      <c r="A676" s="44">
        <v>6.7400000000000002E-2</v>
      </c>
      <c r="B676" s="52">
        <v>8.58</v>
      </c>
      <c r="C676" s="53">
        <v>6.7031250000000001E-2</v>
      </c>
    </row>
    <row r="677" spans="1:3" x14ac:dyDescent="0.3">
      <c r="A677" s="44">
        <v>6.7500000000000004E-2</v>
      </c>
      <c r="B677" s="52">
        <v>8.58</v>
      </c>
      <c r="C677" s="53">
        <v>6.7031250000000001E-2</v>
      </c>
    </row>
    <row r="678" spans="1:3" x14ac:dyDescent="0.3">
      <c r="A678" s="44">
        <v>6.7599999999999993E-2</v>
      </c>
      <c r="B678" s="52">
        <v>8.58</v>
      </c>
      <c r="C678" s="53">
        <v>6.7031250000000001E-2</v>
      </c>
    </row>
    <row r="679" spans="1:3" x14ac:dyDescent="0.3">
      <c r="A679" s="44">
        <v>6.7699999999999996E-2</v>
      </c>
      <c r="B679" s="52">
        <v>8.58</v>
      </c>
      <c r="C679" s="53">
        <v>6.7031250000000001E-2</v>
      </c>
    </row>
    <row r="680" spans="1:3" x14ac:dyDescent="0.3">
      <c r="A680" s="44">
        <v>6.7799999999999999E-2</v>
      </c>
      <c r="B680" s="52">
        <v>8.58</v>
      </c>
      <c r="C680" s="53">
        <v>6.7031250000000001E-2</v>
      </c>
    </row>
    <row r="681" spans="1:3" x14ac:dyDescent="0.3">
      <c r="A681" s="44">
        <v>6.7900000000000002E-2</v>
      </c>
      <c r="B681" s="52">
        <v>8.58</v>
      </c>
      <c r="C681" s="53">
        <v>6.7031250000000001E-2</v>
      </c>
    </row>
    <row r="682" spans="1:3" x14ac:dyDescent="0.3">
      <c r="A682" s="44">
        <v>6.8000000000000005E-2</v>
      </c>
      <c r="B682" s="52">
        <v>8.58</v>
      </c>
      <c r="C682" s="53">
        <v>6.7031250000000001E-2</v>
      </c>
    </row>
    <row r="683" spans="1:3" x14ac:dyDescent="0.3">
      <c r="A683" s="44">
        <v>6.8099999999999994E-2</v>
      </c>
      <c r="B683" s="52">
        <v>8.58</v>
      </c>
      <c r="C683" s="53">
        <v>6.7031250000000001E-2</v>
      </c>
    </row>
    <row r="684" spans="1:3" x14ac:dyDescent="0.3">
      <c r="A684" s="44">
        <v>6.8199999999999997E-2</v>
      </c>
      <c r="B684" s="52">
        <v>8.58</v>
      </c>
      <c r="C684" s="53">
        <v>6.7031250000000001E-2</v>
      </c>
    </row>
    <row r="685" spans="1:3" x14ac:dyDescent="0.3">
      <c r="A685" s="44">
        <v>6.83E-2</v>
      </c>
      <c r="B685" s="52">
        <v>8.58</v>
      </c>
      <c r="C685" s="53">
        <v>6.7031250000000001E-2</v>
      </c>
    </row>
    <row r="686" spans="1:3" x14ac:dyDescent="0.3">
      <c r="A686" s="44">
        <v>6.8400000000000002E-2</v>
      </c>
      <c r="B686" s="52">
        <v>8.58</v>
      </c>
      <c r="C686" s="53">
        <v>6.7031250000000001E-2</v>
      </c>
    </row>
    <row r="687" spans="1:3" x14ac:dyDescent="0.3">
      <c r="A687" s="44">
        <v>6.8500000000000005E-2</v>
      </c>
      <c r="B687" s="52">
        <v>8.58</v>
      </c>
      <c r="C687" s="53">
        <v>6.7031250000000001E-2</v>
      </c>
    </row>
    <row r="688" spans="1:3" x14ac:dyDescent="0.3">
      <c r="A688" s="44">
        <v>6.8599999999999994E-2</v>
      </c>
      <c r="B688" s="52">
        <v>8.58</v>
      </c>
      <c r="C688" s="53">
        <v>6.7031250000000001E-2</v>
      </c>
    </row>
    <row r="689" spans="1:3" x14ac:dyDescent="0.3">
      <c r="A689" s="44">
        <v>6.8699999999999997E-2</v>
      </c>
      <c r="B689" s="52">
        <v>8.58</v>
      </c>
      <c r="C689" s="53">
        <v>6.7031250000000001E-2</v>
      </c>
    </row>
    <row r="690" spans="1:3" x14ac:dyDescent="0.3">
      <c r="A690" s="44">
        <v>6.88E-2</v>
      </c>
      <c r="B690" s="52">
        <v>8.58</v>
      </c>
      <c r="C690" s="53">
        <v>6.7031250000000001E-2</v>
      </c>
    </row>
    <row r="691" spans="1:3" x14ac:dyDescent="0.3">
      <c r="A691" s="44">
        <v>6.8900000000000003E-2</v>
      </c>
      <c r="B691" s="52">
        <v>8.58</v>
      </c>
      <c r="C691" s="53">
        <v>6.7031250000000001E-2</v>
      </c>
    </row>
    <row r="692" spans="1:3" x14ac:dyDescent="0.3">
      <c r="A692" s="44">
        <v>6.9000000000000006E-2</v>
      </c>
      <c r="B692" s="52">
        <v>8.58</v>
      </c>
      <c r="C692" s="53">
        <v>6.7031250000000001E-2</v>
      </c>
    </row>
    <row r="693" spans="1:3" x14ac:dyDescent="0.3">
      <c r="A693" s="44">
        <v>6.9099999999999995E-2</v>
      </c>
      <c r="B693" s="52">
        <v>8.58</v>
      </c>
      <c r="C693" s="53">
        <v>6.7031250000000001E-2</v>
      </c>
    </row>
    <row r="694" spans="1:3" x14ac:dyDescent="0.3">
      <c r="A694" s="44">
        <v>6.9199999999999998E-2</v>
      </c>
      <c r="B694" s="52">
        <v>8.58</v>
      </c>
      <c r="C694" s="53">
        <v>6.7031250000000001E-2</v>
      </c>
    </row>
    <row r="695" spans="1:3" x14ac:dyDescent="0.3">
      <c r="A695" s="44">
        <v>6.93E-2</v>
      </c>
      <c r="B695" s="52">
        <v>8.58</v>
      </c>
      <c r="C695" s="53">
        <v>6.7031250000000001E-2</v>
      </c>
    </row>
    <row r="696" spans="1:3" x14ac:dyDescent="0.3">
      <c r="A696" s="44">
        <v>6.9400000000000003E-2</v>
      </c>
      <c r="B696" s="52">
        <v>8.58</v>
      </c>
      <c r="C696" s="53">
        <v>6.7031250000000001E-2</v>
      </c>
    </row>
    <row r="697" spans="1:3" x14ac:dyDescent="0.3">
      <c r="A697" s="44">
        <v>6.9500000000000006E-2</v>
      </c>
      <c r="B697" s="52">
        <v>8.58</v>
      </c>
      <c r="C697" s="53">
        <v>6.7031250000000001E-2</v>
      </c>
    </row>
    <row r="698" spans="1:3" x14ac:dyDescent="0.3">
      <c r="A698" s="44">
        <v>6.9599999999999995E-2</v>
      </c>
      <c r="B698" s="52">
        <v>8.58</v>
      </c>
      <c r="C698" s="53">
        <v>6.7031250000000001E-2</v>
      </c>
    </row>
    <row r="699" spans="1:3" x14ac:dyDescent="0.3">
      <c r="A699" s="44">
        <v>6.9699999999999998E-2</v>
      </c>
      <c r="B699" s="52">
        <v>8.58</v>
      </c>
      <c r="C699" s="53">
        <v>6.7031250000000001E-2</v>
      </c>
    </row>
    <row r="700" spans="1:3" x14ac:dyDescent="0.3">
      <c r="A700" s="44">
        <v>6.9800000000000001E-2</v>
      </c>
      <c r="B700" s="52">
        <v>8.58</v>
      </c>
      <c r="C700" s="53">
        <v>6.7031250000000001E-2</v>
      </c>
    </row>
    <row r="701" spans="1:3" x14ac:dyDescent="0.3">
      <c r="A701" s="44">
        <v>6.9900000000000004E-2</v>
      </c>
      <c r="B701" s="52">
        <v>8.58</v>
      </c>
      <c r="C701" s="53">
        <v>6.7031250000000001E-2</v>
      </c>
    </row>
    <row r="702" spans="1:3" x14ac:dyDescent="0.3">
      <c r="A702" s="44">
        <v>7.0000000000000007E-2</v>
      </c>
      <c r="B702" s="52">
        <v>8.5500000000000007</v>
      </c>
      <c r="C702" s="53">
        <v>6.6796875000000006E-2</v>
      </c>
    </row>
    <row r="703" spans="1:3" x14ac:dyDescent="0.3">
      <c r="A703" s="44">
        <v>7.0099999999999996E-2</v>
      </c>
      <c r="B703" s="52">
        <v>8.5500000000000007</v>
      </c>
      <c r="C703" s="53">
        <v>6.6796875000000006E-2</v>
      </c>
    </row>
    <row r="704" spans="1:3" x14ac:dyDescent="0.3">
      <c r="A704" s="44">
        <v>7.0199999999999999E-2</v>
      </c>
      <c r="B704" s="52">
        <v>8.5500000000000007</v>
      </c>
      <c r="C704" s="53">
        <v>6.6796875000000006E-2</v>
      </c>
    </row>
    <row r="705" spans="1:3" x14ac:dyDescent="0.3">
      <c r="A705" s="44">
        <v>7.0300000000000001E-2</v>
      </c>
      <c r="B705" s="52">
        <v>8.5500000000000007</v>
      </c>
      <c r="C705" s="53">
        <v>6.6796875000000006E-2</v>
      </c>
    </row>
    <row r="706" spans="1:3" x14ac:dyDescent="0.3">
      <c r="A706" s="44">
        <v>7.0400000000000004E-2</v>
      </c>
      <c r="B706" s="52">
        <v>8.5500000000000007</v>
      </c>
      <c r="C706" s="53">
        <v>6.6796875000000006E-2</v>
      </c>
    </row>
    <row r="707" spans="1:3" x14ac:dyDescent="0.3">
      <c r="A707" s="44">
        <v>7.0499999999999993E-2</v>
      </c>
      <c r="B707" s="52">
        <v>8.5500000000000007</v>
      </c>
      <c r="C707" s="53">
        <v>6.6796875000000006E-2</v>
      </c>
    </row>
    <row r="708" spans="1:3" x14ac:dyDescent="0.3">
      <c r="A708" s="44">
        <v>7.0599999999999996E-2</v>
      </c>
      <c r="B708" s="52">
        <v>8.5500000000000007</v>
      </c>
      <c r="C708" s="53">
        <v>6.6796875000000006E-2</v>
      </c>
    </row>
    <row r="709" spans="1:3" x14ac:dyDescent="0.3">
      <c r="A709" s="44">
        <v>7.0699999999999999E-2</v>
      </c>
      <c r="B709" s="52">
        <v>8.5500000000000007</v>
      </c>
      <c r="C709" s="53">
        <v>6.6796875000000006E-2</v>
      </c>
    </row>
    <row r="710" spans="1:3" x14ac:dyDescent="0.3">
      <c r="A710" s="44">
        <v>7.0800000000000002E-2</v>
      </c>
      <c r="B710" s="52">
        <v>8.5500000000000007</v>
      </c>
      <c r="C710" s="53">
        <v>6.6796875000000006E-2</v>
      </c>
    </row>
    <row r="711" spans="1:3" x14ac:dyDescent="0.3">
      <c r="A711" s="44">
        <v>7.0900000000000005E-2</v>
      </c>
      <c r="B711" s="52">
        <v>8.5500000000000007</v>
      </c>
      <c r="C711" s="53">
        <v>6.6796875000000006E-2</v>
      </c>
    </row>
    <row r="712" spans="1:3" x14ac:dyDescent="0.3">
      <c r="A712" s="44">
        <v>7.0999999999999994E-2</v>
      </c>
      <c r="B712" s="52">
        <v>8.5500000000000007</v>
      </c>
      <c r="C712" s="53">
        <v>6.6796875000000006E-2</v>
      </c>
    </row>
    <row r="713" spans="1:3" x14ac:dyDescent="0.3">
      <c r="A713" s="44">
        <v>7.1099999999999997E-2</v>
      </c>
      <c r="B713" s="52">
        <v>8.5500000000000007</v>
      </c>
      <c r="C713" s="53">
        <v>6.6796875000000006E-2</v>
      </c>
    </row>
    <row r="714" spans="1:3" x14ac:dyDescent="0.3">
      <c r="A714" s="44">
        <v>7.1199999999999999E-2</v>
      </c>
      <c r="B714" s="52">
        <v>8.5500000000000007</v>
      </c>
      <c r="C714" s="53">
        <v>6.6796875000000006E-2</v>
      </c>
    </row>
    <row r="715" spans="1:3" x14ac:dyDescent="0.3">
      <c r="A715" s="44">
        <v>7.1300000000000002E-2</v>
      </c>
      <c r="B715" s="52">
        <v>8.5500000000000007</v>
      </c>
      <c r="C715" s="53">
        <v>6.6796875000000006E-2</v>
      </c>
    </row>
    <row r="716" spans="1:3" x14ac:dyDescent="0.3">
      <c r="A716" s="44">
        <v>7.1400000000000005E-2</v>
      </c>
      <c r="B716" s="52">
        <v>8.5500000000000007</v>
      </c>
      <c r="C716" s="53">
        <v>6.6796875000000006E-2</v>
      </c>
    </row>
    <row r="717" spans="1:3" x14ac:dyDescent="0.3">
      <c r="A717" s="44">
        <v>7.1499999999999994E-2</v>
      </c>
      <c r="B717" s="52">
        <v>8.5500000000000007</v>
      </c>
      <c r="C717" s="53">
        <v>6.6796875000000006E-2</v>
      </c>
    </row>
    <row r="718" spans="1:3" x14ac:dyDescent="0.3">
      <c r="A718" s="44">
        <v>7.1599999999999997E-2</v>
      </c>
      <c r="B718" s="52">
        <v>8.5500000000000007</v>
      </c>
      <c r="C718" s="53">
        <v>6.6796875000000006E-2</v>
      </c>
    </row>
    <row r="719" spans="1:3" x14ac:dyDescent="0.3">
      <c r="A719" s="44">
        <v>7.17E-2</v>
      </c>
      <c r="B719" s="52">
        <v>8.5500000000000007</v>
      </c>
      <c r="C719" s="53">
        <v>6.6796875000000006E-2</v>
      </c>
    </row>
    <row r="720" spans="1:3" x14ac:dyDescent="0.3">
      <c r="A720" s="44">
        <v>7.1800000000000003E-2</v>
      </c>
      <c r="B720" s="52">
        <v>8.5500000000000007</v>
      </c>
      <c r="C720" s="53">
        <v>6.6796875000000006E-2</v>
      </c>
    </row>
    <row r="721" spans="1:3" x14ac:dyDescent="0.3">
      <c r="A721" s="44">
        <v>7.1900000000000006E-2</v>
      </c>
      <c r="B721" s="52">
        <v>8.5500000000000007</v>
      </c>
      <c r="C721" s="53">
        <v>6.6796875000000006E-2</v>
      </c>
    </row>
    <row r="722" spans="1:3" x14ac:dyDescent="0.3">
      <c r="A722" s="44">
        <v>7.1999999999999995E-2</v>
      </c>
      <c r="B722" s="52">
        <v>8.5500000000000007</v>
      </c>
      <c r="C722" s="53">
        <v>6.6796875000000006E-2</v>
      </c>
    </row>
    <row r="723" spans="1:3" x14ac:dyDescent="0.3">
      <c r="A723" s="44">
        <v>7.2099999999999997E-2</v>
      </c>
      <c r="B723" s="52">
        <v>8.5500000000000007</v>
      </c>
      <c r="C723" s="53">
        <v>6.6796875000000006E-2</v>
      </c>
    </row>
    <row r="724" spans="1:3" x14ac:dyDescent="0.3">
      <c r="A724" s="44">
        <v>7.22E-2</v>
      </c>
      <c r="B724" s="52">
        <v>8.5500000000000007</v>
      </c>
      <c r="C724" s="53">
        <v>6.6796875000000006E-2</v>
      </c>
    </row>
    <row r="725" spans="1:3" x14ac:dyDescent="0.3">
      <c r="A725" s="44">
        <v>7.2300000000000003E-2</v>
      </c>
      <c r="B725" s="52">
        <v>8.5500000000000007</v>
      </c>
      <c r="C725" s="53">
        <v>6.6796875000000006E-2</v>
      </c>
    </row>
    <row r="726" spans="1:3" x14ac:dyDescent="0.3">
      <c r="A726" s="44">
        <v>7.2400000000000006E-2</v>
      </c>
      <c r="B726" s="52">
        <v>8.5500000000000007</v>
      </c>
      <c r="C726" s="53">
        <v>6.6796875000000006E-2</v>
      </c>
    </row>
    <row r="727" spans="1:3" x14ac:dyDescent="0.3">
      <c r="A727" s="44">
        <v>7.2499999999999995E-2</v>
      </c>
      <c r="B727" s="52">
        <v>8.5500000000000007</v>
      </c>
      <c r="C727" s="53">
        <v>6.6796875000000006E-2</v>
      </c>
    </row>
    <row r="728" spans="1:3" x14ac:dyDescent="0.3">
      <c r="A728" s="44">
        <v>7.2599999999999998E-2</v>
      </c>
      <c r="B728" s="52">
        <v>8.5500000000000007</v>
      </c>
      <c r="C728" s="53">
        <v>6.6796875000000006E-2</v>
      </c>
    </row>
    <row r="729" spans="1:3" x14ac:dyDescent="0.3">
      <c r="A729" s="44">
        <v>7.2700000000000001E-2</v>
      </c>
      <c r="B729" s="52">
        <v>8.5500000000000007</v>
      </c>
      <c r="C729" s="53">
        <v>6.6796875000000006E-2</v>
      </c>
    </row>
    <row r="730" spans="1:3" x14ac:dyDescent="0.3">
      <c r="A730" s="44">
        <v>7.2800000000000004E-2</v>
      </c>
      <c r="B730" s="52">
        <v>8.5500000000000007</v>
      </c>
      <c r="C730" s="53">
        <v>6.6796875000000006E-2</v>
      </c>
    </row>
    <row r="731" spans="1:3" x14ac:dyDescent="0.3">
      <c r="A731" s="44">
        <v>7.2900000000000006E-2</v>
      </c>
      <c r="B731" s="52">
        <v>8.5500000000000007</v>
      </c>
      <c r="C731" s="53">
        <v>6.6796875000000006E-2</v>
      </c>
    </row>
    <row r="732" spans="1:3" x14ac:dyDescent="0.3">
      <c r="A732" s="44">
        <v>7.2999999999999995E-2</v>
      </c>
      <c r="B732" s="52">
        <v>8.5500000000000007</v>
      </c>
      <c r="C732" s="53">
        <v>6.6796875000000006E-2</v>
      </c>
    </row>
    <row r="733" spans="1:3" x14ac:dyDescent="0.3">
      <c r="A733" s="44">
        <v>7.3099999999999998E-2</v>
      </c>
      <c r="B733" s="52">
        <v>8.5500000000000007</v>
      </c>
      <c r="C733" s="53">
        <v>6.6796875000000006E-2</v>
      </c>
    </row>
    <row r="734" spans="1:3" x14ac:dyDescent="0.3">
      <c r="A734" s="44">
        <v>7.3200000000000001E-2</v>
      </c>
      <c r="B734" s="52">
        <v>8.5500000000000007</v>
      </c>
      <c r="C734" s="53">
        <v>6.6796875000000006E-2</v>
      </c>
    </row>
    <row r="735" spans="1:3" x14ac:dyDescent="0.3">
      <c r="A735" s="44">
        <v>7.3300000000000004E-2</v>
      </c>
      <c r="B735" s="52">
        <v>8.5500000000000007</v>
      </c>
      <c r="C735" s="53">
        <v>6.6796875000000006E-2</v>
      </c>
    </row>
    <row r="736" spans="1:3" x14ac:dyDescent="0.3">
      <c r="A736" s="44">
        <v>7.3400000000000007E-2</v>
      </c>
      <c r="B736" s="52">
        <v>8.5500000000000007</v>
      </c>
      <c r="C736" s="53">
        <v>6.6796875000000006E-2</v>
      </c>
    </row>
    <row r="737" spans="1:3" x14ac:dyDescent="0.3">
      <c r="A737" s="44">
        <v>7.3499999999999996E-2</v>
      </c>
      <c r="B737" s="52">
        <v>8.5500000000000007</v>
      </c>
      <c r="C737" s="53">
        <v>6.6796875000000006E-2</v>
      </c>
    </row>
    <row r="738" spans="1:3" x14ac:dyDescent="0.3">
      <c r="A738" s="44">
        <v>7.3599999999999999E-2</v>
      </c>
      <c r="B738" s="52">
        <v>8.5500000000000007</v>
      </c>
      <c r="C738" s="53">
        <v>6.6796875000000006E-2</v>
      </c>
    </row>
    <row r="739" spans="1:3" x14ac:dyDescent="0.3">
      <c r="A739" s="44">
        <v>7.3700000000000002E-2</v>
      </c>
      <c r="B739" s="52">
        <v>8.5500000000000007</v>
      </c>
      <c r="C739" s="53">
        <v>6.6796875000000006E-2</v>
      </c>
    </row>
    <row r="740" spans="1:3" x14ac:dyDescent="0.3">
      <c r="A740" s="44">
        <v>7.3800000000000004E-2</v>
      </c>
      <c r="B740" s="52">
        <v>8.5500000000000007</v>
      </c>
      <c r="C740" s="53">
        <v>6.6796875000000006E-2</v>
      </c>
    </row>
    <row r="741" spans="1:3" x14ac:dyDescent="0.3">
      <c r="A741" s="44">
        <v>7.3899999999999993E-2</v>
      </c>
      <c r="B741" s="52">
        <v>8.5500000000000007</v>
      </c>
      <c r="C741" s="53">
        <v>6.6796875000000006E-2</v>
      </c>
    </row>
    <row r="742" spans="1:3" x14ac:dyDescent="0.3">
      <c r="A742" s="44">
        <v>7.3999999999999996E-2</v>
      </c>
      <c r="B742" s="52">
        <v>8.5500000000000007</v>
      </c>
      <c r="C742" s="53">
        <v>6.6796875000000006E-2</v>
      </c>
    </row>
    <row r="743" spans="1:3" x14ac:dyDescent="0.3">
      <c r="A743" s="44">
        <v>7.4099999999999999E-2</v>
      </c>
      <c r="B743" s="52">
        <v>8.5500000000000007</v>
      </c>
      <c r="C743" s="53">
        <v>6.6796875000000006E-2</v>
      </c>
    </row>
    <row r="744" spans="1:3" x14ac:dyDescent="0.3">
      <c r="A744" s="44">
        <v>7.4200000000000002E-2</v>
      </c>
      <c r="B744" s="52">
        <v>8.5500000000000007</v>
      </c>
      <c r="C744" s="53">
        <v>6.6796875000000006E-2</v>
      </c>
    </row>
    <row r="745" spans="1:3" x14ac:dyDescent="0.3">
      <c r="A745" s="44">
        <v>7.4300000000000005E-2</v>
      </c>
      <c r="B745" s="52">
        <v>8.5500000000000007</v>
      </c>
      <c r="C745" s="53">
        <v>6.6796875000000006E-2</v>
      </c>
    </row>
    <row r="746" spans="1:3" x14ac:dyDescent="0.3">
      <c r="A746" s="44">
        <v>7.4399999999999994E-2</v>
      </c>
      <c r="B746" s="52">
        <v>8.5500000000000007</v>
      </c>
      <c r="C746" s="53">
        <v>6.6796875000000006E-2</v>
      </c>
    </row>
    <row r="747" spans="1:3" x14ac:dyDescent="0.3">
      <c r="A747" s="44">
        <v>7.4499999999999997E-2</v>
      </c>
      <c r="B747" s="52">
        <v>8.5500000000000007</v>
      </c>
      <c r="C747" s="53">
        <v>6.6796875000000006E-2</v>
      </c>
    </row>
    <row r="748" spans="1:3" x14ac:dyDescent="0.3">
      <c r="A748" s="44">
        <v>7.46E-2</v>
      </c>
      <c r="B748" s="52">
        <v>8.5500000000000007</v>
      </c>
      <c r="C748" s="53">
        <v>6.6796875000000006E-2</v>
      </c>
    </row>
    <row r="749" spans="1:3" x14ac:dyDescent="0.3">
      <c r="A749" s="44">
        <v>7.4700000000000003E-2</v>
      </c>
      <c r="B749" s="52">
        <v>8.5500000000000007</v>
      </c>
      <c r="C749" s="53">
        <v>6.6796875000000006E-2</v>
      </c>
    </row>
    <row r="750" spans="1:3" x14ac:dyDescent="0.3">
      <c r="A750" s="44">
        <v>7.4800000000000005E-2</v>
      </c>
      <c r="B750" s="52">
        <v>8.5500000000000007</v>
      </c>
      <c r="C750" s="53">
        <v>6.6796875000000006E-2</v>
      </c>
    </row>
    <row r="751" spans="1:3" x14ac:dyDescent="0.3">
      <c r="A751" s="44">
        <v>7.4899999999999994E-2</v>
      </c>
      <c r="B751" s="52">
        <v>8.5500000000000007</v>
      </c>
      <c r="C751" s="53">
        <v>6.6796875000000006E-2</v>
      </c>
    </row>
    <row r="752" spans="1:3" x14ac:dyDescent="0.3">
      <c r="A752" s="44">
        <v>7.4999999999999997E-2</v>
      </c>
      <c r="B752" s="52">
        <v>8.5500000000000007</v>
      </c>
      <c r="C752" s="53">
        <v>6.6796875000000006E-2</v>
      </c>
    </row>
    <row r="753" spans="1:3" x14ac:dyDescent="0.3">
      <c r="A753" s="44">
        <v>7.51E-2</v>
      </c>
      <c r="B753" s="52">
        <v>8.5500000000000007</v>
      </c>
      <c r="C753" s="53">
        <v>6.6796875000000006E-2</v>
      </c>
    </row>
    <row r="754" spans="1:3" x14ac:dyDescent="0.3">
      <c r="A754" s="44">
        <v>7.5200000000000003E-2</v>
      </c>
      <c r="B754" s="52">
        <v>8.5500000000000007</v>
      </c>
      <c r="C754" s="53">
        <v>6.6796875000000006E-2</v>
      </c>
    </row>
    <row r="755" spans="1:3" x14ac:dyDescent="0.3">
      <c r="A755" s="44">
        <v>7.5300000000000006E-2</v>
      </c>
      <c r="B755" s="52">
        <v>8.5500000000000007</v>
      </c>
      <c r="C755" s="53">
        <v>6.6796875000000006E-2</v>
      </c>
    </row>
    <row r="756" spans="1:3" x14ac:dyDescent="0.3">
      <c r="A756" s="44">
        <v>7.5399999999999995E-2</v>
      </c>
      <c r="B756" s="52">
        <v>8.5500000000000007</v>
      </c>
      <c r="C756" s="53">
        <v>6.6796875000000006E-2</v>
      </c>
    </row>
    <row r="757" spans="1:3" x14ac:dyDescent="0.3">
      <c r="A757" s="44">
        <v>7.5499999999999998E-2</v>
      </c>
      <c r="B757" s="52">
        <v>8.5500000000000007</v>
      </c>
      <c r="C757" s="53">
        <v>6.6796875000000006E-2</v>
      </c>
    </row>
    <row r="758" spans="1:3" x14ac:dyDescent="0.3">
      <c r="A758" s="44">
        <v>7.5600000000000001E-2</v>
      </c>
      <c r="B758" s="52">
        <v>8.5500000000000007</v>
      </c>
      <c r="C758" s="53">
        <v>6.6796875000000006E-2</v>
      </c>
    </row>
    <row r="759" spans="1:3" x14ac:dyDescent="0.3">
      <c r="A759" s="44">
        <v>7.5700000000000003E-2</v>
      </c>
      <c r="B759" s="52">
        <v>8.5500000000000007</v>
      </c>
      <c r="C759" s="53">
        <v>6.6796875000000006E-2</v>
      </c>
    </row>
    <row r="760" spans="1:3" x14ac:dyDescent="0.3">
      <c r="A760" s="44">
        <v>7.5800000000000006E-2</v>
      </c>
      <c r="B760" s="52">
        <v>8.5500000000000007</v>
      </c>
      <c r="C760" s="53">
        <v>6.6796875000000006E-2</v>
      </c>
    </row>
    <row r="761" spans="1:3" x14ac:dyDescent="0.3">
      <c r="A761" s="44">
        <v>7.5899999999999995E-2</v>
      </c>
      <c r="B761" s="52">
        <v>8.5500000000000007</v>
      </c>
      <c r="C761" s="53">
        <v>6.6796875000000006E-2</v>
      </c>
    </row>
    <row r="762" spans="1:3" x14ac:dyDescent="0.3">
      <c r="A762" s="44">
        <v>7.5999999999999998E-2</v>
      </c>
      <c r="B762" s="52">
        <v>8.5500000000000007</v>
      </c>
      <c r="C762" s="53">
        <v>6.6796875000000006E-2</v>
      </c>
    </row>
    <row r="763" spans="1:3" x14ac:dyDescent="0.3">
      <c r="A763" s="44">
        <v>7.6100000000000001E-2</v>
      </c>
      <c r="B763" s="52">
        <v>8.5500000000000007</v>
      </c>
      <c r="C763" s="53">
        <v>6.6796875000000006E-2</v>
      </c>
    </row>
    <row r="764" spans="1:3" x14ac:dyDescent="0.3">
      <c r="A764" s="44">
        <v>7.6200000000000004E-2</v>
      </c>
      <c r="B764" s="52">
        <v>8.5500000000000007</v>
      </c>
      <c r="C764" s="53">
        <v>6.6796875000000006E-2</v>
      </c>
    </row>
    <row r="765" spans="1:3" x14ac:dyDescent="0.3">
      <c r="A765" s="44">
        <v>7.6300000000000007E-2</v>
      </c>
      <c r="B765" s="52">
        <v>8.5500000000000007</v>
      </c>
      <c r="C765" s="53">
        <v>6.6796875000000006E-2</v>
      </c>
    </row>
    <row r="766" spans="1:3" x14ac:dyDescent="0.3">
      <c r="A766" s="44">
        <v>7.6399999999999996E-2</v>
      </c>
      <c r="B766" s="52">
        <v>8.5500000000000007</v>
      </c>
      <c r="C766" s="53">
        <v>6.6796875000000006E-2</v>
      </c>
    </row>
    <row r="767" spans="1:3" x14ac:dyDescent="0.3">
      <c r="A767" s="44">
        <v>7.6499999999999999E-2</v>
      </c>
      <c r="B767" s="52">
        <v>8.5500000000000007</v>
      </c>
      <c r="C767" s="53">
        <v>6.6796875000000006E-2</v>
      </c>
    </row>
    <row r="768" spans="1:3" x14ac:dyDescent="0.3">
      <c r="A768" s="44">
        <v>7.6600000000000001E-2</v>
      </c>
      <c r="B768" s="52">
        <v>8.5500000000000007</v>
      </c>
      <c r="C768" s="53">
        <v>6.6796875000000006E-2</v>
      </c>
    </row>
    <row r="769" spans="1:3" x14ac:dyDescent="0.3">
      <c r="A769" s="44">
        <v>7.6700000000000004E-2</v>
      </c>
      <c r="B769" s="52">
        <v>8.5500000000000007</v>
      </c>
      <c r="C769" s="53">
        <v>6.6796875000000006E-2</v>
      </c>
    </row>
    <row r="770" spans="1:3" x14ac:dyDescent="0.3">
      <c r="A770" s="44">
        <v>7.6799999999999993E-2</v>
      </c>
      <c r="B770" s="52">
        <v>8.5500000000000007</v>
      </c>
      <c r="C770" s="53">
        <v>6.6796875000000006E-2</v>
      </c>
    </row>
    <row r="771" spans="1:3" x14ac:dyDescent="0.3">
      <c r="A771" s="44">
        <v>7.6899999999999996E-2</v>
      </c>
      <c r="B771" s="52">
        <v>8.5500000000000007</v>
      </c>
      <c r="C771" s="53">
        <v>6.6796875000000006E-2</v>
      </c>
    </row>
    <row r="772" spans="1:3" x14ac:dyDescent="0.3">
      <c r="A772" s="44">
        <v>7.6999999999999999E-2</v>
      </c>
      <c r="B772" s="52">
        <v>8.5500000000000007</v>
      </c>
      <c r="C772" s="53">
        <v>6.6796875000000006E-2</v>
      </c>
    </row>
    <row r="773" spans="1:3" x14ac:dyDescent="0.3">
      <c r="A773" s="44">
        <v>7.7100000000000002E-2</v>
      </c>
      <c r="B773" s="52">
        <v>8.5500000000000007</v>
      </c>
      <c r="C773" s="53">
        <v>6.6796875000000006E-2</v>
      </c>
    </row>
    <row r="774" spans="1:3" x14ac:dyDescent="0.3">
      <c r="A774" s="44">
        <v>7.7200000000000005E-2</v>
      </c>
      <c r="B774" s="52">
        <v>8.5500000000000007</v>
      </c>
      <c r="C774" s="53">
        <v>6.6796875000000006E-2</v>
      </c>
    </row>
    <row r="775" spans="1:3" x14ac:dyDescent="0.3">
      <c r="A775" s="44">
        <v>7.7299999999999994E-2</v>
      </c>
      <c r="B775" s="52">
        <v>8.5500000000000007</v>
      </c>
      <c r="C775" s="53">
        <v>6.6796875000000006E-2</v>
      </c>
    </row>
    <row r="776" spans="1:3" x14ac:dyDescent="0.3">
      <c r="A776" s="44">
        <v>7.7399999999999997E-2</v>
      </c>
      <c r="B776" s="52">
        <v>8.5500000000000007</v>
      </c>
      <c r="C776" s="53">
        <v>6.6796875000000006E-2</v>
      </c>
    </row>
    <row r="777" spans="1:3" x14ac:dyDescent="0.3">
      <c r="A777" s="44">
        <v>7.7499999999999999E-2</v>
      </c>
      <c r="B777" s="52">
        <v>8.5500000000000007</v>
      </c>
      <c r="C777" s="53">
        <v>6.6796875000000006E-2</v>
      </c>
    </row>
    <row r="778" spans="1:3" x14ac:dyDescent="0.3">
      <c r="A778" s="44">
        <v>7.7600000000000002E-2</v>
      </c>
      <c r="B778" s="52">
        <v>8.5500000000000007</v>
      </c>
      <c r="C778" s="53">
        <v>6.6796875000000006E-2</v>
      </c>
    </row>
    <row r="779" spans="1:3" x14ac:dyDescent="0.3">
      <c r="A779" s="44">
        <v>7.7700000000000005E-2</v>
      </c>
      <c r="B779" s="52">
        <v>8.5500000000000007</v>
      </c>
      <c r="C779" s="53">
        <v>6.6796875000000006E-2</v>
      </c>
    </row>
    <row r="780" spans="1:3" x14ac:dyDescent="0.3">
      <c r="A780" s="44">
        <v>7.7799999999999994E-2</v>
      </c>
      <c r="B780" s="52">
        <v>8.5500000000000007</v>
      </c>
      <c r="C780" s="53">
        <v>6.6796875000000006E-2</v>
      </c>
    </row>
    <row r="781" spans="1:3" x14ac:dyDescent="0.3">
      <c r="A781" s="44">
        <v>7.7899999999999997E-2</v>
      </c>
      <c r="B781" s="52">
        <v>8.5500000000000007</v>
      </c>
      <c r="C781" s="53">
        <v>6.6796875000000006E-2</v>
      </c>
    </row>
    <row r="782" spans="1:3" x14ac:dyDescent="0.3">
      <c r="A782" s="44">
        <v>7.8E-2</v>
      </c>
      <c r="B782" s="52">
        <v>8.5500000000000007</v>
      </c>
      <c r="C782" s="53">
        <v>6.6796875000000006E-2</v>
      </c>
    </row>
    <row r="783" spans="1:3" x14ac:dyDescent="0.3">
      <c r="A783" s="44">
        <v>7.8100000000000003E-2</v>
      </c>
      <c r="B783" s="52">
        <v>8.5500000000000007</v>
      </c>
      <c r="C783" s="53">
        <v>6.6796875000000006E-2</v>
      </c>
    </row>
    <row r="784" spans="1:3" x14ac:dyDescent="0.3">
      <c r="A784" s="44">
        <v>7.8200000000000006E-2</v>
      </c>
      <c r="B784" s="52">
        <v>8.5500000000000007</v>
      </c>
      <c r="C784" s="53">
        <v>6.6796875000000006E-2</v>
      </c>
    </row>
    <row r="785" spans="1:3" x14ac:dyDescent="0.3">
      <c r="A785" s="44">
        <v>7.8299999999999995E-2</v>
      </c>
      <c r="B785" s="52">
        <v>8.5500000000000007</v>
      </c>
      <c r="C785" s="53">
        <v>6.6796875000000006E-2</v>
      </c>
    </row>
    <row r="786" spans="1:3" x14ac:dyDescent="0.3">
      <c r="A786" s="44">
        <v>7.8399999999999997E-2</v>
      </c>
      <c r="B786" s="52">
        <v>8.5500000000000007</v>
      </c>
      <c r="C786" s="53">
        <v>6.6796875000000006E-2</v>
      </c>
    </row>
    <row r="787" spans="1:3" x14ac:dyDescent="0.3">
      <c r="A787" s="44">
        <v>7.85E-2</v>
      </c>
      <c r="B787" s="52">
        <v>8.5500000000000007</v>
      </c>
      <c r="C787" s="53">
        <v>6.6796875000000006E-2</v>
      </c>
    </row>
    <row r="788" spans="1:3" x14ac:dyDescent="0.3">
      <c r="A788" s="44">
        <v>7.8600000000000003E-2</v>
      </c>
      <c r="B788" s="52">
        <v>8.5500000000000007</v>
      </c>
      <c r="C788" s="53">
        <v>6.6796875000000006E-2</v>
      </c>
    </row>
    <row r="789" spans="1:3" x14ac:dyDescent="0.3">
      <c r="A789" s="44">
        <v>7.8700000000000006E-2</v>
      </c>
      <c r="B789" s="52">
        <v>8.5500000000000007</v>
      </c>
      <c r="C789" s="53">
        <v>6.6796875000000006E-2</v>
      </c>
    </row>
    <row r="790" spans="1:3" x14ac:dyDescent="0.3">
      <c r="A790" s="44">
        <v>7.8799999999999995E-2</v>
      </c>
      <c r="B790" s="52">
        <v>8.5500000000000007</v>
      </c>
      <c r="C790" s="53">
        <v>6.6796875000000006E-2</v>
      </c>
    </row>
    <row r="791" spans="1:3" x14ac:dyDescent="0.3">
      <c r="A791" s="44">
        <v>7.8899999999999998E-2</v>
      </c>
      <c r="B791" s="52">
        <v>8.5500000000000007</v>
      </c>
      <c r="C791" s="53">
        <v>6.6796875000000006E-2</v>
      </c>
    </row>
    <row r="792" spans="1:3" x14ac:dyDescent="0.3">
      <c r="A792" s="44">
        <v>7.9000000000000001E-2</v>
      </c>
      <c r="B792" s="52">
        <v>8.5500000000000007</v>
      </c>
      <c r="C792" s="53">
        <v>6.6796875000000006E-2</v>
      </c>
    </row>
    <row r="793" spans="1:3" x14ac:dyDescent="0.3">
      <c r="A793" s="44">
        <v>7.9100000000000004E-2</v>
      </c>
      <c r="B793" s="52">
        <v>8.5500000000000007</v>
      </c>
      <c r="C793" s="53">
        <v>6.6796875000000006E-2</v>
      </c>
    </row>
    <row r="794" spans="1:3" x14ac:dyDescent="0.3">
      <c r="A794" s="44">
        <v>7.9200000000000007E-2</v>
      </c>
      <c r="B794" s="52">
        <v>8.5500000000000007</v>
      </c>
      <c r="C794" s="53">
        <v>6.6796875000000006E-2</v>
      </c>
    </row>
    <row r="795" spans="1:3" x14ac:dyDescent="0.3">
      <c r="A795" s="44">
        <v>7.9299999999999995E-2</v>
      </c>
      <c r="B795" s="52">
        <v>8.5500000000000007</v>
      </c>
      <c r="C795" s="53">
        <v>6.6796875000000006E-2</v>
      </c>
    </row>
    <row r="796" spans="1:3" x14ac:dyDescent="0.3">
      <c r="A796" s="44">
        <v>7.9399999999999998E-2</v>
      </c>
      <c r="B796" s="52">
        <v>8.5500000000000007</v>
      </c>
      <c r="C796" s="53">
        <v>6.6796875000000006E-2</v>
      </c>
    </row>
    <row r="797" spans="1:3" x14ac:dyDescent="0.3">
      <c r="A797" s="44">
        <v>7.9500000000000001E-2</v>
      </c>
      <c r="B797" s="52">
        <v>8.5500000000000007</v>
      </c>
      <c r="C797" s="53">
        <v>6.6796875000000006E-2</v>
      </c>
    </row>
    <row r="798" spans="1:3" x14ac:dyDescent="0.3">
      <c r="A798" s="44">
        <v>7.9600000000000004E-2</v>
      </c>
      <c r="B798" s="52">
        <v>8.5500000000000007</v>
      </c>
      <c r="C798" s="53">
        <v>6.6796875000000006E-2</v>
      </c>
    </row>
    <row r="799" spans="1:3" x14ac:dyDescent="0.3">
      <c r="A799" s="44">
        <v>7.9699999999999993E-2</v>
      </c>
      <c r="B799" s="52">
        <v>8.5500000000000007</v>
      </c>
      <c r="C799" s="53">
        <v>6.6796875000000006E-2</v>
      </c>
    </row>
    <row r="800" spans="1:3" x14ac:dyDescent="0.3">
      <c r="A800" s="44">
        <v>7.9799999999999996E-2</v>
      </c>
      <c r="B800" s="52">
        <v>8.5500000000000007</v>
      </c>
      <c r="C800" s="53">
        <v>6.6796875000000006E-2</v>
      </c>
    </row>
    <row r="801" spans="1:3" x14ac:dyDescent="0.3">
      <c r="A801" s="44">
        <v>7.9899999999999999E-2</v>
      </c>
      <c r="B801" s="52">
        <v>8.5500000000000007</v>
      </c>
      <c r="C801" s="53">
        <v>6.6796875000000006E-2</v>
      </c>
    </row>
    <row r="802" spans="1:3" x14ac:dyDescent="0.3">
      <c r="A802" s="44">
        <v>0.08</v>
      </c>
      <c r="B802" s="52">
        <v>8.5500000000000007</v>
      </c>
      <c r="C802" s="53">
        <v>6.6796875000000006E-2</v>
      </c>
    </row>
    <row r="803" spans="1:3" x14ac:dyDescent="0.3">
      <c r="A803" s="44">
        <v>8.0100000000000005E-2</v>
      </c>
      <c r="B803" s="52">
        <v>8.5500000000000007</v>
      </c>
      <c r="C803" s="53">
        <v>6.6796875000000006E-2</v>
      </c>
    </row>
    <row r="804" spans="1:3" x14ac:dyDescent="0.3">
      <c r="A804" s="44">
        <v>8.0199999999999994E-2</v>
      </c>
      <c r="B804" s="52">
        <v>8.5500000000000007</v>
      </c>
      <c r="C804" s="53">
        <v>6.6796875000000006E-2</v>
      </c>
    </row>
    <row r="805" spans="1:3" x14ac:dyDescent="0.3">
      <c r="A805" s="44">
        <v>8.0299999999999996E-2</v>
      </c>
      <c r="B805" s="52">
        <v>8.5500000000000007</v>
      </c>
      <c r="C805" s="53">
        <v>6.6796875000000006E-2</v>
      </c>
    </row>
    <row r="806" spans="1:3" x14ac:dyDescent="0.3">
      <c r="A806" s="44">
        <v>8.0399999999999999E-2</v>
      </c>
      <c r="B806" s="52">
        <v>8.5500000000000007</v>
      </c>
      <c r="C806" s="53">
        <v>6.6796875000000006E-2</v>
      </c>
    </row>
    <row r="807" spans="1:3" x14ac:dyDescent="0.3">
      <c r="A807" s="44">
        <v>8.0500000000000002E-2</v>
      </c>
      <c r="B807" s="52">
        <v>8.5500000000000007</v>
      </c>
      <c r="C807" s="53">
        <v>6.6796875000000006E-2</v>
      </c>
    </row>
    <row r="808" spans="1:3" x14ac:dyDescent="0.3">
      <c r="A808" s="44">
        <v>8.0600000000000005E-2</v>
      </c>
      <c r="B808" s="52">
        <v>8.5500000000000007</v>
      </c>
      <c r="C808" s="53">
        <v>6.6796875000000006E-2</v>
      </c>
    </row>
    <row r="809" spans="1:3" x14ac:dyDescent="0.3">
      <c r="A809" s="44">
        <v>8.0699999999999994E-2</v>
      </c>
      <c r="B809" s="52">
        <v>8.5500000000000007</v>
      </c>
      <c r="C809" s="53">
        <v>6.6796875000000006E-2</v>
      </c>
    </row>
    <row r="810" spans="1:3" x14ac:dyDescent="0.3">
      <c r="A810" s="44">
        <v>8.0799999999999997E-2</v>
      </c>
      <c r="B810" s="52">
        <v>8.5500000000000007</v>
      </c>
      <c r="C810" s="53">
        <v>6.6796875000000006E-2</v>
      </c>
    </row>
    <row r="811" spans="1:3" x14ac:dyDescent="0.3">
      <c r="A811" s="44">
        <v>8.09E-2</v>
      </c>
      <c r="B811" s="52">
        <v>8.5500000000000007</v>
      </c>
      <c r="C811" s="53">
        <v>6.6796875000000006E-2</v>
      </c>
    </row>
    <row r="812" spans="1:3" x14ac:dyDescent="0.3">
      <c r="A812" s="44">
        <v>8.1000000000000003E-2</v>
      </c>
      <c r="B812" s="52">
        <v>8.5500000000000007</v>
      </c>
      <c r="C812" s="53">
        <v>6.6796875000000006E-2</v>
      </c>
    </row>
    <row r="813" spans="1:3" x14ac:dyDescent="0.3">
      <c r="A813" s="44">
        <v>8.1100000000000005E-2</v>
      </c>
      <c r="B813" s="52">
        <v>8.5500000000000007</v>
      </c>
      <c r="C813" s="53">
        <v>6.6796875000000006E-2</v>
      </c>
    </row>
    <row r="814" spans="1:3" x14ac:dyDescent="0.3">
      <c r="A814" s="44">
        <v>8.1199999999999994E-2</v>
      </c>
      <c r="B814" s="52">
        <v>8.5500000000000007</v>
      </c>
      <c r="C814" s="53">
        <v>6.6796875000000006E-2</v>
      </c>
    </row>
    <row r="815" spans="1:3" x14ac:dyDescent="0.3">
      <c r="A815" s="44">
        <v>8.1299999999999997E-2</v>
      </c>
      <c r="B815" s="52">
        <v>8.5500000000000007</v>
      </c>
      <c r="C815" s="53">
        <v>6.6796875000000006E-2</v>
      </c>
    </row>
    <row r="816" spans="1:3" x14ac:dyDescent="0.3">
      <c r="A816" s="44">
        <v>8.14E-2</v>
      </c>
      <c r="B816" s="52">
        <v>8.5500000000000007</v>
      </c>
      <c r="C816" s="53">
        <v>6.6796875000000006E-2</v>
      </c>
    </row>
    <row r="817" spans="1:3" x14ac:dyDescent="0.3">
      <c r="A817" s="44">
        <v>8.1500000000000003E-2</v>
      </c>
      <c r="B817" s="52">
        <v>8.5500000000000007</v>
      </c>
      <c r="C817" s="53">
        <v>6.6796875000000006E-2</v>
      </c>
    </row>
    <row r="818" spans="1:3" x14ac:dyDescent="0.3">
      <c r="A818" s="44">
        <v>8.1600000000000006E-2</v>
      </c>
      <c r="B818" s="52">
        <v>8.5500000000000007</v>
      </c>
      <c r="C818" s="53">
        <v>6.6796875000000006E-2</v>
      </c>
    </row>
    <row r="819" spans="1:3" x14ac:dyDescent="0.3">
      <c r="A819" s="44">
        <v>8.1699999999999995E-2</v>
      </c>
      <c r="B819" s="52">
        <v>8.5500000000000007</v>
      </c>
      <c r="C819" s="53">
        <v>6.6796875000000006E-2</v>
      </c>
    </row>
    <row r="820" spans="1:3" x14ac:dyDescent="0.3">
      <c r="A820" s="44">
        <v>8.1799999999999998E-2</v>
      </c>
      <c r="B820" s="52">
        <v>8.5500000000000007</v>
      </c>
      <c r="C820" s="53">
        <v>6.6796875000000006E-2</v>
      </c>
    </row>
    <row r="821" spans="1:3" x14ac:dyDescent="0.3">
      <c r="A821" s="44">
        <v>8.1900000000000001E-2</v>
      </c>
      <c r="B821" s="52">
        <v>8.5500000000000007</v>
      </c>
      <c r="C821" s="53">
        <v>6.6796875000000006E-2</v>
      </c>
    </row>
    <row r="822" spans="1:3" x14ac:dyDescent="0.3">
      <c r="A822" s="44">
        <v>8.2000000000000003E-2</v>
      </c>
      <c r="B822" s="52">
        <v>8.5500000000000007</v>
      </c>
      <c r="C822" s="53">
        <v>6.6796875000000006E-2</v>
      </c>
    </row>
    <row r="823" spans="1:3" x14ac:dyDescent="0.3">
      <c r="A823" s="44">
        <v>8.2100000000000006E-2</v>
      </c>
      <c r="B823" s="52">
        <v>8.5500000000000007</v>
      </c>
      <c r="C823" s="53">
        <v>6.6796875000000006E-2</v>
      </c>
    </row>
    <row r="824" spans="1:3" x14ac:dyDescent="0.3">
      <c r="A824" s="44">
        <v>8.2199999999999995E-2</v>
      </c>
      <c r="B824" s="52">
        <v>8.5500000000000007</v>
      </c>
      <c r="C824" s="53">
        <v>6.6796875000000006E-2</v>
      </c>
    </row>
    <row r="825" spans="1:3" x14ac:dyDescent="0.3">
      <c r="A825" s="44">
        <v>8.2299999999999998E-2</v>
      </c>
      <c r="B825" s="52">
        <v>8.5500000000000007</v>
      </c>
      <c r="C825" s="53">
        <v>6.6796875000000006E-2</v>
      </c>
    </row>
    <row r="826" spans="1:3" x14ac:dyDescent="0.3">
      <c r="A826" s="44">
        <v>8.2400000000000001E-2</v>
      </c>
      <c r="B826" s="52">
        <v>8.5500000000000007</v>
      </c>
      <c r="C826" s="53">
        <v>6.6796875000000006E-2</v>
      </c>
    </row>
    <row r="827" spans="1:3" x14ac:dyDescent="0.3">
      <c r="A827" s="44">
        <v>8.2500000000000004E-2</v>
      </c>
      <c r="B827" s="52">
        <v>8.5500000000000007</v>
      </c>
      <c r="C827" s="53">
        <v>6.6796875000000006E-2</v>
      </c>
    </row>
    <row r="828" spans="1:3" x14ac:dyDescent="0.3">
      <c r="A828" s="44">
        <v>8.2600000000000007E-2</v>
      </c>
      <c r="B828" s="52">
        <v>8.5500000000000007</v>
      </c>
      <c r="C828" s="53">
        <v>6.6796875000000006E-2</v>
      </c>
    </row>
    <row r="829" spans="1:3" x14ac:dyDescent="0.3">
      <c r="A829" s="44">
        <v>8.2699999999999996E-2</v>
      </c>
      <c r="B829" s="52">
        <v>8.5500000000000007</v>
      </c>
      <c r="C829" s="53">
        <v>6.6796875000000006E-2</v>
      </c>
    </row>
    <row r="830" spans="1:3" x14ac:dyDescent="0.3">
      <c r="A830" s="44">
        <v>8.2799999999999999E-2</v>
      </c>
      <c r="B830" s="52">
        <v>8.5500000000000007</v>
      </c>
      <c r="C830" s="53">
        <v>6.6796875000000006E-2</v>
      </c>
    </row>
    <row r="831" spans="1:3" x14ac:dyDescent="0.3">
      <c r="A831" s="44">
        <v>8.2900000000000001E-2</v>
      </c>
      <c r="B831" s="52">
        <v>8.5500000000000007</v>
      </c>
      <c r="C831" s="53">
        <v>6.6796875000000006E-2</v>
      </c>
    </row>
    <row r="832" spans="1:3" x14ac:dyDescent="0.3">
      <c r="A832" s="44">
        <v>8.3000000000000004E-2</v>
      </c>
      <c r="B832" s="52">
        <v>8.5500000000000007</v>
      </c>
      <c r="C832" s="53">
        <v>6.6796875000000006E-2</v>
      </c>
    </row>
    <row r="833" spans="1:3" x14ac:dyDescent="0.3">
      <c r="A833" s="44">
        <v>8.3099999999999993E-2</v>
      </c>
      <c r="B833" s="52">
        <v>8.5500000000000007</v>
      </c>
      <c r="C833" s="53">
        <v>6.6796875000000006E-2</v>
      </c>
    </row>
    <row r="834" spans="1:3" x14ac:dyDescent="0.3">
      <c r="A834" s="44">
        <v>8.3199999999999996E-2</v>
      </c>
      <c r="B834" s="52">
        <v>8.5500000000000007</v>
      </c>
      <c r="C834" s="53">
        <v>6.6796875000000006E-2</v>
      </c>
    </row>
    <row r="835" spans="1:3" x14ac:dyDescent="0.3">
      <c r="A835" s="44">
        <v>8.3299999999999999E-2</v>
      </c>
      <c r="B835" s="52">
        <v>8.5500000000000007</v>
      </c>
      <c r="C835" s="53">
        <v>6.6796875000000006E-2</v>
      </c>
    </row>
    <row r="836" spans="1:3" x14ac:dyDescent="0.3">
      <c r="A836" s="44">
        <v>8.3400000000000002E-2</v>
      </c>
      <c r="B836" s="52">
        <v>8.5500000000000007</v>
      </c>
      <c r="C836" s="53">
        <v>6.6796875000000006E-2</v>
      </c>
    </row>
    <row r="837" spans="1:3" x14ac:dyDescent="0.3">
      <c r="A837" s="44">
        <v>8.3500000000000005E-2</v>
      </c>
      <c r="B837" s="52">
        <v>8.5500000000000007</v>
      </c>
      <c r="C837" s="53">
        <v>6.6796875000000006E-2</v>
      </c>
    </row>
    <row r="838" spans="1:3" x14ac:dyDescent="0.3">
      <c r="A838" s="44">
        <v>8.3599999999999994E-2</v>
      </c>
      <c r="B838" s="52">
        <v>8.5500000000000007</v>
      </c>
      <c r="C838" s="53">
        <v>6.6796875000000006E-2</v>
      </c>
    </row>
    <row r="839" spans="1:3" x14ac:dyDescent="0.3">
      <c r="A839" s="44">
        <v>8.3699999999999997E-2</v>
      </c>
      <c r="B839" s="52">
        <v>8.5500000000000007</v>
      </c>
      <c r="C839" s="53">
        <v>6.6796875000000006E-2</v>
      </c>
    </row>
    <row r="840" spans="1:3" x14ac:dyDescent="0.3">
      <c r="A840" s="44">
        <v>8.3799999999999999E-2</v>
      </c>
      <c r="B840" s="52">
        <v>8.5500000000000007</v>
      </c>
      <c r="C840" s="53">
        <v>6.6796875000000006E-2</v>
      </c>
    </row>
    <row r="841" spans="1:3" x14ac:dyDescent="0.3">
      <c r="A841" s="44">
        <v>8.3900000000000002E-2</v>
      </c>
      <c r="B841" s="52">
        <v>8.5500000000000007</v>
      </c>
      <c r="C841" s="53">
        <v>6.6796875000000006E-2</v>
      </c>
    </row>
    <row r="842" spans="1:3" x14ac:dyDescent="0.3">
      <c r="A842" s="44">
        <v>8.4000000000000005E-2</v>
      </c>
      <c r="B842" s="52">
        <v>8.5500000000000007</v>
      </c>
      <c r="C842" s="53">
        <v>6.6796875000000006E-2</v>
      </c>
    </row>
    <row r="843" spans="1:3" x14ac:dyDescent="0.3">
      <c r="A843" s="44">
        <v>8.4099999999999994E-2</v>
      </c>
      <c r="B843" s="52">
        <v>8.5500000000000007</v>
      </c>
      <c r="C843" s="53">
        <v>6.6796875000000006E-2</v>
      </c>
    </row>
    <row r="844" spans="1:3" x14ac:dyDescent="0.3">
      <c r="A844" s="44">
        <v>8.4199999999999997E-2</v>
      </c>
      <c r="B844" s="52">
        <v>8.5500000000000007</v>
      </c>
      <c r="C844" s="53">
        <v>6.6796875000000006E-2</v>
      </c>
    </row>
    <row r="845" spans="1:3" x14ac:dyDescent="0.3">
      <c r="A845" s="44">
        <v>8.43E-2</v>
      </c>
      <c r="B845" s="52">
        <v>8.5500000000000007</v>
      </c>
      <c r="C845" s="53">
        <v>6.6796875000000006E-2</v>
      </c>
    </row>
    <row r="846" spans="1:3" x14ac:dyDescent="0.3">
      <c r="A846" s="44">
        <v>8.4400000000000003E-2</v>
      </c>
      <c r="B846" s="52">
        <v>8.5500000000000007</v>
      </c>
      <c r="C846" s="53">
        <v>6.6796875000000006E-2</v>
      </c>
    </row>
    <row r="847" spans="1:3" x14ac:dyDescent="0.3">
      <c r="A847" s="44">
        <v>8.4500000000000006E-2</v>
      </c>
      <c r="B847" s="52">
        <v>8.5500000000000007</v>
      </c>
      <c r="C847" s="53">
        <v>6.6796875000000006E-2</v>
      </c>
    </row>
    <row r="848" spans="1:3" x14ac:dyDescent="0.3">
      <c r="A848" s="44">
        <v>8.4599999999999995E-2</v>
      </c>
      <c r="B848" s="52">
        <v>8.5500000000000007</v>
      </c>
      <c r="C848" s="53">
        <v>6.6796875000000006E-2</v>
      </c>
    </row>
    <row r="849" spans="1:3" x14ac:dyDescent="0.3">
      <c r="A849" s="44">
        <v>8.4699999999999998E-2</v>
      </c>
      <c r="B849" s="52">
        <v>8.5500000000000007</v>
      </c>
      <c r="C849" s="53">
        <v>6.6796875000000006E-2</v>
      </c>
    </row>
    <row r="850" spans="1:3" x14ac:dyDescent="0.3">
      <c r="A850" s="44">
        <v>8.48E-2</v>
      </c>
      <c r="B850" s="52">
        <v>8.5500000000000007</v>
      </c>
      <c r="C850" s="53">
        <v>6.6796875000000006E-2</v>
      </c>
    </row>
    <row r="851" spans="1:3" x14ac:dyDescent="0.3">
      <c r="A851" s="44">
        <v>8.4900000000000003E-2</v>
      </c>
      <c r="B851" s="52">
        <v>8.5500000000000007</v>
      </c>
      <c r="C851" s="53">
        <v>6.6796875000000006E-2</v>
      </c>
    </row>
    <row r="852" spans="1:3" x14ac:dyDescent="0.3">
      <c r="A852" s="44">
        <v>8.5000000000000006E-2</v>
      </c>
      <c r="B852" s="52">
        <v>8.5500000000000007</v>
      </c>
      <c r="C852" s="53">
        <v>6.6796875000000006E-2</v>
      </c>
    </row>
    <row r="853" spans="1:3" x14ac:dyDescent="0.3">
      <c r="A853" s="44">
        <v>8.5099999999999995E-2</v>
      </c>
      <c r="B853" s="52">
        <v>8.5500000000000007</v>
      </c>
      <c r="C853" s="53">
        <v>6.6796875000000006E-2</v>
      </c>
    </row>
    <row r="854" spans="1:3" x14ac:dyDescent="0.3">
      <c r="A854" s="44">
        <v>8.5199999999999998E-2</v>
      </c>
      <c r="B854" s="52">
        <v>8.5500000000000007</v>
      </c>
      <c r="C854" s="53">
        <v>6.6796875000000006E-2</v>
      </c>
    </row>
    <row r="855" spans="1:3" x14ac:dyDescent="0.3">
      <c r="A855" s="44">
        <v>8.5300000000000001E-2</v>
      </c>
      <c r="B855" s="52">
        <v>8.5500000000000007</v>
      </c>
      <c r="C855" s="53">
        <v>6.6796875000000006E-2</v>
      </c>
    </row>
    <row r="856" spans="1:3" x14ac:dyDescent="0.3">
      <c r="A856" s="44">
        <v>8.5400000000000004E-2</v>
      </c>
      <c r="B856" s="52">
        <v>8.5500000000000007</v>
      </c>
      <c r="C856" s="53">
        <v>6.6796875000000006E-2</v>
      </c>
    </row>
    <row r="857" spans="1:3" x14ac:dyDescent="0.3">
      <c r="A857" s="44">
        <v>8.5500000000000007E-2</v>
      </c>
      <c r="B857" s="52">
        <v>8.5500000000000007</v>
      </c>
      <c r="C857" s="53">
        <v>6.6796875000000006E-2</v>
      </c>
    </row>
    <row r="858" spans="1:3" x14ac:dyDescent="0.3">
      <c r="A858" s="44">
        <v>8.5599999999999996E-2</v>
      </c>
      <c r="B858" s="52">
        <v>8.5500000000000007</v>
      </c>
      <c r="C858" s="53">
        <v>6.6796875000000006E-2</v>
      </c>
    </row>
    <row r="859" spans="1:3" x14ac:dyDescent="0.3">
      <c r="A859" s="44">
        <v>8.5699999999999998E-2</v>
      </c>
      <c r="B859" s="52">
        <v>8.5500000000000007</v>
      </c>
      <c r="C859" s="53">
        <v>6.6796875000000006E-2</v>
      </c>
    </row>
    <row r="860" spans="1:3" x14ac:dyDescent="0.3">
      <c r="A860" s="44">
        <v>8.5800000000000001E-2</v>
      </c>
      <c r="B860" s="52">
        <v>8.5500000000000007</v>
      </c>
      <c r="C860" s="53">
        <v>6.6796875000000006E-2</v>
      </c>
    </row>
    <row r="861" spans="1:3" x14ac:dyDescent="0.3">
      <c r="A861" s="44">
        <v>8.5900000000000004E-2</v>
      </c>
      <c r="B861" s="52">
        <v>8.5500000000000007</v>
      </c>
      <c r="C861" s="53">
        <v>6.6796875000000006E-2</v>
      </c>
    </row>
    <row r="862" spans="1:3" x14ac:dyDescent="0.3">
      <c r="A862" s="44">
        <v>8.5999999999999993E-2</v>
      </c>
      <c r="B862" s="52">
        <v>8.5500000000000007</v>
      </c>
      <c r="C862" s="53">
        <v>6.6796875000000006E-2</v>
      </c>
    </row>
    <row r="863" spans="1:3" x14ac:dyDescent="0.3">
      <c r="A863" s="44">
        <v>8.6099999999999996E-2</v>
      </c>
      <c r="B863" s="52">
        <v>8.5500000000000007</v>
      </c>
      <c r="C863" s="53">
        <v>6.6796875000000006E-2</v>
      </c>
    </row>
    <row r="864" spans="1:3" x14ac:dyDescent="0.3">
      <c r="A864" s="44">
        <v>8.6199999999999999E-2</v>
      </c>
      <c r="B864" s="52">
        <v>8.5500000000000007</v>
      </c>
      <c r="C864" s="53">
        <v>6.6796875000000006E-2</v>
      </c>
    </row>
    <row r="865" spans="1:3" x14ac:dyDescent="0.3">
      <c r="A865" s="44">
        <v>8.6300000000000002E-2</v>
      </c>
      <c r="B865" s="52">
        <v>8.5500000000000007</v>
      </c>
      <c r="C865" s="53">
        <v>6.6796875000000006E-2</v>
      </c>
    </row>
    <row r="866" spans="1:3" x14ac:dyDescent="0.3">
      <c r="A866" s="44">
        <v>8.6400000000000005E-2</v>
      </c>
      <c r="B866" s="52">
        <v>8.5500000000000007</v>
      </c>
      <c r="C866" s="53">
        <v>6.6796875000000006E-2</v>
      </c>
    </row>
    <row r="867" spans="1:3" x14ac:dyDescent="0.3">
      <c r="A867" s="44">
        <v>8.6499999999999994E-2</v>
      </c>
      <c r="B867" s="52">
        <v>8.5500000000000007</v>
      </c>
      <c r="C867" s="53">
        <v>6.6796875000000006E-2</v>
      </c>
    </row>
    <row r="868" spans="1:3" x14ac:dyDescent="0.3">
      <c r="A868" s="44">
        <v>8.6599999999999996E-2</v>
      </c>
      <c r="B868" s="52">
        <v>8.5500000000000007</v>
      </c>
      <c r="C868" s="53">
        <v>6.6796875000000006E-2</v>
      </c>
    </row>
    <row r="869" spans="1:3" x14ac:dyDescent="0.3">
      <c r="A869" s="44">
        <v>8.6699999999999999E-2</v>
      </c>
      <c r="B869" s="52">
        <v>8.5500000000000007</v>
      </c>
      <c r="C869" s="53">
        <v>6.6796875000000006E-2</v>
      </c>
    </row>
    <row r="870" spans="1:3" x14ac:dyDescent="0.3">
      <c r="A870" s="44">
        <v>8.6800000000000002E-2</v>
      </c>
      <c r="B870" s="52">
        <v>8.5500000000000007</v>
      </c>
      <c r="C870" s="53">
        <v>6.6796875000000006E-2</v>
      </c>
    </row>
    <row r="871" spans="1:3" x14ac:dyDescent="0.3">
      <c r="A871" s="44">
        <v>8.6900000000000005E-2</v>
      </c>
      <c r="B871" s="52">
        <v>8.5500000000000007</v>
      </c>
      <c r="C871" s="53">
        <v>6.6796875000000006E-2</v>
      </c>
    </row>
    <row r="872" spans="1:3" x14ac:dyDescent="0.3">
      <c r="A872" s="44">
        <v>8.6999999999999994E-2</v>
      </c>
      <c r="B872" s="52">
        <v>8.5500000000000007</v>
      </c>
      <c r="C872" s="53">
        <v>6.6796875000000006E-2</v>
      </c>
    </row>
    <row r="873" spans="1:3" x14ac:dyDescent="0.3">
      <c r="A873" s="44">
        <v>8.7099999999999997E-2</v>
      </c>
      <c r="B873" s="52">
        <v>8.5500000000000007</v>
      </c>
      <c r="C873" s="53">
        <v>6.6796875000000006E-2</v>
      </c>
    </row>
    <row r="874" spans="1:3" x14ac:dyDescent="0.3">
      <c r="A874" s="44">
        <v>8.72E-2</v>
      </c>
      <c r="B874" s="52">
        <v>8.5500000000000007</v>
      </c>
      <c r="C874" s="53">
        <v>6.6796875000000006E-2</v>
      </c>
    </row>
    <row r="875" spans="1:3" x14ac:dyDescent="0.3">
      <c r="A875" s="44">
        <v>8.7300000000000003E-2</v>
      </c>
      <c r="B875" s="52">
        <v>8.5500000000000007</v>
      </c>
      <c r="C875" s="53">
        <v>6.6796875000000006E-2</v>
      </c>
    </row>
    <row r="876" spans="1:3" x14ac:dyDescent="0.3">
      <c r="A876" s="44">
        <v>8.7400000000000005E-2</v>
      </c>
      <c r="B876" s="52">
        <v>8.5500000000000007</v>
      </c>
      <c r="C876" s="53">
        <v>6.6796875000000006E-2</v>
      </c>
    </row>
    <row r="877" spans="1:3" x14ac:dyDescent="0.3">
      <c r="A877" s="44">
        <v>8.7499999999999994E-2</v>
      </c>
      <c r="B877" s="52">
        <v>8.5500000000000007</v>
      </c>
      <c r="C877" s="53">
        <v>6.6796875000000006E-2</v>
      </c>
    </row>
    <row r="878" spans="1:3" x14ac:dyDescent="0.3">
      <c r="A878" s="44">
        <v>8.7599999999999997E-2</v>
      </c>
      <c r="B878" s="52">
        <v>8.5500000000000007</v>
      </c>
      <c r="C878" s="53">
        <v>6.6796875000000006E-2</v>
      </c>
    </row>
    <row r="879" spans="1:3" x14ac:dyDescent="0.3">
      <c r="A879" s="44">
        <v>8.77E-2</v>
      </c>
      <c r="B879" s="52">
        <v>8.5500000000000007</v>
      </c>
      <c r="C879" s="53">
        <v>6.6796875000000006E-2</v>
      </c>
    </row>
    <row r="880" spans="1:3" x14ac:dyDescent="0.3">
      <c r="A880" s="44">
        <v>8.7800000000000003E-2</v>
      </c>
      <c r="B880" s="52">
        <v>8.5500000000000007</v>
      </c>
      <c r="C880" s="53">
        <v>6.6796875000000006E-2</v>
      </c>
    </row>
    <row r="881" spans="1:3" x14ac:dyDescent="0.3">
      <c r="A881" s="44">
        <v>8.7900000000000006E-2</v>
      </c>
      <c r="B881" s="52">
        <v>8.5500000000000007</v>
      </c>
      <c r="C881" s="53">
        <v>6.6796875000000006E-2</v>
      </c>
    </row>
    <row r="882" spans="1:3" x14ac:dyDescent="0.3">
      <c r="A882" s="44">
        <v>8.7999999999999995E-2</v>
      </c>
      <c r="B882" s="52">
        <v>8.5500000000000007</v>
      </c>
      <c r="C882" s="53">
        <v>6.6796875000000006E-2</v>
      </c>
    </row>
    <row r="883" spans="1:3" x14ac:dyDescent="0.3">
      <c r="A883" s="44">
        <v>8.8099999999999998E-2</v>
      </c>
      <c r="B883" s="52">
        <v>8.5500000000000007</v>
      </c>
      <c r="C883" s="53">
        <v>6.6796875000000006E-2</v>
      </c>
    </row>
    <row r="884" spans="1:3" x14ac:dyDescent="0.3">
      <c r="A884" s="44">
        <v>8.8200000000000001E-2</v>
      </c>
      <c r="B884" s="52">
        <v>8.5500000000000007</v>
      </c>
      <c r="C884" s="53">
        <v>6.6796875000000006E-2</v>
      </c>
    </row>
    <row r="885" spans="1:3" x14ac:dyDescent="0.3">
      <c r="A885" s="44">
        <v>8.8300000000000003E-2</v>
      </c>
      <c r="B885" s="52">
        <v>8.5500000000000007</v>
      </c>
      <c r="C885" s="53">
        <v>6.6796875000000006E-2</v>
      </c>
    </row>
    <row r="886" spans="1:3" x14ac:dyDescent="0.3">
      <c r="A886" s="44">
        <v>8.8400000000000006E-2</v>
      </c>
      <c r="B886" s="52">
        <v>8.5500000000000007</v>
      </c>
      <c r="C886" s="53">
        <v>6.6796875000000006E-2</v>
      </c>
    </row>
    <row r="887" spans="1:3" x14ac:dyDescent="0.3">
      <c r="A887" s="44">
        <v>8.8499999999999995E-2</v>
      </c>
      <c r="B887" s="52">
        <v>8.5500000000000007</v>
      </c>
      <c r="C887" s="53">
        <v>6.6796875000000006E-2</v>
      </c>
    </row>
    <row r="888" spans="1:3" x14ac:dyDescent="0.3">
      <c r="A888" s="44">
        <v>8.8599999999999998E-2</v>
      </c>
      <c r="B888" s="52">
        <v>8.5500000000000007</v>
      </c>
      <c r="C888" s="53">
        <v>6.6796875000000006E-2</v>
      </c>
    </row>
    <row r="889" spans="1:3" x14ac:dyDescent="0.3">
      <c r="A889" s="44">
        <v>8.8700000000000001E-2</v>
      </c>
      <c r="B889" s="52">
        <v>8.5500000000000007</v>
      </c>
      <c r="C889" s="53">
        <v>6.6796875000000006E-2</v>
      </c>
    </row>
    <row r="890" spans="1:3" x14ac:dyDescent="0.3">
      <c r="A890" s="44">
        <v>8.8800000000000004E-2</v>
      </c>
      <c r="B890" s="52">
        <v>8.5500000000000007</v>
      </c>
      <c r="C890" s="53">
        <v>6.6796875000000006E-2</v>
      </c>
    </row>
    <row r="891" spans="1:3" x14ac:dyDescent="0.3">
      <c r="A891" s="44">
        <v>8.8900000000000007E-2</v>
      </c>
      <c r="B891" s="52">
        <v>8.5500000000000007</v>
      </c>
      <c r="C891" s="53">
        <v>6.6796875000000006E-2</v>
      </c>
    </row>
    <row r="892" spans="1:3" x14ac:dyDescent="0.3">
      <c r="A892" s="44">
        <v>8.8999999999999996E-2</v>
      </c>
      <c r="B892" s="52">
        <v>8.5500000000000007</v>
      </c>
      <c r="C892" s="53">
        <v>6.6796875000000006E-2</v>
      </c>
    </row>
    <row r="893" spans="1:3" x14ac:dyDescent="0.3">
      <c r="A893" s="44">
        <v>8.9099999999999999E-2</v>
      </c>
      <c r="B893" s="52">
        <v>8.5500000000000007</v>
      </c>
      <c r="C893" s="53">
        <v>6.6796875000000006E-2</v>
      </c>
    </row>
    <row r="894" spans="1:3" x14ac:dyDescent="0.3">
      <c r="A894" s="44">
        <v>8.9200000000000002E-2</v>
      </c>
      <c r="B894" s="52">
        <v>8.5500000000000007</v>
      </c>
      <c r="C894" s="53">
        <v>6.6796875000000006E-2</v>
      </c>
    </row>
    <row r="895" spans="1:3" x14ac:dyDescent="0.3">
      <c r="A895" s="44">
        <v>8.9300000000000004E-2</v>
      </c>
      <c r="B895" s="52">
        <v>8.5500000000000007</v>
      </c>
      <c r="C895" s="53">
        <v>6.6796875000000006E-2</v>
      </c>
    </row>
    <row r="896" spans="1:3" x14ac:dyDescent="0.3">
      <c r="A896" s="44">
        <v>8.9399999999999993E-2</v>
      </c>
      <c r="B896" s="52">
        <v>8.5500000000000007</v>
      </c>
      <c r="C896" s="53">
        <v>6.6796875000000006E-2</v>
      </c>
    </row>
    <row r="897" spans="1:3" x14ac:dyDescent="0.3">
      <c r="A897" s="44">
        <v>8.9499999999999996E-2</v>
      </c>
      <c r="B897" s="52">
        <v>8.5500000000000007</v>
      </c>
      <c r="C897" s="53">
        <v>6.6796875000000006E-2</v>
      </c>
    </row>
    <row r="898" spans="1:3" x14ac:dyDescent="0.3">
      <c r="A898" s="44">
        <v>8.9599999999999999E-2</v>
      </c>
      <c r="B898" s="52">
        <v>8.5500000000000007</v>
      </c>
      <c r="C898" s="53">
        <v>6.6796875000000006E-2</v>
      </c>
    </row>
    <row r="899" spans="1:3" x14ac:dyDescent="0.3">
      <c r="A899" s="44">
        <v>8.9700000000000002E-2</v>
      </c>
      <c r="B899" s="52">
        <v>8.5500000000000007</v>
      </c>
      <c r="C899" s="53">
        <v>6.6796875000000006E-2</v>
      </c>
    </row>
    <row r="900" spans="1:3" x14ac:dyDescent="0.3">
      <c r="A900" s="44">
        <v>8.9800000000000005E-2</v>
      </c>
      <c r="B900" s="52">
        <v>8.5500000000000007</v>
      </c>
      <c r="C900" s="53">
        <v>6.6796875000000006E-2</v>
      </c>
    </row>
    <row r="901" spans="1:3" x14ac:dyDescent="0.3">
      <c r="A901" s="44">
        <v>8.9899999999999994E-2</v>
      </c>
      <c r="B901" s="52">
        <v>8.5500000000000007</v>
      </c>
      <c r="C901" s="53">
        <v>6.6796875000000006E-2</v>
      </c>
    </row>
    <row r="902" spans="1:3" x14ac:dyDescent="0.3">
      <c r="A902" s="44">
        <v>0.09</v>
      </c>
      <c r="B902" s="52">
        <v>8.5500000000000007</v>
      </c>
      <c r="C902" s="53">
        <v>6.6796875000000006E-2</v>
      </c>
    </row>
    <row r="903" spans="1:3" x14ac:dyDescent="0.3">
      <c r="A903" s="44">
        <v>9.01E-2</v>
      </c>
      <c r="B903" s="52">
        <v>8.5500000000000007</v>
      </c>
      <c r="C903" s="53">
        <v>6.6796875000000006E-2</v>
      </c>
    </row>
    <row r="904" spans="1:3" x14ac:dyDescent="0.3">
      <c r="A904" s="44">
        <v>9.0200000000000002E-2</v>
      </c>
      <c r="B904" s="52">
        <v>8.5500000000000007</v>
      </c>
      <c r="C904" s="53">
        <v>6.6796875000000006E-2</v>
      </c>
    </row>
    <row r="905" spans="1:3" x14ac:dyDescent="0.3">
      <c r="A905" s="44">
        <v>9.0300000000000005E-2</v>
      </c>
      <c r="B905" s="52">
        <v>8.5500000000000007</v>
      </c>
      <c r="C905" s="53">
        <v>6.6796875000000006E-2</v>
      </c>
    </row>
    <row r="906" spans="1:3" x14ac:dyDescent="0.3">
      <c r="A906" s="44">
        <v>9.0399999999999994E-2</v>
      </c>
      <c r="B906" s="52">
        <v>8.5500000000000007</v>
      </c>
      <c r="C906" s="53">
        <v>6.6796875000000006E-2</v>
      </c>
    </row>
    <row r="907" spans="1:3" x14ac:dyDescent="0.3">
      <c r="A907" s="44">
        <v>9.0499999999999997E-2</v>
      </c>
      <c r="B907" s="52">
        <v>8.5500000000000007</v>
      </c>
      <c r="C907" s="53">
        <v>6.6796875000000006E-2</v>
      </c>
    </row>
    <row r="908" spans="1:3" x14ac:dyDescent="0.3">
      <c r="A908" s="44">
        <v>9.06E-2</v>
      </c>
      <c r="B908" s="52">
        <v>8.5500000000000007</v>
      </c>
      <c r="C908" s="53">
        <v>6.6796875000000006E-2</v>
      </c>
    </row>
    <row r="909" spans="1:3" x14ac:dyDescent="0.3">
      <c r="A909" s="44">
        <v>9.0700000000000003E-2</v>
      </c>
      <c r="B909" s="52">
        <v>8.5500000000000007</v>
      </c>
      <c r="C909" s="53">
        <v>6.6796875000000006E-2</v>
      </c>
    </row>
    <row r="910" spans="1:3" x14ac:dyDescent="0.3">
      <c r="A910" s="44">
        <v>9.0800000000000006E-2</v>
      </c>
      <c r="B910" s="52">
        <v>8.5500000000000007</v>
      </c>
      <c r="C910" s="53">
        <v>6.6796875000000006E-2</v>
      </c>
    </row>
    <row r="911" spans="1:3" x14ac:dyDescent="0.3">
      <c r="A911" s="44">
        <v>9.0899999999999995E-2</v>
      </c>
      <c r="B911" s="52">
        <v>8.5500000000000007</v>
      </c>
      <c r="C911" s="53">
        <v>6.6796875000000006E-2</v>
      </c>
    </row>
    <row r="912" spans="1:3" x14ac:dyDescent="0.3">
      <c r="A912" s="44">
        <v>9.0999999999999998E-2</v>
      </c>
      <c r="B912" s="52">
        <v>8.5500000000000007</v>
      </c>
      <c r="C912" s="53">
        <v>6.6796875000000006E-2</v>
      </c>
    </row>
    <row r="913" spans="1:3" x14ac:dyDescent="0.3">
      <c r="A913" s="44">
        <v>9.11E-2</v>
      </c>
      <c r="B913" s="52">
        <v>8.5500000000000007</v>
      </c>
      <c r="C913" s="53">
        <v>6.6796875000000006E-2</v>
      </c>
    </row>
    <row r="914" spans="1:3" x14ac:dyDescent="0.3">
      <c r="A914" s="44">
        <v>9.1200000000000003E-2</v>
      </c>
      <c r="B914" s="52">
        <v>8.5500000000000007</v>
      </c>
      <c r="C914" s="53">
        <v>6.6796875000000006E-2</v>
      </c>
    </row>
    <row r="915" spans="1:3" x14ac:dyDescent="0.3">
      <c r="A915" s="44">
        <v>9.1300000000000006E-2</v>
      </c>
      <c r="B915" s="52">
        <v>8.5500000000000007</v>
      </c>
      <c r="C915" s="53">
        <v>6.6796875000000006E-2</v>
      </c>
    </row>
    <row r="916" spans="1:3" x14ac:dyDescent="0.3">
      <c r="A916" s="44">
        <v>9.1399999999999995E-2</v>
      </c>
      <c r="B916" s="52">
        <v>8.5500000000000007</v>
      </c>
      <c r="C916" s="53">
        <v>6.6796875000000006E-2</v>
      </c>
    </row>
    <row r="917" spans="1:3" x14ac:dyDescent="0.3">
      <c r="A917" s="44">
        <v>9.1499999999999998E-2</v>
      </c>
      <c r="B917" s="52">
        <v>8.5500000000000007</v>
      </c>
      <c r="C917" s="53">
        <v>6.6796875000000006E-2</v>
      </c>
    </row>
    <row r="918" spans="1:3" x14ac:dyDescent="0.3">
      <c r="A918" s="44">
        <v>9.1600000000000001E-2</v>
      </c>
      <c r="B918" s="52">
        <v>8.5500000000000007</v>
      </c>
      <c r="C918" s="53">
        <v>6.6796875000000006E-2</v>
      </c>
    </row>
    <row r="919" spans="1:3" x14ac:dyDescent="0.3">
      <c r="A919" s="44">
        <v>9.1700000000000004E-2</v>
      </c>
      <c r="B919" s="52">
        <v>8.5500000000000007</v>
      </c>
      <c r="C919" s="53">
        <v>6.6796875000000006E-2</v>
      </c>
    </row>
    <row r="920" spans="1:3" x14ac:dyDescent="0.3">
      <c r="A920" s="44">
        <v>9.1800000000000007E-2</v>
      </c>
      <c r="B920" s="52">
        <v>8.5500000000000007</v>
      </c>
      <c r="C920" s="53">
        <v>6.6796875000000006E-2</v>
      </c>
    </row>
    <row r="921" spans="1:3" x14ac:dyDescent="0.3">
      <c r="A921" s="44">
        <v>9.1899999999999996E-2</v>
      </c>
      <c r="B921" s="52">
        <v>8.5500000000000007</v>
      </c>
      <c r="C921" s="53">
        <v>6.6796875000000006E-2</v>
      </c>
    </row>
    <row r="922" spans="1:3" x14ac:dyDescent="0.3">
      <c r="A922" s="44">
        <v>9.1999999999999998E-2</v>
      </c>
      <c r="B922" s="52">
        <v>8.5500000000000007</v>
      </c>
      <c r="C922" s="53">
        <v>6.6796875000000006E-2</v>
      </c>
    </row>
    <row r="923" spans="1:3" x14ac:dyDescent="0.3">
      <c r="A923" s="44">
        <v>9.2100000000000001E-2</v>
      </c>
      <c r="B923" s="52">
        <v>8.5500000000000007</v>
      </c>
      <c r="C923" s="53">
        <v>6.6796875000000006E-2</v>
      </c>
    </row>
    <row r="924" spans="1:3" x14ac:dyDescent="0.3">
      <c r="A924" s="44">
        <v>9.2200000000000004E-2</v>
      </c>
      <c r="B924" s="52">
        <v>8.5500000000000007</v>
      </c>
      <c r="C924" s="53">
        <v>6.6796875000000006E-2</v>
      </c>
    </row>
    <row r="925" spans="1:3" x14ac:dyDescent="0.3">
      <c r="A925" s="44">
        <v>9.2299999999999993E-2</v>
      </c>
      <c r="B925" s="52">
        <v>8.5500000000000007</v>
      </c>
      <c r="C925" s="53">
        <v>6.6796875000000006E-2</v>
      </c>
    </row>
    <row r="926" spans="1:3" x14ac:dyDescent="0.3">
      <c r="A926" s="44">
        <v>9.2399999999999996E-2</v>
      </c>
      <c r="B926" s="52">
        <v>8.5500000000000007</v>
      </c>
      <c r="C926" s="53">
        <v>6.6796875000000006E-2</v>
      </c>
    </row>
    <row r="927" spans="1:3" x14ac:dyDescent="0.3">
      <c r="A927" s="44">
        <v>9.2499999999999999E-2</v>
      </c>
      <c r="B927" s="52">
        <v>8.5500000000000007</v>
      </c>
      <c r="C927" s="53">
        <v>6.6796875000000006E-2</v>
      </c>
    </row>
    <row r="928" spans="1:3" x14ac:dyDescent="0.3">
      <c r="A928" s="44">
        <v>9.2600000000000002E-2</v>
      </c>
      <c r="B928" s="52">
        <v>8.5500000000000007</v>
      </c>
      <c r="C928" s="53">
        <v>6.6796875000000006E-2</v>
      </c>
    </row>
    <row r="929" spans="1:3" x14ac:dyDescent="0.3">
      <c r="A929" s="44">
        <v>9.2700000000000005E-2</v>
      </c>
      <c r="B929" s="52">
        <v>8.5500000000000007</v>
      </c>
      <c r="C929" s="53">
        <v>6.6796875000000006E-2</v>
      </c>
    </row>
    <row r="930" spans="1:3" x14ac:dyDescent="0.3">
      <c r="A930" s="44">
        <v>9.2799999999999994E-2</v>
      </c>
      <c r="B930" s="52">
        <v>8.5500000000000007</v>
      </c>
      <c r="C930" s="53">
        <v>6.6796875000000006E-2</v>
      </c>
    </row>
    <row r="931" spans="1:3" x14ac:dyDescent="0.3">
      <c r="A931" s="44">
        <v>9.2899999999999996E-2</v>
      </c>
      <c r="B931" s="52">
        <v>8.5500000000000007</v>
      </c>
      <c r="C931" s="53">
        <v>6.6796875000000006E-2</v>
      </c>
    </row>
    <row r="932" spans="1:3" x14ac:dyDescent="0.3">
      <c r="A932" s="44">
        <v>9.2999999999999999E-2</v>
      </c>
      <c r="B932" s="52">
        <v>8.5500000000000007</v>
      </c>
      <c r="C932" s="53">
        <v>6.6796875000000006E-2</v>
      </c>
    </row>
    <row r="933" spans="1:3" x14ac:dyDescent="0.3">
      <c r="A933" s="44">
        <v>9.3100000000000002E-2</v>
      </c>
      <c r="B933" s="52">
        <v>8.5500000000000007</v>
      </c>
      <c r="C933" s="53">
        <v>6.6796875000000006E-2</v>
      </c>
    </row>
    <row r="934" spans="1:3" x14ac:dyDescent="0.3">
      <c r="A934" s="44">
        <v>9.3200000000000005E-2</v>
      </c>
      <c r="B934" s="52">
        <v>8.5500000000000007</v>
      </c>
      <c r="C934" s="53">
        <v>6.6796875000000006E-2</v>
      </c>
    </row>
    <row r="935" spans="1:3" x14ac:dyDescent="0.3">
      <c r="A935" s="44">
        <v>9.3299999999999994E-2</v>
      </c>
      <c r="B935" s="52">
        <v>8.5500000000000007</v>
      </c>
      <c r="C935" s="53">
        <v>6.6796875000000006E-2</v>
      </c>
    </row>
    <row r="936" spans="1:3" x14ac:dyDescent="0.3">
      <c r="A936" s="44">
        <v>9.3399999999999997E-2</v>
      </c>
      <c r="B936" s="52">
        <v>8.5500000000000007</v>
      </c>
      <c r="C936" s="53">
        <v>6.6796875000000006E-2</v>
      </c>
    </row>
    <row r="937" spans="1:3" x14ac:dyDescent="0.3">
      <c r="A937" s="44">
        <v>9.35E-2</v>
      </c>
      <c r="B937" s="52">
        <v>8.5500000000000007</v>
      </c>
      <c r="C937" s="53">
        <v>6.6796875000000006E-2</v>
      </c>
    </row>
    <row r="938" spans="1:3" x14ac:dyDescent="0.3">
      <c r="A938" s="44">
        <v>9.3600000000000003E-2</v>
      </c>
      <c r="B938" s="52">
        <v>8.5500000000000007</v>
      </c>
      <c r="C938" s="53">
        <v>6.6796875000000006E-2</v>
      </c>
    </row>
    <row r="939" spans="1:3" x14ac:dyDescent="0.3">
      <c r="A939" s="44">
        <v>9.3700000000000006E-2</v>
      </c>
      <c r="B939" s="52">
        <v>8.5500000000000007</v>
      </c>
      <c r="C939" s="53">
        <v>6.6796875000000006E-2</v>
      </c>
    </row>
    <row r="940" spans="1:3" x14ac:dyDescent="0.3">
      <c r="A940" s="44">
        <v>9.3799999999999994E-2</v>
      </c>
      <c r="B940" s="52">
        <v>8.5500000000000007</v>
      </c>
      <c r="C940" s="53">
        <v>6.6796875000000006E-2</v>
      </c>
    </row>
    <row r="941" spans="1:3" x14ac:dyDescent="0.3">
      <c r="A941" s="44">
        <v>9.3899999999999997E-2</v>
      </c>
      <c r="B941" s="52">
        <v>8.5500000000000007</v>
      </c>
      <c r="C941" s="53">
        <v>6.6796875000000006E-2</v>
      </c>
    </row>
    <row r="942" spans="1:3" x14ac:dyDescent="0.3">
      <c r="A942" s="44">
        <v>9.4E-2</v>
      </c>
      <c r="B942" s="52">
        <v>8.5500000000000007</v>
      </c>
      <c r="C942" s="53">
        <v>6.6796875000000006E-2</v>
      </c>
    </row>
    <row r="943" spans="1:3" x14ac:dyDescent="0.3">
      <c r="A943" s="44">
        <v>9.4100000000000003E-2</v>
      </c>
      <c r="B943" s="52">
        <v>8.5500000000000007</v>
      </c>
      <c r="C943" s="53">
        <v>6.6796875000000006E-2</v>
      </c>
    </row>
    <row r="944" spans="1:3" x14ac:dyDescent="0.3">
      <c r="A944" s="44">
        <v>9.4200000000000006E-2</v>
      </c>
      <c r="B944" s="52">
        <v>8.5500000000000007</v>
      </c>
      <c r="C944" s="53">
        <v>6.6796875000000006E-2</v>
      </c>
    </row>
    <row r="945" spans="1:3" x14ac:dyDescent="0.3">
      <c r="A945" s="44">
        <v>9.4299999999999995E-2</v>
      </c>
      <c r="B945" s="52">
        <v>8.5500000000000007</v>
      </c>
      <c r="C945" s="53">
        <v>6.6796875000000006E-2</v>
      </c>
    </row>
    <row r="946" spans="1:3" x14ac:dyDescent="0.3">
      <c r="A946" s="44">
        <v>9.4399999999999998E-2</v>
      </c>
      <c r="B946" s="52">
        <v>8.5500000000000007</v>
      </c>
      <c r="C946" s="53">
        <v>6.6796875000000006E-2</v>
      </c>
    </row>
    <row r="947" spans="1:3" x14ac:dyDescent="0.3">
      <c r="A947" s="44">
        <v>9.4500000000000001E-2</v>
      </c>
      <c r="B947" s="52">
        <v>8.5500000000000007</v>
      </c>
      <c r="C947" s="53">
        <v>6.6796875000000006E-2</v>
      </c>
    </row>
    <row r="948" spans="1:3" x14ac:dyDescent="0.3">
      <c r="A948" s="44">
        <v>9.4600000000000004E-2</v>
      </c>
      <c r="B948" s="52">
        <v>8.5500000000000007</v>
      </c>
      <c r="C948" s="53">
        <v>6.6796875000000006E-2</v>
      </c>
    </row>
    <row r="949" spans="1:3" x14ac:dyDescent="0.3">
      <c r="A949" s="44">
        <v>9.4700000000000006E-2</v>
      </c>
      <c r="B949" s="52">
        <v>8.5500000000000007</v>
      </c>
      <c r="C949" s="53">
        <v>6.6796875000000006E-2</v>
      </c>
    </row>
    <row r="950" spans="1:3" x14ac:dyDescent="0.3">
      <c r="A950" s="44">
        <v>9.4799999999999995E-2</v>
      </c>
      <c r="B950" s="52">
        <v>8.5500000000000007</v>
      </c>
      <c r="C950" s="53">
        <v>6.6796875000000006E-2</v>
      </c>
    </row>
    <row r="951" spans="1:3" x14ac:dyDescent="0.3">
      <c r="A951" s="44">
        <v>9.4899999999999998E-2</v>
      </c>
      <c r="B951" s="52">
        <v>8.5500000000000007</v>
      </c>
      <c r="C951" s="53">
        <v>6.6796875000000006E-2</v>
      </c>
    </row>
    <row r="952" spans="1:3" x14ac:dyDescent="0.3">
      <c r="A952" s="44">
        <v>9.5000000000000001E-2</v>
      </c>
      <c r="B952" s="52">
        <v>8.5500000000000007</v>
      </c>
      <c r="C952" s="53">
        <v>6.6796875000000006E-2</v>
      </c>
    </row>
    <row r="953" spans="1:3" x14ac:dyDescent="0.3">
      <c r="A953" s="44">
        <v>9.5100000000000004E-2</v>
      </c>
      <c r="B953" s="52">
        <v>8.5500000000000007</v>
      </c>
      <c r="C953" s="53">
        <v>6.6796875000000006E-2</v>
      </c>
    </row>
    <row r="954" spans="1:3" x14ac:dyDescent="0.3">
      <c r="A954" s="44">
        <v>9.5200000000000007E-2</v>
      </c>
      <c r="B954" s="52">
        <v>8.5500000000000007</v>
      </c>
      <c r="C954" s="53">
        <v>6.6796875000000006E-2</v>
      </c>
    </row>
    <row r="955" spans="1:3" x14ac:dyDescent="0.3">
      <c r="A955" s="44">
        <v>9.5299999999999996E-2</v>
      </c>
      <c r="B955" s="52">
        <v>8.5500000000000007</v>
      </c>
      <c r="C955" s="53">
        <v>6.6796875000000006E-2</v>
      </c>
    </row>
    <row r="956" spans="1:3" x14ac:dyDescent="0.3">
      <c r="A956" s="44">
        <v>9.5399999999999999E-2</v>
      </c>
      <c r="B956" s="52">
        <v>8.5500000000000007</v>
      </c>
      <c r="C956" s="53">
        <v>6.6796875000000006E-2</v>
      </c>
    </row>
    <row r="957" spans="1:3" x14ac:dyDescent="0.3">
      <c r="A957" s="44">
        <v>9.5500000000000002E-2</v>
      </c>
      <c r="B957" s="52">
        <v>8.5500000000000007</v>
      </c>
      <c r="C957" s="53">
        <v>6.6796875000000006E-2</v>
      </c>
    </row>
    <row r="958" spans="1:3" x14ac:dyDescent="0.3">
      <c r="A958" s="44">
        <v>9.5600000000000004E-2</v>
      </c>
      <c r="B958" s="52">
        <v>8.5500000000000007</v>
      </c>
      <c r="C958" s="53">
        <v>6.6796875000000006E-2</v>
      </c>
    </row>
    <row r="959" spans="1:3" x14ac:dyDescent="0.3">
      <c r="A959" s="44">
        <v>9.5699999999999993E-2</v>
      </c>
      <c r="B959" s="52">
        <v>8.5500000000000007</v>
      </c>
      <c r="C959" s="53">
        <v>6.6796875000000006E-2</v>
      </c>
    </row>
    <row r="960" spans="1:3" x14ac:dyDescent="0.3">
      <c r="A960" s="44">
        <v>9.5799999999999996E-2</v>
      </c>
      <c r="B960" s="52">
        <v>8.5500000000000007</v>
      </c>
      <c r="C960" s="53">
        <v>6.6796875000000006E-2</v>
      </c>
    </row>
    <row r="961" spans="1:3" x14ac:dyDescent="0.3">
      <c r="A961" s="44">
        <v>9.5899999999999999E-2</v>
      </c>
      <c r="B961" s="52">
        <v>8.5500000000000007</v>
      </c>
      <c r="C961" s="53">
        <v>6.6796875000000006E-2</v>
      </c>
    </row>
    <row r="962" spans="1:3" x14ac:dyDescent="0.3">
      <c r="A962" s="44">
        <v>9.6000000000000002E-2</v>
      </c>
      <c r="B962" s="52">
        <v>8.5500000000000007</v>
      </c>
      <c r="C962" s="53">
        <v>6.6796875000000006E-2</v>
      </c>
    </row>
    <row r="963" spans="1:3" x14ac:dyDescent="0.3">
      <c r="A963" s="44">
        <v>9.6100000000000005E-2</v>
      </c>
      <c r="B963" s="52">
        <v>8.5500000000000007</v>
      </c>
      <c r="C963" s="53">
        <v>6.6796875000000006E-2</v>
      </c>
    </row>
    <row r="964" spans="1:3" x14ac:dyDescent="0.3">
      <c r="A964" s="44">
        <v>9.6199999999999994E-2</v>
      </c>
      <c r="B964" s="52">
        <v>8.5500000000000007</v>
      </c>
      <c r="C964" s="53">
        <v>6.6796875000000006E-2</v>
      </c>
    </row>
    <row r="965" spans="1:3" x14ac:dyDescent="0.3">
      <c r="A965" s="44">
        <v>9.6299999999999997E-2</v>
      </c>
      <c r="B965" s="52">
        <v>8.5500000000000007</v>
      </c>
      <c r="C965" s="53">
        <v>6.6796875000000006E-2</v>
      </c>
    </row>
    <row r="966" spans="1:3" x14ac:dyDescent="0.3">
      <c r="A966" s="44">
        <v>9.64E-2</v>
      </c>
      <c r="B966" s="52">
        <v>8.5500000000000007</v>
      </c>
      <c r="C966" s="53">
        <v>6.6796875000000006E-2</v>
      </c>
    </row>
    <row r="967" spans="1:3" x14ac:dyDescent="0.3">
      <c r="A967" s="44">
        <v>9.6500000000000002E-2</v>
      </c>
      <c r="B967" s="52">
        <v>8.5500000000000007</v>
      </c>
      <c r="C967" s="53">
        <v>6.6796875000000006E-2</v>
      </c>
    </row>
    <row r="968" spans="1:3" x14ac:dyDescent="0.3">
      <c r="A968" s="44">
        <v>9.6600000000000005E-2</v>
      </c>
      <c r="B968" s="52">
        <v>8.5500000000000007</v>
      </c>
      <c r="C968" s="53">
        <v>6.6796875000000006E-2</v>
      </c>
    </row>
    <row r="969" spans="1:3" x14ac:dyDescent="0.3">
      <c r="A969" s="44">
        <v>9.6699999999999994E-2</v>
      </c>
      <c r="B969" s="52">
        <v>8.5500000000000007</v>
      </c>
      <c r="C969" s="53">
        <v>6.6796875000000006E-2</v>
      </c>
    </row>
    <row r="970" spans="1:3" x14ac:dyDescent="0.3">
      <c r="A970" s="44">
        <v>9.6799999999999997E-2</v>
      </c>
      <c r="B970" s="52">
        <v>8.5500000000000007</v>
      </c>
      <c r="C970" s="53">
        <v>6.6796875000000006E-2</v>
      </c>
    </row>
    <row r="971" spans="1:3" x14ac:dyDescent="0.3">
      <c r="A971" s="44">
        <v>9.69E-2</v>
      </c>
      <c r="B971" s="52">
        <v>8.5500000000000007</v>
      </c>
      <c r="C971" s="53">
        <v>6.6796875000000006E-2</v>
      </c>
    </row>
    <row r="972" spans="1:3" x14ac:dyDescent="0.3">
      <c r="A972" s="44">
        <v>9.7000000000000003E-2</v>
      </c>
      <c r="B972" s="52">
        <v>8.5500000000000007</v>
      </c>
      <c r="C972" s="53">
        <v>6.6796875000000006E-2</v>
      </c>
    </row>
    <row r="973" spans="1:3" x14ac:dyDescent="0.3">
      <c r="A973" s="44">
        <v>9.7100000000000006E-2</v>
      </c>
      <c r="B973" s="52">
        <v>8.5500000000000007</v>
      </c>
      <c r="C973" s="53">
        <v>6.6796875000000006E-2</v>
      </c>
    </row>
    <row r="974" spans="1:3" x14ac:dyDescent="0.3">
      <c r="A974" s="44">
        <v>9.7199999999999995E-2</v>
      </c>
      <c r="B974" s="52">
        <v>8.5500000000000007</v>
      </c>
      <c r="C974" s="53">
        <v>6.6796875000000006E-2</v>
      </c>
    </row>
    <row r="975" spans="1:3" x14ac:dyDescent="0.3">
      <c r="A975" s="44">
        <v>9.7299999999999998E-2</v>
      </c>
      <c r="B975" s="52">
        <v>8.5500000000000007</v>
      </c>
      <c r="C975" s="53">
        <v>6.6796875000000006E-2</v>
      </c>
    </row>
    <row r="976" spans="1:3" x14ac:dyDescent="0.3">
      <c r="A976" s="44">
        <v>9.74E-2</v>
      </c>
      <c r="B976" s="52">
        <v>8.5500000000000007</v>
      </c>
      <c r="C976" s="53">
        <v>6.6796875000000006E-2</v>
      </c>
    </row>
    <row r="977" spans="1:3" x14ac:dyDescent="0.3">
      <c r="A977" s="44">
        <v>9.7500000000000003E-2</v>
      </c>
      <c r="B977" s="52">
        <v>8.5500000000000007</v>
      </c>
      <c r="C977" s="53">
        <v>6.6796875000000006E-2</v>
      </c>
    </row>
    <row r="978" spans="1:3" x14ac:dyDescent="0.3">
      <c r="A978" s="44">
        <v>9.7600000000000006E-2</v>
      </c>
      <c r="B978" s="52">
        <v>8.5500000000000007</v>
      </c>
      <c r="C978" s="53">
        <v>6.6796875000000006E-2</v>
      </c>
    </row>
    <row r="979" spans="1:3" x14ac:dyDescent="0.3">
      <c r="A979" s="44">
        <v>9.7699999999999995E-2</v>
      </c>
      <c r="B979" s="52">
        <v>8.5500000000000007</v>
      </c>
      <c r="C979" s="53">
        <v>6.6796875000000006E-2</v>
      </c>
    </row>
    <row r="980" spans="1:3" x14ac:dyDescent="0.3">
      <c r="A980" s="44">
        <v>9.7799999999999998E-2</v>
      </c>
      <c r="B980" s="52">
        <v>8.5500000000000007</v>
      </c>
      <c r="C980" s="53">
        <v>6.6796875000000006E-2</v>
      </c>
    </row>
    <row r="981" spans="1:3" x14ac:dyDescent="0.3">
      <c r="A981" s="44">
        <v>9.7900000000000001E-2</v>
      </c>
      <c r="B981" s="52">
        <v>8.5500000000000007</v>
      </c>
      <c r="C981" s="53">
        <v>6.6796875000000006E-2</v>
      </c>
    </row>
    <row r="982" spans="1:3" x14ac:dyDescent="0.3">
      <c r="A982" s="44">
        <v>9.8000000000000004E-2</v>
      </c>
      <c r="B982" s="52">
        <v>8.5500000000000007</v>
      </c>
      <c r="C982" s="53">
        <v>6.6796875000000006E-2</v>
      </c>
    </row>
    <row r="983" spans="1:3" x14ac:dyDescent="0.3">
      <c r="A983" s="44">
        <v>9.8100000000000007E-2</v>
      </c>
      <c r="B983" s="52">
        <v>8.5500000000000007</v>
      </c>
      <c r="C983" s="53">
        <v>6.6796875000000006E-2</v>
      </c>
    </row>
    <row r="984" spans="1:3" x14ac:dyDescent="0.3">
      <c r="A984" s="44">
        <v>9.8199999999999996E-2</v>
      </c>
      <c r="B984" s="52">
        <v>8.5500000000000007</v>
      </c>
      <c r="C984" s="53">
        <v>6.6796875000000006E-2</v>
      </c>
    </row>
    <row r="985" spans="1:3" x14ac:dyDescent="0.3">
      <c r="A985" s="44">
        <v>9.8299999999999998E-2</v>
      </c>
      <c r="B985" s="52">
        <v>8.5500000000000007</v>
      </c>
      <c r="C985" s="53">
        <v>6.6796875000000006E-2</v>
      </c>
    </row>
    <row r="986" spans="1:3" x14ac:dyDescent="0.3">
      <c r="A986" s="44">
        <v>9.8400000000000001E-2</v>
      </c>
      <c r="B986" s="52">
        <v>8.5500000000000007</v>
      </c>
      <c r="C986" s="53">
        <v>6.6796875000000006E-2</v>
      </c>
    </row>
    <row r="987" spans="1:3" x14ac:dyDescent="0.3">
      <c r="A987" s="44">
        <v>9.8500000000000004E-2</v>
      </c>
      <c r="B987" s="52">
        <v>8.5500000000000007</v>
      </c>
      <c r="C987" s="53">
        <v>6.6796875000000006E-2</v>
      </c>
    </row>
    <row r="988" spans="1:3" x14ac:dyDescent="0.3">
      <c r="A988" s="44">
        <v>9.8599999999999993E-2</v>
      </c>
      <c r="B988" s="52">
        <v>8.5500000000000007</v>
      </c>
      <c r="C988" s="53">
        <v>6.6796875000000006E-2</v>
      </c>
    </row>
    <row r="989" spans="1:3" x14ac:dyDescent="0.3">
      <c r="A989" s="44">
        <v>9.8699999999999996E-2</v>
      </c>
      <c r="B989" s="52">
        <v>8.5500000000000007</v>
      </c>
      <c r="C989" s="53">
        <v>6.6796875000000006E-2</v>
      </c>
    </row>
    <row r="990" spans="1:3" x14ac:dyDescent="0.3">
      <c r="A990" s="44">
        <v>9.8799999999999999E-2</v>
      </c>
      <c r="B990" s="52">
        <v>8.5500000000000007</v>
      </c>
      <c r="C990" s="53">
        <v>6.6796875000000006E-2</v>
      </c>
    </row>
    <row r="991" spans="1:3" x14ac:dyDescent="0.3">
      <c r="A991" s="44">
        <v>9.8900000000000002E-2</v>
      </c>
      <c r="B991" s="52">
        <v>8.5500000000000007</v>
      </c>
      <c r="C991" s="53">
        <v>6.6796875000000006E-2</v>
      </c>
    </row>
    <row r="992" spans="1:3" x14ac:dyDescent="0.3">
      <c r="A992" s="44">
        <v>9.9000000000000005E-2</v>
      </c>
      <c r="B992" s="52">
        <v>8.5500000000000007</v>
      </c>
      <c r="C992" s="53">
        <v>6.6796875000000006E-2</v>
      </c>
    </row>
    <row r="993" spans="1:3" x14ac:dyDescent="0.3">
      <c r="A993" s="44">
        <v>9.9099999999999994E-2</v>
      </c>
      <c r="B993" s="52">
        <v>8.5500000000000007</v>
      </c>
      <c r="C993" s="53">
        <v>6.6796875000000006E-2</v>
      </c>
    </row>
    <row r="994" spans="1:3" x14ac:dyDescent="0.3">
      <c r="A994" s="44">
        <v>9.9199999999999997E-2</v>
      </c>
      <c r="B994" s="52">
        <v>8.5500000000000007</v>
      </c>
      <c r="C994" s="53">
        <v>6.6796875000000006E-2</v>
      </c>
    </row>
    <row r="995" spans="1:3" x14ac:dyDescent="0.3">
      <c r="A995" s="44">
        <v>9.9299999999999999E-2</v>
      </c>
      <c r="B995" s="52">
        <v>8.5500000000000007</v>
      </c>
      <c r="C995" s="53">
        <v>6.6796875000000006E-2</v>
      </c>
    </row>
    <row r="996" spans="1:3" x14ac:dyDescent="0.3">
      <c r="A996" s="44">
        <v>9.9400000000000002E-2</v>
      </c>
      <c r="B996" s="52">
        <v>8.5500000000000007</v>
      </c>
      <c r="C996" s="53">
        <v>6.6796875000000006E-2</v>
      </c>
    </row>
    <row r="997" spans="1:3" x14ac:dyDescent="0.3">
      <c r="A997" s="44">
        <v>9.9500000000000005E-2</v>
      </c>
      <c r="B997" s="52">
        <v>8.5500000000000007</v>
      </c>
      <c r="C997" s="53">
        <v>6.6796875000000006E-2</v>
      </c>
    </row>
    <row r="998" spans="1:3" x14ac:dyDescent="0.3">
      <c r="A998" s="44">
        <v>9.9599999999999994E-2</v>
      </c>
      <c r="B998" s="52">
        <v>8.5500000000000007</v>
      </c>
      <c r="C998" s="53">
        <v>6.6796875000000006E-2</v>
      </c>
    </row>
    <row r="999" spans="1:3" x14ac:dyDescent="0.3">
      <c r="A999" s="44">
        <v>9.9699999999999997E-2</v>
      </c>
      <c r="B999" s="52">
        <v>8.5500000000000007</v>
      </c>
      <c r="C999" s="53">
        <v>6.6796875000000006E-2</v>
      </c>
    </row>
    <row r="1000" spans="1:3" x14ac:dyDescent="0.3">
      <c r="A1000" s="44">
        <v>9.98E-2</v>
      </c>
      <c r="B1000" s="52">
        <v>8.5500000000000007</v>
      </c>
      <c r="C1000" s="53">
        <v>6.6796875000000006E-2</v>
      </c>
    </row>
    <row r="1001" spans="1:3" x14ac:dyDescent="0.3">
      <c r="A1001" s="44">
        <v>9.9900000000000003E-2</v>
      </c>
      <c r="B1001" s="52">
        <v>8.5500000000000007</v>
      </c>
      <c r="C1001" s="53">
        <v>6.6796875000000006E-2</v>
      </c>
    </row>
    <row r="1002" spans="1:3" x14ac:dyDescent="0.3">
      <c r="A1002" s="44">
        <v>0.1</v>
      </c>
      <c r="B1002" s="52">
        <v>8.5500000000000007</v>
      </c>
      <c r="C1002" s="53">
        <v>6.6796875000000006E-2</v>
      </c>
    </row>
    <row r="1003" spans="1:3" x14ac:dyDescent="0.3">
      <c r="A1003" s="44">
        <v>0.10009999999999999</v>
      </c>
      <c r="B1003" s="52">
        <v>8.5500000000000007</v>
      </c>
      <c r="C1003" s="53">
        <v>6.6796875000000006E-2</v>
      </c>
    </row>
    <row r="1004" spans="1:3" x14ac:dyDescent="0.3">
      <c r="A1004" s="44">
        <v>0.1002</v>
      </c>
      <c r="B1004" s="52">
        <v>8.5500000000000007</v>
      </c>
      <c r="C1004" s="53">
        <v>6.6796875000000006E-2</v>
      </c>
    </row>
    <row r="1005" spans="1:3" x14ac:dyDescent="0.3">
      <c r="A1005" s="44">
        <v>0.1003</v>
      </c>
      <c r="B1005" s="52">
        <v>8.5500000000000007</v>
      </c>
      <c r="C1005" s="53">
        <v>6.6796875000000006E-2</v>
      </c>
    </row>
    <row r="1006" spans="1:3" x14ac:dyDescent="0.3">
      <c r="A1006" s="44">
        <v>0.1004</v>
      </c>
      <c r="B1006" s="52">
        <v>8.5500000000000007</v>
      </c>
      <c r="C1006" s="53">
        <v>6.6796875000000006E-2</v>
      </c>
    </row>
    <row r="1007" spans="1:3" x14ac:dyDescent="0.3">
      <c r="A1007" s="44">
        <v>0.10050000000000001</v>
      </c>
      <c r="B1007" s="52">
        <v>8.5500000000000007</v>
      </c>
      <c r="C1007" s="53">
        <v>6.6796875000000006E-2</v>
      </c>
    </row>
    <row r="1008" spans="1:3" x14ac:dyDescent="0.3">
      <c r="A1008" s="44">
        <v>0.10059999999999999</v>
      </c>
      <c r="B1008" s="52">
        <v>8.5500000000000007</v>
      </c>
      <c r="C1008" s="53">
        <v>6.6796875000000006E-2</v>
      </c>
    </row>
    <row r="1009" spans="1:3" x14ac:dyDescent="0.3">
      <c r="A1009" s="44">
        <v>0.1007</v>
      </c>
      <c r="B1009" s="52">
        <v>8.5500000000000007</v>
      </c>
      <c r="C1009" s="53">
        <v>6.6796875000000006E-2</v>
      </c>
    </row>
    <row r="1010" spans="1:3" x14ac:dyDescent="0.3">
      <c r="A1010" s="44">
        <v>0.1008</v>
      </c>
      <c r="B1010" s="52">
        <v>8.5500000000000007</v>
      </c>
      <c r="C1010" s="53">
        <v>6.6796875000000006E-2</v>
      </c>
    </row>
    <row r="1011" spans="1:3" x14ac:dyDescent="0.3">
      <c r="A1011" s="44">
        <v>0.1009</v>
      </c>
      <c r="B1011" s="52">
        <v>8.5500000000000007</v>
      </c>
      <c r="C1011" s="53">
        <v>6.6796875000000006E-2</v>
      </c>
    </row>
    <row r="1012" spans="1:3" x14ac:dyDescent="0.3">
      <c r="A1012" s="44">
        <v>0.10100000000000001</v>
      </c>
      <c r="B1012" s="52">
        <v>8.5500000000000007</v>
      </c>
      <c r="C1012" s="53">
        <v>6.6796875000000006E-2</v>
      </c>
    </row>
    <row r="1013" spans="1:3" x14ac:dyDescent="0.3">
      <c r="A1013" s="44">
        <v>0.1011</v>
      </c>
      <c r="B1013" s="52">
        <v>8.5500000000000007</v>
      </c>
      <c r="C1013" s="53">
        <v>6.6796875000000006E-2</v>
      </c>
    </row>
    <row r="1014" spans="1:3" x14ac:dyDescent="0.3">
      <c r="A1014" s="44">
        <v>0.1012</v>
      </c>
      <c r="B1014" s="52">
        <v>8.5500000000000007</v>
      </c>
      <c r="C1014" s="53">
        <v>6.6796875000000006E-2</v>
      </c>
    </row>
    <row r="1015" spans="1:3" x14ac:dyDescent="0.3">
      <c r="A1015" s="44">
        <v>0.1013</v>
      </c>
      <c r="B1015" s="52">
        <v>8.5500000000000007</v>
      </c>
      <c r="C1015" s="53">
        <v>6.6796875000000006E-2</v>
      </c>
    </row>
    <row r="1016" spans="1:3" x14ac:dyDescent="0.3">
      <c r="A1016" s="44">
        <v>0.1014</v>
      </c>
      <c r="B1016" s="52">
        <v>8.5500000000000007</v>
      </c>
      <c r="C1016" s="53">
        <v>6.6796875000000006E-2</v>
      </c>
    </row>
    <row r="1017" spans="1:3" x14ac:dyDescent="0.3">
      <c r="A1017" s="44">
        <v>0.10150000000000001</v>
      </c>
      <c r="B1017" s="52">
        <v>8.5500000000000007</v>
      </c>
      <c r="C1017" s="53">
        <v>6.6796875000000006E-2</v>
      </c>
    </row>
    <row r="1018" spans="1:3" x14ac:dyDescent="0.3">
      <c r="A1018" s="44">
        <v>0.1016</v>
      </c>
      <c r="B1018" s="52">
        <v>8.5500000000000007</v>
      </c>
      <c r="C1018" s="53">
        <v>6.6796875000000006E-2</v>
      </c>
    </row>
    <row r="1019" spans="1:3" x14ac:dyDescent="0.3">
      <c r="A1019" s="44">
        <v>0.1017</v>
      </c>
      <c r="B1019" s="52">
        <v>8.5500000000000007</v>
      </c>
      <c r="C1019" s="53">
        <v>6.6796875000000006E-2</v>
      </c>
    </row>
    <row r="1020" spans="1:3" x14ac:dyDescent="0.3">
      <c r="A1020" s="44">
        <v>0.1018</v>
      </c>
      <c r="B1020" s="52">
        <v>8.5500000000000007</v>
      </c>
      <c r="C1020" s="53">
        <v>6.6796875000000006E-2</v>
      </c>
    </row>
    <row r="1021" spans="1:3" x14ac:dyDescent="0.3">
      <c r="A1021" s="44">
        <v>0.1019</v>
      </c>
      <c r="B1021" s="52">
        <v>8.5500000000000007</v>
      </c>
      <c r="C1021" s="53">
        <v>6.6796875000000006E-2</v>
      </c>
    </row>
    <row r="1022" spans="1:3" x14ac:dyDescent="0.3">
      <c r="A1022" s="44">
        <v>0.10199999999999999</v>
      </c>
      <c r="B1022" s="52">
        <v>8.5500000000000007</v>
      </c>
      <c r="C1022" s="53">
        <v>6.6796875000000006E-2</v>
      </c>
    </row>
    <row r="1023" spans="1:3" x14ac:dyDescent="0.3">
      <c r="A1023" s="44">
        <v>0.1021</v>
      </c>
      <c r="B1023" s="52">
        <v>8.5500000000000007</v>
      </c>
      <c r="C1023" s="53">
        <v>6.6796875000000006E-2</v>
      </c>
    </row>
    <row r="1024" spans="1:3" x14ac:dyDescent="0.3">
      <c r="A1024" s="44">
        <v>0.1022</v>
      </c>
      <c r="B1024" s="52">
        <v>8.5500000000000007</v>
      </c>
      <c r="C1024" s="53">
        <v>6.6796875000000006E-2</v>
      </c>
    </row>
    <row r="1025" spans="1:3" x14ac:dyDescent="0.3">
      <c r="A1025" s="44">
        <v>0.1023</v>
      </c>
      <c r="B1025" s="52">
        <v>8.5500000000000007</v>
      </c>
      <c r="C1025" s="53">
        <v>6.6796875000000006E-2</v>
      </c>
    </row>
    <row r="1026" spans="1:3" x14ac:dyDescent="0.3">
      <c r="A1026" s="44">
        <v>0.1024</v>
      </c>
      <c r="B1026" s="52">
        <v>8.5500000000000007</v>
      </c>
      <c r="C1026" s="53">
        <v>6.6796875000000006E-2</v>
      </c>
    </row>
    <row r="1027" spans="1:3" x14ac:dyDescent="0.3">
      <c r="A1027" s="44">
        <v>0.10249999999999999</v>
      </c>
      <c r="B1027" s="52">
        <v>8.5500000000000007</v>
      </c>
      <c r="C1027" s="53">
        <v>6.6796875000000006E-2</v>
      </c>
    </row>
    <row r="1028" spans="1:3" x14ac:dyDescent="0.3">
      <c r="A1028" s="44">
        <v>0.1026</v>
      </c>
      <c r="B1028" s="52">
        <v>8.5500000000000007</v>
      </c>
      <c r="C1028" s="53">
        <v>6.6796875000000006E-2</v>
      </c>
    </row>
    <row r="1029" spans="1:3" x14ac:dyDescent="0.3">
      <c r="A1029" s="44">
        <v>0.1027</v>
      </c>
      <c r="B1029" s="52">
        <v>8.5500000000000007</v>
      </c>
      <c r="C1029" s="53">
        <v>6.6796875000000006E-2</v>
      </c>
    </row>
    <row r="1030" spans="1:3" x14ac:dyDescent="0.3">
      <c r="A1030" s="44">
        <v>0.1028</v>
      </c>
      <c r="B1030" s="52">
        <v>8.5500000000000007</v>
      </c>
      <c r="C1030" s="53">
        <v>6.6796875000000006E-2</v>
      </c>
    </row>
    <row r="1031" spans="1:3" x14ac:dyDescent="0.3">
      <c r="A1031" s="44">
        <v>0.10290000000000001</v>
      </c>
      <c r="B1031" s="52">
        <v>8.5500000000000007</v>
      </c>
      <c r="C1031" s="53">
        <v>6.6796875000000006E-2</v>
      </c>
    </row>
    <row r="1032" spans="1:3" x14ac:dyDescent="0.3">
      <c r="A1032" s="44">
        <v>0.10299999999999999</v>
      </c>
      <c r="B1032" s="52">
        <v>8.5500000000000007</v>
      </c>
      <c r="C1032" s="53">
        <v>6.6796875000000006E-2</v>
      </c>
    </row>
    <row r="1033" spans="1:3" x14ac:dyDescent="0.3">
      <c r="A1033" s="44">
        <v>0.1031</v>
      </c>
      <c r="B1033" s="52">
        <v>8.5500000000000007</v>
      </c>
      <c r="C1033" s="53">
        <v>6.6796875000000006E-2</v>
      </c>
    </row>
    <row r="1034" spans="1:3" x14ac:dyDescent="0.3">
      <c r="A1034" s="44">
        <v>0.1032</v>
      </c>
      <c r="B1034" s="52">
        <v>8.5500000000000007</v>
      </c>
      <c r="C1034" s="53">
        <v>6.6796875000000006E-2</v>
      </c>
    </row>
    <row r="1035" spans="1:3" x14ac:dyDescent="0.3">
      <c r="A1035" s="44">
        <v>0.1033</v>
      </c>
      <c r="B1035" s="52">
        <v>8.5500000000000007</v>
      </c>
      <c r="C1035" s="53">
        <v>6.6796875000000006E-2</v>
      </c>
    </row>
    <row r="1036" spans="1:3" x14ac:dyDescent="0.3">
      <c r="A1036" s="44">
        <v>0.10340000000000001</v>
      </c>
      <c r="B1036" s="52">
        <v>8.5500000000000007</v>
      </c>
      <c r="C1036" s="53">
        <v>6.6796875000000006E-2</v>
      </c>
    </row>
    <row r="1037" spans="1:3" x14ac:dyDescent="0.3">
      <c r="A1037" s="44">
        <v>0.10349999999999999</v>
      </c>
      <c r="B1037" s="52">
        <v>8.5500000000000007</v>
      </c>
      <c r="C1037" s="53">
        <v>6.6796875000000006E-2</v>
      </c>
    </row>
    <row r="1038" spans="1:3" x14ac:dyDescent="0.3">
      <c r="A1038" s="44">
        <v>0.1036</v>
      </c>
      <c r="B1038" s="52">
        <v>8.5500000000000007</v>
      </c>
      <c r="C1038" s="53">
        <v>6.6796875000000006E-2</v>
      </c>
    </row>
    <row r="1039" spans="1:3" x14ac:dyDescent="0.3">
      <c r="A1039" s="44">
        <v>0.1037</v>
      </c>
      <c r="B1039" s="52">
        <v>8.5500000000000007</v>
      </c>
      <c r="C1039" s="53">
        <v>6.6796875000000006E-2</v>
      </c>
    </row>
    <row r="1040" spans="1:3" x14ac:dyDescent="0.3">
      <c r="A1040" s="44">
        <v>0.1038</v>
      </c>
      <c r="B1040" s="52">
        <v>8.5500000000000007</v>
      </c>
      <c r="C1040" s="53">
        <v>6.6796875000000006E-2</v>
      </c>
    </row>
    <row r="1041" spans="1:3" x14ac:dyDescent="0.3">
      <c r="A1041" s="44">
        <v>0.10390000000000001</v>
      </c>
      <c r="B1041" s="52">
        <v>8.5500000000000007</v>
      </c>
      <c r="C1041" s="53">
        <v>6.6796875000000006E-2</v>
      </c>
    </row>
    <row r="1042" spans="1:3" x14ac:dyDescent="0.3">
      <c r="A1042" s="44">
        <v>0.104</v>
      </c>
      <c r="B1042" s="52">
        <v>8.5500000000000007</v>
      </c>
      <c r="C1042" s="53">
        <v>6.6796875000000006E-2</v>
      </c>
    </row>
    <row r="1043" spans="1:3" x14ac:dyDescent="0.3">
      <c r="A1043" s="44">
        <v>0.1041</v>
      </c>
      <c r="B1043" s="52">
        <v>8.5500000000000007</v>
      </c>
      <c r="C1043" s="53">
        <v>6.6796875000000006E-2</v>
      </c>
    </row>
    <row r="1044" spans="1:3" x14ac:dyDescent="0.3">
      <c r="A1044" s="44">
        <v>0.1042</v>
      </c>
      <c r="B1044" s="52">
        <v>8.5500000000000007</v>
      </c>
      <c r="C1044" s="53">
        <v>6.6796875000000006E-2</v>
      </c>
    </row>
    <row r="1045" spans="1:3" x14ac:dyDescent="0.3">
      <c r="A1045" s="44">
        <v>0.1043</v>
      </c>
      <c r="B1045" s="52">
        <v>8.5500000000000007</v>
      </c>
      <c r="C1045" s="53">
        <v>6.6796875000000006E-2</v>
      </c>
    </row>
    <row r="1046" spans="1:3" x14ac:dyDescent="0.3">
      <c r="A1046" s="44">
        <v>0.10440000000000001</v>
      </c>
      <c r="B1046" s="52">
        <v>8.5500000000000007</v>
      </c>
      <c r="C1046" s="53">
        <v>6.6796875000000006E-2</v>
      </c>
    </row>
    <row r="1047" spans="1:3" x14ac:dyDescent="0.3">
      <c r="A1047" s="44">
        <v>0.1045</v>
      </c>
      <c r="B1047" s="52">
        <v>8.5500000000000007</v>
      </c>
      <c r="C1047" s="53">
        <v>6.6796875000000006E-2</v>
      </c>
    </row>
    <row r="1048" spans="1:3" x14ac:dyDescent="0.3">
      <c r="A1048" s="44">
        <v>0.1046</v>
      </c>
      <c r="B1048" s="52">
        <v>8.5500000000000007</v>
      </c>
      <c r="C1048" s="53">
        <v>6.6796875000000006E-2</v>
      </c>
    </row>
    <row r="1049" spans="1:3" x14ac:dyDescent="0.3">
      <c r="A1049" s="44">
        <v>0.1047</v>
      </c>
      <c r="B1049" s="52">
        <v>8.5500000000000007</v>
      </c>
      <c r="C1049" s="53">
        <v>6.6796875000000006E-2</v>
      </c>
    </row>
    <row r="1050" spans="1:3" x14ac:dyDescent="0.3">
      <c r="A1050" s="44">
        <v>0.1048</v>
      </c>
      <c r="B1050" s="52">
        <v>8.5500000000000007</v>
      </c>
      <c r="C1050" s="53">
        <v>6.6796875000000006E-2</v>
      </c>
    </row>
    <row r="1051" spans="1:3" x14ac:dyDescent="0.3">
      <c r="A1051" s="44">
        <v>0.10489999999999999</v>
      </c>
      <c r="B1051" s="52">
        <v>8.5500000000000007</v>
      </c>
      <c r="C1051" s="53">
        <v>6.6796875000000006E-2</v>
      </c>
    </row>
    <row r="1052" spans="1:3" x14ac:dyDescent="0.3">
      <c r="A1052" s="44">
        <v>0.105</v>
      </c>
      <c r="B1052" s="52">
        <v>8.5500000000000007</v>
      </c>
      <c r="C1052" s="53">
        <v>6.6796875000000006E-2</v>
      </c>
    </row>
    <row r="1053" spans="1:3" x14ac:dyDescent="0.3">
      <c r="A1053" s="44">
        <v>0.1051</v>
      </c>
      <c r="B1053" s="52">
        <v>8.5500000000000007</v>
      </c>
      <c r="C1053" s="53">
        <v>6.6796875000000006E-2</v>
      </c>
    </row>
    <row r="1054" spans="1:3" x14ac:dyDescent="0.3">
      <c r="A1054" s="44">
        <v>0.1052</v>
      </c>
      <c r="B1054" s="52">
        <v>8.5500000000000007</v>
      </c>
      <c r="C1054" s="53">
        <v>6.6796875000000006E-2</v>
      </c>
    </row>
    <row r="1055" spans="1:3" x14ac:dyDescent="0.3">
      <c r="A1055" s="44">
        <v>0.1053</v>
      </c>
      <c r="B1055" s="52">
        <v>8.5500000000000007</v>
      </c>
      <c r="C1055" s="53">
        <v>6.6796875000000006E-2</v>
      </c>
    </row>
    <row r="1056" spans="1:3" x14ac:dyDescent="0.3">
      <c r="A1056" s="44">
        <v>0.10539999999999999</v>
      </c>
      <c r="B1056" s="52">
        <v>8.5500000000000007</v>
      </c>
      <c r="C1056" s="53">
        <v>6.6796875000000006E-2</v>
      </c>
    </row>
    <row r="1057" spans="1:3" x14ac:dyDescent="0.3">
      <c r="A1057" s="44">
        <v>0.1055</v>
      </c>
      <c r="B1057" s="52">
        <v>8.5500000000000007</v>
      </c>
      <c r="C1057" s="53">
        <v>6.6796875000000006E-2</v>
      </c>
    </row>
    <row r="1058" spans="1:3" x14ac:dyDescent="0.3">
      <c r="A1058" s="44">
        <v>0.1056</v>
      </c>
      <c r="B1058" s="52">
        <v>8.5500000000000007</v>
      </c>
      <c r="C1058" s="53">
        <v>6.6796875000000006E-2</v>
      </c>
    </row>
    <row r="1059" spans="1:3" x14ac:dyDescent="0.3">
      <c r="A1059" s="44">
        <v>0.1057</v>
      </c>
      <c r="B1059" s="52">
        <v>8.5500000000000007</v>
      </c>
      <c r="C1059" s="53">
        <v>6.6796875000000006E-2</v>
      </c>
    </row>
    <row r="1060" spans="1:3" x14ac:dyDescent="0.3">
      <c r="A1060" s="44">
        <v>0.10580000000000001</v>
      </c>
      <c r="B1060" s="52">
        <v>8.5500000000000007</v>
      </c>
      <c r="C1060" s="53">
        <v>6.6796875000000006E-2</v>
      </c>
    </row>
    <row r="1061" spans="1:3" x14ac:dyDescent="0.3">
      <c r="A1061" s="44">
        <v>0.10589999999999999</v>
      </c>
      <c r="B1061" s="52">
        <v>8.5500000000000007</v>
      </c>
      <c r="C1061" s="53">
        <v>6.6796875000000006E-2</v>
      </c>
    </row>
    <row r="1062" spans="1:3" x14ac:dyDescent="0.3">
      <c r="A1062" s="44">
        <v>0.106</v>
      </c>
      <c r="B1062" s="52">
        <v>8.5500000000000007</v>
      </c>
      <c r="C1062" s="53">
        <v>6.6796875000000006E-2</v>
      </c>
    </row>
    <row r="1063" spans="1:3" x14ac:dyDescent="0.3">
      <c r="A1063" s="44">
        <v>0.1061</v>
      </c>
      <c r="B1063" s="52">
        <v>8.5500000000000007</v>
      </c>
      <c r="C1063" s="53">
        <v>6.6796875000000006E-2</v>
      </c>
    </row>
    <row r="1064" spans="1:3" x14ac:dyDescent="0.3">
      <c r="A1064" s="44">
        <v>0.1062</v>
      </c>
      <c r="B1064" s="52">
        <v>8.5500000000000007</v>
      </c>
      <c r="C1064" s="53">
        <v>6.6796875000000006E-2</v>
      </c>
    </row>
    <row r="1065" spans="1:3" x14ac:dyDescent="0.3">
      <c r="A1065" s="44">
        <v>0.10630000000000001</v>
      </c>
      <c r="B1065" s="52">
        <v>8.5500000000000007</v>
      </c>
      <c r="C1065" s="53">
        <v>6.6796875000000006E-2</v>
      </c>
    </row>
    <row r="1066" spans="1:3" x14ac:dyDescent="0.3">
      <c r="A1066" s="44">
        <v>0.10639999999999999</v>
      </c>
      <c r="B1066" s="52">
        <v>8.5500000000000007</v>
      </c>
      <c r="C1066" s="53">
        <v>6.6796875000000006E-2</v>
      </c>
    </row>
    <row r="1067" spans="1:3" x14ac:dyDescent="0.3">
      <c r="A1067" s="44">
        <v>0.1065</v>
      </c>
      <c r="B1067" s="52">
        <v>8.5500000000000007</v>
      </c>
      <c r="C1067" s="53">
        <v>6.6796875000000006E-2</v>
      </c>
    </row>
    <row r="1068" spans="1:3" x14ac:dyDescent="0.3">
      <c r="A1068" s="44">
        <v>0.1066</v>
      </c>
      <c r="B1068" s="52">
        <v>8.5500000000000007</v>
      </c>
      <c r="C1068" s="53">
        <v>6.6796875000000006E-2</v>
      </c>
    </row>
    <row r="1069" spans="1:3" x14ac:dyDescent="0.3">
      <c r="A1069" s="44">
        <v>0.1067</v>
      </c>
      <c r="B1069" s="52">
        <v>8.5500000000000007</v>
      </c>
      <c r="C1069" s="53">
        <v>6.6796875000000006E-2</v>
      </c>
    </row>
    <row r="1070" spans="1:3" x14ac:dyDescent="0.3">
      <c r="A1070" s="44">
        <v>0.10680000000000001</v>
      </c>
      <c r="B1070" s="52">
        <v>8.5500000000000007</v>
      </c>
      <c r="C1070" s="53">
        <v>6.6796875000000006E-2</v>
      </c>
    </row>
    <row r="1071" spans="1:3" x14ac:dyDescent="0.3">
      <c r="A1071" s="44">
        <v>0.1069</v>
      </c>
      <c r="B1071" s="52">
        <v>8.5500000000000007</v>
      </c>
      <c r="C1071" s="53">
        <v>6.6796875000000006E-2</v>
      </c>
    </row>
    <row r="1072" spans="1:3" x14ac:dyDescent="0.3">
      <c r="A1072" s="44">
        <v>0.107</v>
      </c>
      <c r="B1072" s="52">
        <v>8.5500000000000007</v>
      </c>
      <c r="C1072" s="53">
        <v>6.6796875000000006E-2</v>
      </c>
    </row>
    <row r="1073" spans="1:3" x14ac:dyDescent="0.3">
      <c r="A1073" s="44">
        <v>0.1071</v>
      </c>
      <c r="B1073" s="52">
        <v>8.5500000000000007</v>
      </c>
      <c r="C1073" s="53">
        <v>6.6796875000000006E-2</v>
      </c>
    </row>
    <row r="1074" spans="1:3" x14ac:dyDescent="0.3">
      <c r="A1074" s="44">
        <v>0.1072</v>
      </c>
      <c r="B1074" s="52">
        <v>8.5500000000000007</v>
      </c>
      <c r="C1074" s="53">
        <v>6.6796875000000006E-2</v>
      </c>
    </row>
    <row r="1075" spans="1:3" x14ac:dyDescent="0.3">
      <c r="A1075" s="44">
        <v>0.10730000000000001</v>
      </c>
      <c r="B1075" s="52">
        <v>8.5500000000000007</v>
      </c>
      <c r="C1075" s="53">
        <v>6.6796875000000006E-2</v>
      </c>
    </row>
    <row r="1076" spans="1:3" x14ac:dyDescent="0.3">
      <c r="A1076" s="44">
        <v>0.1074</v>
      </c>
      <c r="B1076" s="52">
        <v>8.5500000000000007</v>
      </c>
      <c r="C1076" s="53">
        <v>6.6796875000000006E-2</v>
      </c>
    </row>
    <row r="1077" spans="1:3" x14ac:dyDescent="0.3">
      <c r="A1077" s="44">
        <v>0.1075</v>
      </c>
      <c r="B1077" s="52">
        <v>8.5500000000000007</v>
      </c>
      <c r="C1077" s="53">
        <v>6.6796875000000006E-2</v>
      </c>
    </row>
    <row r="1078" spans="1:3" x14ac:dyDescent="0.3">
      <c r="A1078" s="44">
        <v>0.1076</v>
      </c>
      <c r="B1078" s="52">
        <v>8.5500000000000007</v>
      </c>
      <c r="C1078" s="53">
        <v>6.6796875000000006E-2</v>
      </c>
    </row>
    <row r="1079" spans="1:3" x14ac:dyDescent="0.3">
      <c r="A1079" s="44">
        <v>0.1077</v>
      </c>
      <c r="B1079" s="52">
        <v>8.5500000000000007</v>
      </c>
      <c r="C1079" s="53">
        <v>6.6796875000000006E-2</v>
      </c>
    </row>
    <row r="1080" spans="1:3" x14ac:dyDescent="0.3">
      <c r="A1080" s="44">
        <v>0.10780000000000001</v>
      </c>
      <c r="B1080" s="52">
        <v>8.5500000000000007</v>
      </c>
      <c r="C1080" s="53">
        <v>6.6796875000000006E-2</v>
      </c>
    </row>
    <row r="1081" spans="1:3" x14ac:dyDescent="0.3">
      <c r="A1081" s="44">
        <v>0.1079</v>
      </c>
      <c r="B1081" s="52">
        <v>8.5500000000000007</v>
      </c>
      <c r="C1081" s="53">
        <v>6.6796875000000006E-2</v>
      </c>
    </row>
    <row r="1082" spans="1:3" x14ac:dyDescent="0.3">
      <c r="A1082" s="44">
        <v>0.108</v>
      </c>
      <c r="B1082" s="52">
        <v>8.5500000000000007</v>
      </c>
      <c r="C1082" s="53">
        <v>6.6796875000000006E-2</v>
      </c>
    </row>
    <row r="1083" spans="1:3" x14ac:dyDescent="0.3">
      <c r="A1083" s="44">
        <v>0.1081</v>
      </c>
      <c r="B1083" s="52">
        <v>8.5500000000000007</v>
      </c>
      <c r="C1083" s="53">
        <v>6.6796875000000006E-2</v>
      </c>
    </row>
    <row r="1084" spans="1:3" x14ac:dyDescent="0.3">
      <c r="A1084" s="44">
        <v>0.1082</v>
      </c>
      <c r="B1084" s="52">
        <v>8.5500000000000007</v>
      </c>
      <c r="C1084" s="53">
        <v>6.6796875000000006E-2</v>
      </c>
    </row>
    <row r="1085" spans="1:3" x14ac:dyDescent="0.3">
      <c r="A1085" s="44">
        <v>0.10829999999999999</v>
      </c>
      <c r="B1085" s="52">
        <v>8.5500000000000007</v>
      </c>
      <c r="C1085" s="53">
        <v>6.6796875000000006E-2</v>
      </c>
    </row>
    <row r="1086" spans="1:3" x14ac:dyDescent="0.3">
      <c r="A1086" s="44">
        <v>0.1084</v>
      </c>
      <c r="B1086" s="52">
        <v>8.5500000000000007</v>
      </c>
      <c r="C1086" s="53">
        <v>6.6796875000000006E-2</v>
      </c>
    </row>
    <row r="1087" spans="1:3" x14ac:dyDescent="0.3">
      <c r="A1087" s="44">
        <v>0.1085</v>
      </c>
      <c r="B1087" s="52">
        <v>8.5500000000000007</v>
      </c>
      <c r="C1087" s="53">
        <v>6.6796875000000006E-2</v>
      </c>
    </row>
    <row r="1088" spans="1:3" x14ac:dyDescent="0.3">
      <c r="A1088" s="44">
        <v>0.1086</v>
      </c>
      <c r="B1088" s="52">
        <v>8.5500000000000007</v>
      </c>
      <c r="C1088" s="53">
        <v>6.6796875000000006E-2</v>
      </c>
    </row>
    <row r="1089" spans="1:3" x14ac:dyDescent="0.3">
      <c r="A1089" s="44">
        <v>0.1087</v>
      </c>
      <c r="B1089" s="52">
        <v>8.5500000000000007</v>
      </c>
      <c r="C1089" s="53">
        <v>6.6796875000000006E-2</v>
      </c>
    </row>
    <row r="1090" spans="1:3" x14ac:dyDescent="0.3">
      <c r="A1090" s="44">
        <v>0.10879999999999999</v>
      </c>
      <c r="B1090" s="52">
        <v>8.5500000000000007</v>
      </c>
      <c r="C1090" s="53">
        <v>6.6796875000000006E-2</v>
      </c>
    </row>
    <row r="1091" spans="1:3" x14ac:dyDescent="0.3">
      <c r="A1091" s="44">
        <v>0.1089</v>
      </c>
      <c r="B1091" s="52">
        <v>8.5500000000000007</v>
      </c>
      <c r="C1091" s="53">
        <v>6.6796875000000006E-2</v>
      </c>
    </row>
    <row r="1092" spans="1:3" x14ac:dyDescent="0.3">
      <c r="A1092" s="44">
        <v>0.109</v>
      </c>
      <c r="B1092" s="52">
        <v>8.5500000000000007</v>
      </c>
      <c r="C1092" s="53">
        <v>6.6796875000000006E-2</v>
      </c>
    </row>
    <row r="1093" spans="1:3" x14ac:dyDescent="0.3">
      <c r="A1093" s="44">
        <v>0.1091</v>
      </c>
      <c r="B1093" s="52">
        <v>8.5500000000000007</v>
      </c>
      <c r="C1093" s="53">
        <v>6.6796875000000006E-2</v>
      </c>
    </row>
    <row r="1094" spans="1:3" x14ac:dyDescent="0.3">
      <c r="A1094" s="44">
        <v>0.10920000000000001</v>
      </c>
      <c r="B1094" s="52">
        <v>8.5500000000000007</v>
      </c>
      <c r="C1094" s="53">
        <v>6.6796875000000006E-2</v>
      </c>
    </row>
    <row r="1095" spans="1:3" x14ac:dyDescent="0.3">
      <c r="A1095" s="44">
        <v>0.10929999999999999</v>
      </c>
      <c r="B1095" s="52">
        <v>8.5500000000000007</v>
      </c>
      <c r="C1095" s="53">
        <v>6.6796875000000006E-2</v>
      </c>
    </row>
    <row r="1096" spans="1:3" x14ac:dyDescent="0.3">
      <c r="A1096" s="44">
        <v>0.1094</v>
      </c>
      <c r="B1096" s="52">
        <v>8.5500000000000007</v>
      </c>
      <c r="C1096" s="53">
        <v>6.6796875000000006E-2</v>
      </c>
    </row>
    <row r="1097" spans="1:3" x14ac:dyDescent="0.3">
      <c r="A1097" s="44">
        <v>0.1095</v>
      </c>
      <c r="B1097" s="52">
        <v>8.5500000000000007</v>
      </c>
      <c r="C1097" s="53">
        <v>6.6796875000000006E-2</v>
      </c>
    </row>
    <row r="1098" spans="1:3" x14ac:dyDescent="0.3">
      <c r="A1098" s="44">
        <v>0.1096</v>
      </c>
      <c r="B1098" s="52">
        <v>8.5500000000000007</v>
      </c>
      <c r="C1098" s="53">
        <v>6.6796875000000006E-2</v>
      </c>
    </row>
    <row r="1099" spans="1:3" x14ac:dyDescent="0.3">
      <c r="A1099" s="44">
        <v>0.10970000000000001</v>
      </c>
      <c r="B1099" s="52">
        <v>8.5500000000000007</v>
      </c>
      <c r="C1099" s="53">
        <v>6.6796875000000006E-2</v>
      </c>
    </row>
    <row r="1100" spans="1:3" x14ac:dyDescent="0.3">
      <c r="A1100" s="44">
        <v>0.10979999999999999</v>
      </c>
      <c r="B1100" s="52">
        <v>8.5500000000000007</v>
      </c>
      <c r="C1100" s="53">
        <v>6.6796875000000006E-2</v>
      </c>
    </row>
    <row r="1101" spans="1:3" x14ac:dyDescent="0.3">
      <c r="A1101" s="44">
        <v>0.1099</v>
      </c>
      <c r="B1101" s="52">
        <v>8.5500000000000007</v>
      </c>
      <c r="C1101" s="53">
        <v>6.6796875000000006E-2</v>
      </c>
    </row>
    <row r="1102" spans="1:3" x14ac:dyDescent="0.3">
      <c r="A1102" s="44">
        <v>0.11</v>
      </c>
      <c r="B1102" s="52">
        <v>8.5500000000000007</v>
      </c>
      <c r="C1102" s="53">
        <v>6.6796875000000006E-2</v>
      </c>
    </row>
    <row r="1103" spans="1:3" x14ac:dyDescent="0.3">
      <c r="A1103" s="44">
        <v>0.1101</v>
      </c>
      <c r="B1103" s="52">
        <v>8.5500000000000007</v>
      </c>
      <c r="C1103" s="53">
        <v>6.6796875000000006E-2</v>
      </c>
    </row>
    <row r="1104" spans="1:3" x14ac:dyDescent="0.3">
      <c r="A1104" s="44">
        <v>0.11020000000000001</v>
      </c>
      <c r="B1104" s="52">
        <v>8.5500000000000007</v>
      </c>
      <c r="C1104" s="53">
        <v>6.6796875000000006E-2</v>
      </c>
    </row>
    <row r="1105" spans="1:3" x14ac:dyDescent="0.3">
      <c r="A1105" s="44">
        <v>0.1103</v>
      </c>
      <c r="B1105" s="52">
        <v>8.5500000000000007</v>
      </c>
      <c r="C1105" s="53">
        <v>6.6796875000000006E-2</v>
      </c>
    </row>
    <row r="1106" spans="1:3" x14ac:dyDescent="0.3">
      <c r="A1106" s="44">
        <v>0.1104</v>
      </c>
      <c r="B1106" s="52">
        <v>8.5500000000000007</v>
      </c>
      <c r="C1106" s="53">
        <v>6.6796875000000006E-2</v>
      </c>
    </row>
    <row r="1107" spans="1:3" x14ac:dyDescent="0.3">
      <c r="A1107" s="44">
        <v>0.1105</v>
      </c>
      <c r="B1107" s="52">
        <v>8.5500000000000007</v>
      </c>
      <c r="C1107" s="53">
        <v>6.6796875000000006E-2</v>
      </c>
    </row>
    <row r="1108" spans="1:3" x14ac:dyDescent="0.3">
      <c r="A1108" s="44">
        <v>0.1106</v>
      </c>
      <c r="B1108" s="52">
        <v>8.5500000000000007</v>
      </c>
      <c r="C1108" s="53">
        <v>6.6796875000000006E-2</v>
      </c>
    </row>
    <row r="1109" spans="1:3" x14ac:dyDescent="0.3">
      <c r="A1109" s="44">
        <v>0.11070000000000001</v>
      </c>
      <c r="B1109" s="52">
        <v>8.5500000000000007</v>
      </c>
      <c r="C1109" s="53">
        <v>6.6796875000000006E-2</v>
      </c>
    </row>
    <row r="1110" spans="1:3" x14ac:dyDescent="0.3">
      <c r="A1110" s="44">
        <v>0.1108</v>
      </c>
      <c r="B1110" s="52">
        <v>8.5500000000000007</v>
      </c>
      <c r="C1110" s="53">
        <v>6.6796875000000006E-2</v>
      </c>
    </row>
    <row r="1111" spans="1:3" x14ac:dyDescent="0.3">
      <c r="A1111" s="44">
        <v>0.1109</v>
      </c>
      <c r="B1111" s="52">
        <v>8.5500000000000007</v>
      </c>
      <c r="C1111" s="53">
        <v>6.6796875000000006E-2</v>
      </c>
    </row>
    <row r="1112" spans="1:3" x14ac:dyDescent="0.3">
      <c r="A1112" s="44">
        <v>0.111</v>
      </c>
      <c r="B1112" s="52">
        <v>8.5500000000000007</v>
      </c>
      <c r="C1112" s="53">
        <v>6.6796875000000006E-2</v>
      </c>
    </row>
    <row r="1113" spans="1:3" x14ac:dyDescent="0.3">
      <c r="A1113" s="44">
        <v>0.1111</v>
      </c>
      <c r="B1113" s="52">
        <v>8.5500000000000007</v>
      </c>
      <c r="C1113" s="53">
        <v>6.6796875000000006E-2</v>
      </c>
    </row>
    <row r="1114" spans="1:3" x14ac:dyDescent="0.3">
      <c r="A1114" s="44">
        <v>0.11119999999999999</v>
      </c>
      <c r="B1114" s="52">
        <v>8.5500000000000007</v>
      </c>
      <c r="C1114" s="53">
        <v>6.6796875000000006E-2</v>
      </c>
    </row>
    <row r="1115" spans="1:3" x14ac:dyDescent="0.3">
      <c r="A1115" s="44">
        <v>0.1113</v>
      </c>
      <c r="B1115" s="52">
        <v>8.5500000000000007</v>
      </c>
      <c r="C1115" s="53">
        <v>6.6796875000000006E-2</v>
      </c>
    </row>
    <row r="1116" spans="1:3" x14ac:dyDescent="0.3">
      <c r="A1116" s="44">
        <v>0.1114</v>
      </c>
      <c r="B1116" s="52">
        <v>8.5500000000000007</v>
      </c>
      <c r="C1116" s="53">
        <v>6.6796875000000006E-2</v>
      </c>
    </row>
    <row r="1117" spans="1:3" x14ac:dyDescent="0.3">
      <c r="A1117" s="44">
        <v>0.1115</v>
      </c>
      <c r="B1117" s="52">
        <v>8.5500000000000007</v>
      </c>
      <c r="C1117" s="53">
        <v>6.6796875000000006E-2</v>
      </c>
    </row>
    <row r="1118" spans="1:3" x14ac:dyDescent="0.3">
      <c r="A1118" s="44">
        <v>0.1116</v>
      </c>
      <c r="B1118" s="52">
        <v>8.5500000000000007</v>
      </c>
      <c r="C1118" s="53">
        <v>6.6796875000000006E-2</v>
      </c>
    </row>
    <row r="1119" spans="1:3" x14ac:dyDescent="0.3">
      <c r="A1119" s="44">
        <v>0.11169999999999999</v>
      </c>
      <c r="B1119" s="52">
        <v>8.5500000000000007</v>
      </c>
      <c r="C1119" s="53">
        <v>6.6796875000000006E-2</v>
      </c>
    </row>
    <row r="1120" spans="1:3" x14ac:dyDescent="0.3">
      <c r="A1120" s="44">
        <v>0.1118</v>
      </c>
      <c r="B1120" s="52">
        <v>8.5500000000000007</v>
      </c>
      <c r="C1120" s="53">
        <v>6.6796875000000006E-2</v>
      </c>
    </row>
    <row r="1121" spans="1:3" x14ac:dyDescent="0.3">
      <c r="A1121" s="44">
        <v>0.1119</v>
      </c>
      <c r="B1121" s="52">
        <v>8.5500000000000007</v>
      </c>
      <c r="C1121" s="53">
        <v>6.6796875000000006E-2</v>
      </c>
    </row>
    <row r="1122" spans="1:3" x14ac:dyDescent="0.3">
      <c r="A1122" s="44">
        <v>0.112</v>
      </c>
      <c r="B1122" s="52">
        <v>8.5500000000000007</v>
      </c>
      <c r="C1122" s="53">
        <v>6.6796875000000006E-2</v>
      </c>
    </row>
    <row r="1123" spans="1:3" x14ac:dyDescent="0.3">
      <c r="A1123" s="44">
        <v>0.11210000000000001</v>
      </c>
      <c r="B1123" s="52">
        <v>8.5500000000000007</v>
      </c>
      <c r="C1123" s="53">
        <v>6.6796875000000006E-2</v>
      </c>
    </row>
    <row r="1124" spans="1:3" x14ac:dyDescent="0.3">
      <c r="A1124" s="44">
        <v>0.11219999999999999</v>
      </c>
      <c r="B1124" s="52">
        <v>8.5500000000000007</v>
      </c>
      <c r="C1124" s="53">
        <v>6.6796875000000006E-2</v>
      </c>
    </row>
    <row r="1125" spans="1:3" x14ac:dyDescent="0.3">
      <c r="A1125" s="44">
        <v>0.1123</v>
      </c>
      <c r="B1125" s="52">
        <v>8.5500000000000007</v>
      </c>
      <c r="C1125" s="53">
        <v>6.6796875000000006E-2</v>
      </c>
    </row>
    <row r="1126" spans="1:3" x14ac:dyDescent="0.3">
      <c r="A1126" s="44">
        <v>0.1124</v>
      </c>
      <c r="B1126" s="52">
        <v>8.5500000000000007</v>
      </c>
      <c r="C1126" s="53">
        <v>6.6796875000000006E-2</v>
      </c>
    </row>
    <row r="1127" spans="1:3" x14ac:dyDescent="0.3">
      <c r="A1127" s="44">
        <v>0.1125</v>
      </c>
      <c r="B1127" s="52">
        <v>8.5500000000000007</v>
      </c>
      <c r="C1127" s="53">
        <v>6.6796875000000006E-2</v>
      </c>
    </row>
    <row r="1128" spans="1:3" x14ac:dyDescent="0.3">
      <c r="A1128" s="44">
        <v>0.11260000000000001</v>
      </c>
      <c r="B1128" s="52">
        <v>8.5500000000000007</v>
      </c>
      <c r="C1128" s="53">
        <v>6.6796875000000006E-2</v>
      </c>
    </row>
    <row r="1129" spans="1:3" x14ac:dyDescent="0.3">
      <c r="A1129" s="44">
        <v>0.11269999999999999</v>
      </c>
      <c r="B1129" s="52">
        <v>8.5500000000000007</v>
      </c>
      <c r="C1129" s="53">
        <v>6.6796875000000006E-2</v>
      </c>
    </row>
    <row r="1130" spans="1:3" x14ac:dyDescent="0.3">
      <c r="A1130" s="44">
        <v>0.1128</v>
      </c>
      <c r="B1130" s="52">
        <v>8.5500000000000007</v>
      </c>
      <c r="C1130" s="53">
        <v>6.6796875000000006E-2</v>
      </c>
    </row>
    <row r="1131" spans="1:3" x14ac:dyDescent="0.3">
      <c r="A1131" s="44">
        <v>0.1129</v>
      </c>
      <c r="B1131" s="52">
        <v>8.5500000000000007</v>
      </c>
      <c r="C1131" s="53">
        <v>6.6796875000000006E-2</v>
      </c>
    </row>
    <row r="1132" spans="1:3" x14ac:dyDescent="0.3">
      <c r="A1132" s="44">
        <v>0.113</v>
      </c>
      <c r="B1132" s="52">
        <v>8.5500000000000007</v>
      </c>
      <c r="C1132" s="53">
        <v>6.6796875000000006E-2</v>
      </c>
    </row>
    <row r="1133" spans="1:3" x14ac:dyDescent="0.3">
      <c r="A1133" s="44">
        <v>0.11310000000000001</v>
      </c>
      <c r="B1133" s="52">
        <v>8.5500000000000007</v>
      </c>
      <c r="C1133" s="53">
        <v>6.6796875000000006E-2</v>
      </c>
    </row>
    <row r="1134" spans="1:3" x14ac:dyDescent="0.3">
      <c r="A1134" s="44">
        <v>0.1132</v>
      </c>
      <c r="B1134" s="52">
        <v>8.5500000000000007</v>
      </c>
      <c r="C1134" s="53">
        <v>6.6796875000000006E-2</v>
      </c>
    </row>
    <row r="1135" spans="1:3" x14ac:dyDescent="0.3">
      <c r="A1135" s="44">
        <v>0.1133</v>
      </c>
      <c r="B1135" s="52">
        <v>8.5500000000000007</v>
      </c>
      <c r="C1135" s="53">
        <v>6.6796875000000006E-2</v>
      </c>
    </row>
    <row r="1136" spans="1:3" x14ac:dyDescent="0.3">
      <c r="A1136" s="44">
        <v>0.1134</v>
      </c>
      <c r="B1136" s="52">
        <v>8.5500000000000007</v>
      </c>
      <c r="C1136" s="53">
        <v>6.6796875000000006E-2</v>
      </c>
    </row>
    <row r="1137" spans="1:3" x14ac:dyDescent="0.3">
      <c r="A1137" s="44">
        <v>0.1135</v>
      </c>
      <c r="B1137" s="52">
        <v>8.5500000000000007</v>
      </c>
      <c r="C1137" s="53">
        <v>6.6796875000000006E-2</v>
      </c>
    </row>
    <row r="1138" spans="1:3" x14ac:dyDescent="0.3">
      <c r="A1138" s="44">
        <v>0.11360000000000001</v>
      </c>
      <c r="B1138" s="52">
        <v>8.5500000000000007</v>
      </c>
      <c r="C1138" s="53">
        <v>6.6796875000000006E-2</v>
      </c>
    </row>
    <row r="1139" spans="1:3" x14ac:dyDescent="0.3">
      <c r="A1139" s="44">
        <v>0.1137</v>
      </c>
      <c r="B1139" s="52">
        <v>8.5500000000000007</v>
      </c>
      <c r="C1139" s="53">
        <v>6.6796875000000006E-2</v>
      </c>
    </row>
    <row r="1140" spans="1:3" x14ac:dyDescent="0.3">
      <c r="A1140" s="44">
        <v>0.1138</v>
      </c>
      <c r="B1140" s="52">
        <v>8.5500000000000007</v>
      </c>
      <c r="C1140" s="53">
        <v>6.6796875000000006E-2</v>
      </c>
    </row>
    <row r="1141" spans="1:3" x14ac:dyDescent="0.3">
      <c r="A1141" s="44">
        <v>0.1139</v>
      </c>
      <c r="B1141" s="52">
        <v>8.5500000000000007</v>
      </c>
      <c r="C1141" s="53">
        <v>6.6796875000000006E-2</v>
      </c>
    </row>
    <row r="1142" spans="1:3" x14ac:dyDescent="0.3">
      <c r="A1142" s="44">
        <v>0.114</v>
      </c>
      <c r="B1142" s="52">
        <v>8.5500000000000007</v>
      </c>
      <c r="C1142" s="53">
        <v>6.6796875000000006E-2</v>
      </c>
    </row>
    <row r="1143" spans="1:3" x14ac:dyDescent="0.3">
      <c r="A1143" s="44">
        <v>0.11409999999999999</v>
      </c>
      <c r="B1143" s="52">
        <v>8.5500000000000007</v>
      </c>
      <c r="C1143" s="53">
        <v>6.6796875000000006E-2</v>
      </c>
    </row>
    <row r="1144" spans="1:3" x14ac:dyDescent="0.3">
      <c r="A1144" s="44">
        <v>0.1142</v>
      </c>
      <c r="B1144" s="52">
        <v>8.5500000000000007</v>
      </c>
      <c r="C1144" s="53">
        <v>6.6796875000000006E-2</v>
      </c>
    </row>
    <row r="1145" spans="1:3" x14ac:dyDescent="0.3">
      <c r="A1145" s="44">
        <v>0.1143</v>
      </c>
      <c r="B1145" s="52">
        <v>8.5500000000000007</v>
      </c>
      <c r="C1145" s="53">
        <v>6.6796875000000006E-2</v>
      </c>
    </row>
    <row r="1146" spans="1:3" x14ac:dyDescent="0.3">
      <c r="A1146" s="44">
        <v>0.1144</v>
      </c>
      <c r="B1146" s="52">
        <v>8.5500000000000007</v>
      </c>
      <c r="C1146" s="53">
        <v>6.6796875000000006E-2</v>
      </c>
    </row>
    <row r="1147" spans="1:3" x14ac:dyDescent="0.3">
      <c r="A1147" s="44">
        <v>0.1145</v>
      </c>
      <c r="B1147" s="52">
        <v>8.5500000000000007</v>
      </c>
      <c r="C1147" s="53">
        <v>6.6796875000000006E-2</v>
      </c>
    </row>
    <row r="1148" spans="1:3" x14ac:dyDescent="0.3">
      <c r="A1148" s="44">
        <v>0.11459999999999999</v>
      </c>
      <c r="B1148" s="52">
        <v>8.5500000000000007</v>
      </c>
      <c r="C1148" s="53">
        <v>6.6796875000000006E-2</v>
      </c>
    </row>
    <row r="1149" spans="1:3" x14ac:dyDescent="0.3">
      <c r="A1149" s="44">
        <v>0.1147</v>
      </c>
      <c r="B1149" s="52">
        <v>8.5500000000000007</v>
      </c>
      <c r="C1149" s="53">
        <v>6.6796875000000006E-2</v>
      </c>
    </row>
    <row r="1150" spans="1:3" x14ac:dyDescent="0.3">
      <c r="A1150" s="44">
        <v>0.1148</v>
      </c>
      <c r="B1150" s="52">
        <v>8.5500000000000007</v>
      </c>
      <c r="C1150" s="53">
        <v>6.6796875000000006E-2</v>
      </c>
    </row>
    <row r="1151" spans="1:3" x14ac:dyDescent="0.3">
      <c r="A1151" s="44">
        <v>0.1149</v>
      </c>
      <c r="B1151" s="52">
        <v>8.5500000000000007</v>
      </c>
      <c r="C1151" s="53">
        <v>6.6796875000000006E-2</v>
      </c>
    </row>
    <row r="1152" spans="1:3" x14ac:dyDescent="0.3">
      <c r="A1152" s="44">
        <v>0.115</v>
      </c>
      <c r="B1152" s="52">
        <v>8.5500000000000007</v>
      </c>
      <c r="C1152" s="53">
        <v>6.6796875000000006E-2</v>
      </c>
    </row>
    <row r="1153" spans="1:3" x14ac:dyDescent="0.3">
      <c r="A1153" s="44">
        <v>0.11509999999999999</v>
      </c>
      <c r="B1153" s="52">
        <v>8.51</v>
      </c>
      <c r="C1153" s="53">
        <v>6.6484374999999998E-2</v>
      </c>
    </row>
    <row r="1154" spans="1:3" x14ac:dyDescent="0.3">
      <c r="A1154" s="44">
        <v>0.1152</v>
      </c>
      <c r="B1154" s="52">
        <v>8.51</v>
      </c>
      <c r="C1154" s="53">
        <v>6.6484374999999998E-2</v>
      </c>
    </row>
    <row r="1155" spans="1:3" x14ac:dyDescent="0.3">
      <c r="A1155" s="44">
        <v>0.1153</v>
      </c>
      <c r="B1155" s="52">
        <v>8.51</v>
      </c>
      <c r="C1155" s="53">
        <v>6.6484374999999998E-2</v>
      </c>
    </row>
    <row r="1156" spans="1:3" x14ac:dyDescent="0.3">
      <c r="A1156" s="44">
        <v>0.1154</v>
      </c>
      <c r="B1156" s="52">
        <v>8.51</v>
      </c>
      <c r="C1156" s="53">
        <v>6.6484374999999998E-2</v>
      </c>
    </row>
    <row r="1157" spans="1:3" x14ac:dyDescent="0.3">
      <c r="A1157" s="44">
        <v>0.11550000000000001</v>
      </c>
      <c r="B1157" s="52">
        <v>8.51</v>
      </c>
      <c r="C1157" s="53">
        <v>6.6484374999999998E-2</v>
      </c>
    </row>
    <row r="1158" spans="1:3" x14ac:dyDescent="0.3">
      <c r="A1158" s="44">
        <v>0.11559999999999999</v>
      </c>
      <c r="B1158" s="52">
        <v>8.51</v>
      </c>
      <c r="C1158" s="53">
        <v>6.6484374999999998E-2</v>
      </c>
    </row>
    <row r="1159" spans="1:3" x14ac:dyDescent="0.3">
      <c r="A1159" s="44">
        <v>0.1157</v>
      </c>
      <c r="B1159" s="52">
        <v>8.51</v>
      </c>
      <c r="C1159" s="53">
        <v>6.6484374999999998E-2</v>
      </c>
    </row>
    <row r="1160" spans="1:3" x14ac:dyDescent="0.3">
      <c r="A1160" s="44">
        <v>0.1158</v>
      </c>
      <c r="B1160" s="52">
        <v>8.51</v>
      </c>
      <c r="C1160" s="53">
        <v>6.6484374999999998E-2</v>
      </c>
    </row>
    <row r="1161" spans="1:3" x14ac:dyDescent="0.3">
      <c r="A1161" s="44">
        <v>0.1159</v>
      </c>
      <c r="B1161" s="52">
        <v>8.51</v>
      </c>
      <c r="C1161" s="53">
        <v>6.6484374999999998E-2</v>
      </c>
    </row>
    <row r="1162" spans="1:3" x14ac:dyDescent="0.3">
      <c r="A1162" s="44">
        <v>0.11600000000000001</v>
      </c>
      <c r="B1162" s="52">
        <v>8.51</v>
      </c>
      <c r="C1162" s="53">
        <v>6.6484374999999998E-2</v>
      </c>
    </row>
    <row r="1163" spans="1:3" x14ac:dyDescent="0.3">
      <c r="A1163" s="44">
        <v>0.11609999999999999</v>
      </c>
      <c r="B1163" s="52">
        <v>8.51</v>
      </c>
      <c r="C1163" s="53">
        <v>6.6484374999999998E-2</v>
      </c>
    </row>
    <row r="1164" spans="1:3" x14ac:dyDescent="0.3">
      <c r="A1164" s="44">
        <v>0.1162</v>
      </c>
      <c r="B1164" s="52">
        <v>8.51</v>
      </c>
      <c r="C1164" s="53">
        <v>6.6484374999999998E-2</v>
      </c>
    </row>
    <row r="1165" spans="1:3" x14ac:dyDescent="0.3">
      <c r="A1165" s="44">
        <v>0.1163</v>
      </c>
      <c r="B1165" s="52">
        <v>8.51</v>
      </c>
      <c r="C1165" s="53">
        <v>6.6484374999999998E-2</v>
      </c>
    </row>
    <row r="1166" spans="1:3" x14ac:dyDescent="0.3">
      <c r="A1166" s="44">
        <v>0.1164</v>
      </c>
      <c r="B1166" s="52">
        <v>8.51</v>
      </c>
      <c r="C1166" s="53">
        <v>6.6484374999999998E-2</v>
      </c>
    </row>
    <row r="1167" spans="1:3" x14ac:dyDescent="0.3">
      <c r="A1167" s="44">
        <v>0.11650000000000001</v>
      </c>
      <c r="B1167" s="52">
        <v>8.51</v>
      </c>
      <c r="C1167" s="53">
        <v>6.6484374999999998E-2</v>
      </c>
    </row>
    <row r="1168" spans="1:3" x14ac:dyDescent="0.3">
      <c r="A1168" s="44">
        <v>0.1166</v>
      </c>
      <c r="B1168" s="52">
        <v>8.51</v>
      </c>
      <c r="C1168" s="53">
        <v>6.6484374999999998E-2</v>
      </c>
    </row>
    <row r="1169" spans="1:3" x14ac:dyDescent="0.3">
      <c r="A1169" s="44">
        <v>0.1167</v>
      </c>
      <c r="B1169" s="52">
        <v>8.51</v>
      </c>
      <c r="C1169" s="53">
        <v>6.6484374999999998E-2</v>
      </c>
    </row>
    <row r="1170" spans="1:3" x14ac:dyDescent="0.3">
      <c r="A1170" s="44">
        <v>0.1168</v>
      </c>
      <c r="B1170" s="52">
        <v>8.51</v>
      </c>
      <c r="C1170" s="53">
        <v>6.6484374999999998E-2</v>
      </c>
    </row>
    <row r="1171" spans="1:3" x14ac:dyDescent="0.3">
      <c r="A1171" s="44">
        <v>0.1169</v>
      </c>
      <c r="B1171" s="52">
        <v>8.51</v>
      </c>
      <c r="C1171" s="53">
        <v>6.6484374999999998E-2</v>
      </c>
    </row>
    <row r="1172" spans="1:3" x14ac:dyDescent="0.3">
      <c r="A1172" s="44">
        <v>0.11700000000000001</v>
      </c>
      <c r="B1172" s="52">
        <v>8.51</v>
      </c>
      <c r="C1172" s="53">
        <v>6.6484374999999998E-2</v>
      </c>
    </row>
    <row r="1173" spans="1:3" x14ac:dyDescent="0.3">
      <c r="A1173" s="44">
        <v>0.1171</v>
      </c>
      <c r="B1173" s="52">
        <v>8.51</v>
      </c>
      <c r="C1173" s="53">
        <v>6.6484374999999998E-2</v>
      </c>
    </row>
    <row r="1174" spans="1:3" x14ac:dyDescent="0.3">
      <c r="A1174" s="44">
        <v>0.1172</v>
      </c>
      <c r="B1174" s="52">
        <v>8.51</v>
      </c>
      <c r="C1174" s="53">
        <v>6.6484374999999998E-2</v>
      </c>
    </row>
    <row r="1175" spans="1:3" x14ac:dyDescent="0.3">
      <c r="A1175" s="44">
        <v>0.1173</v>
      </c>
      <c r="B1175" s="52">
        <v>8.51</v>
      </c>
      <c r="C1175" s="53">
        <v>6.6484374999999998E-2</v>
      </c>
    </row>
    <row r="1176" spans="1:3" x14ac:dyDescent="0.3">
      <c r="A1176" s="44">
        <v>0.1174</v>
      </c>
      <c r="B1176" s="52">
        <v>8.51</v>
      </c>
      <c r="C1176" s="53">
        <v>6.6484374999999998E-2</v>
      </c>
    </row>
    <row r="1177" spans="1:3" x14ac:dyDescent="0.3">
      <c r="A1177" s="44">
        <v>0.11749999999999999</v>
      </c>
      <c r="B1177" s="52">
        <v>8.51</v>
      </c>
      <c r="C1177" s="53">
        <v>6.6484374999999998E-2</v>
      </c>
    </row>
    <row r="1178" spans="1:3" x14ac:dyDescent="0.3">
      <c r="A1178" s="44">
        <v>0.1176</v>
      </c>
      <c r="B1178" s="52">
        <v>8.51</v>
      </c>
      <c r="C1178" s="53">
        <v>6.6484374999999998E-2</v>
      </c>
    </row>
    <row r="1179" spans="1:3" x14ac:dyDescent="0.3">
      <c r="A1179" s="44">
        <v>0.1177</v>
      </c>
      <c r="B1179" s="52">
        <v>8.51</v>
      </c>
      <c r="C1179" s="53">
        <v>6.6484374999999998E-2</v>
      </c>
    </row>
    <row r="1180" spans="1:3" x14ac:dyDescent="0.3">
      <c r="A1180" s="44">
        <v>0.1178</v>
      </c>
      <c r="B1180" s="52">
        <v>8.51</v>
      </c>
      <c r="C1180" s="53">
        <v>6.6484374999999998E-2</v>
      </c>
    </row>
    <row r="1181" spans="1:3" x14ac:dyDescent="0.3">
      <c r="A1181" s="44">
        <v>0.1179</v>
      </c>
      <c r="B1181" s="52">
        <v>8.51</v>
      </c>
      <c r="C1181" s="53">
        <v>6.6484374999999998E-2</v>
      </c>
    </row>
    <row r="1182" spans="1:3" x14ac:dyDescent="0.3">
      <c r="A1182" s="44">
        <v>0.11799999999999999</v>
      </c>
      <c r="B1182" s="52">
        <v>8.51</v>
      </c>
      <c r="C1182" s="53">
        <v>6.6484374999999998E-2</v>
      </c>
    </row>
    <row r="1183" spans="1:3" x14ac:dyDescent="0.3">
      <c r="A1183" s="44">
        <v>0.1181</v>
      </c>
      <c r="B1183" s="52">
        <v>8.51</v>
      </c>
      <c r="C1183" s="53">
        <v>6.6484374999999998E-2</v>
      </c>
    </row>
    <row r="1184" spans="1:3" x14ac:dyDescent="0.3">
      <c r="A1184" s="44">
        <v>0.1182</v>
      </c>
      <c r="B1184" s="52">
        <v>8.51</v>
      </c>
      <c r="C1184" s="53">
        <v>6.6484374999999998E-2</v>
      </c>
    </row>
    <row r="1185" spans="1:3" x14ac:dyDescent="0.3">
      <c r="A1185" s="44">
        <v>0.1183</v>
      </c>
      <c r="B1185" s="52">
        <v>8.51</v>
      </c>
      <c r="C1185" s="53">
        <v>6.6484374999999998E-2</v>
      </c>
    </row>
    <row r="1186" spans="1:3" x14ac:dyDescent="0.3">
      <c r="A1186" s="44">
        <v>0.11840000000000001</v>
      </c>
      <c r="B1186" s="52">
        <v>8.51</v>
      </c>
      <c r="C1186" s="53">
        <v>6.6484374999999998E-2</v>
      </c>
    </row>
    <row r="1187" spans="1:3" x14ac:dyDescent="0.3">
      <c r="A1187" s="44">
        <v>0.11849999999999999</v>
      </c>
      <c r="B1187" s="52">
        <v>8.51</v>
      </c>
      <c r="C1187" s="53">
        <v>6.6484374999999998E-2</v>
      </c>
    </row>
    <row r="1188" spans="1:3" x14ac:dyDescent="0.3">
      <c r="A1188" s="44">
        <v>0.1186</v>
      </c>
      <c r="B1188" s="52">
        <v>8.51</v>
      </c>
      <c r="C1188" s="53">
        <v>6.6484374999999998E-2</v>
      </c>
    </row>
    <row r="1189" spans="1:3" x14ac:dyDescent="0.3">
      <c r="A1189" s="44">
        <v>0.1187</v>
      </c>
      <c r="B1189" s="52">
        <v>8.51</v>
      </c>
      <c r="C1189" s="53">
        <v>6.6484374999999998E-2</v>
      </c>
    </row>
    <row r="1190" spans="1:3" x14ac:dyDescent="0.3">
      <c r="A1190" s="44">
        <v>0.1188</v>
      </c>
      <c r="B1190" s="52">
        <v>8.51</v>
      </c>
      <c r="C1190" s="53">
        <v>6.6484374999999998E-2</v>
      </c>
    </row>
    <row r="1191" spans="1:3" x14ac:dyDescent="0.3">
      <c r="A1191" s="44">
        <v>0.11890000000000001</v>
      </c>
      <c r="B1191" s="52">
        <v>8.51</v>
      </c>
      <c r="C1191" s="53">
        <v>6.6484374999999998E-2</v>
      </c>
    </row>
    <row r="1192" spans="1:3" x14ac:dyDescent="0.3">
      <c r="A1192" s="44">
        <v>0.11899999999999999</v>
      </c>
      <c r="B1192" s="52">
        <v>8.51</v>
      </c>
      <c r="C1192" s="53">
        <v>6.6484374999999998E-2</v>
      </c>
    </row>
    <row r="1193" spans="1:3" x14ac:dyDescent="0.3">
      <c r="A1193" s="44">
        <v>0.1191</v>
      </c>
      <c r="B1193" s="52">
        <v>8.51</v>
      </c>
      <c r="C1193" s="53">
        <v>6.6484374999999998E-2</v>
      </c>
    </row>
    <row r="1194" spans="1:3" x14ac:dyDescent="0.3">
      <c r="A1194" s="44">
        <v>0.1192</v>
      </c>
      <c r="B1194" s="52">
        <v>8.51</v>
      </c>
      <c r="C1194" s="53">
        <v>6.6484374999999998E-2</v>
      </c>
    </row>
    <row r="1195" spans="1:3" x14ac:dyDescent="0.3">
      <c r="A1195" s="44">
        <v>0.1193</v>
      </c>
      <c r="B1195" s="52">
        <v>8.51</v>
      </c>
      <c r="C1195" s="53">
        <v>6.6484374999999998E-2</v>
      </c>
    </row>
    <row r="1196" spans="1:3" x14ac:dyDescent="0.3">
      <c r="A1196" s="44">
        <v>0.11940000000000001</v>
      </c>
      <c r="B1196" s="52">
        <v>8.51</v>
      </c>
      <c r="C1196" s="53">
        <v>6.6484374999999998E-2</v>
      </c>
    </row>
    <row r="1197" spans="1:3" x14ac:dyDescent="0.3">
      <c r="A1197" s="44">
        <v>0.1195</v>
      </c>
      <c r="B1197" s="52">
        <v>8.51</v>
      </c>
      <c r="C1197" s="53">
        <v>6.6484374999999998E-2</v>
      </c>
    </row>
    <row r="1198" spans="1:3" x14ac:dyDescent="0.3">
      <c r="A1198" s="44">
        <v>0.1196</v>
      </c>
      <c r="B1198" s="52">
        <v>8.51</v>
      </c>
      <c r="C1198" s="53">
        <v>6.6484374999999998E-2</v>
      </c>
    </row>
    <row r="1199" spans="1:3" x14ac:dyDescent="0.3">
      <c r="A1199" s="44">
        <v>0.1197</v>
      </c>
      <c r="B1199" s="52">
        <v>8.51</v>
      </c>
      <c r="C1199" s="53">
        <v>6.6484374999999998E-2</v>
      </c>
    </row>
    <row r="1200" spans="1:3" x14ac:dyDescent="0.3">
      <c r="A1200" s="44">
        <v>0.1198</v>
      </c>
      <c r="B1200" s="52">
        <v>8.51</v>
      </c>
      <c r="C1200" s="53">
        <v>6.6484374999999998E-2</v>
      </c>
    </row>
    <row r="1201" spans="1:3" x14ac:dyDescent="0.3">
      <c r="A1201" s="44">
        <v>0.11990000000000001</v>
      </c>
      <c r="B1201" s="52">
        <v>8.51</v>
      </c>
      <c r="C1201" s="53">
        <v>6.6484374999999998E-2</v>
      </c>
    </row>
    <row r="1202" spans="1:3" x14ac:dyDescent="0.3">
      <c r="A1202" s="44">
        <v>0.12</v>
      </c>
      <c r="B1202" s="52">
        <v>8.51</v>
      </c>
      <c r="C1202" s="53">
        <v>6.6484374999999998E-2</v>
      </c>
    </row>
    <row r="1203" spans="1:3" x14ac:dyDescent="0.3">
      <c r="A1203" s="44">
        <v>0.1201</v>
      </c>
      <c r="B1203" s="52">
        <v>8.51</v>
      </c>
      <c r="C1203" s="53">
        <v>6.6484374999999998E-2</v>
      </c>
    </row>
    <row r="1204" spans="1:3" x14ac:dyDescent="0.3">
      <c r="A1204" s="44">
        <v>0.1202</v>
      </c>
      <c r="B1204" s="52">
        <v>8.51</v>
      </c>
      <c r="C1204" s="53">
        <v>6.6484374999999998E-2</v>
      </c>
    </row>
    <row r="1205" spans="1:3" x14ac:dyDescent="0.3">
      <c r="A1205" s="44">
        <v>0.1203</v>
      </c>
      <c r="B1205" s="52">
        <v>8.51</v>
      </c>
      <c r="C1205" s="53">
        <v>6.6484374999999998E-2</v>
      </c>
    </row>
    <row r="1206" spans="1:3" x14ac:dyDescent="0.3">
      <c r="A1206" s="44">
        <v>0.12039999999999999</v>
      </c>
      <c r="B1206" s="52">
        <v>8.51</v>
      </c>
      <c r="C1206" s="53">
        <v>6.6484374999999998E-2</v>
      </c>
    </row>
    <row r="1207" spans="1:3" x14ac:dyDescent="0.3">
      <c r="A1207" s="44">
        <v>0.1205</v>
      </c>
      <c r="B1207" s="52">
        <v>8.51</v>
      </c>
      <c r="C1207" s="53">
        <v>6.6484374999999998E-2</v>
      </c>
    </row>
    <row r="1208" spans="1:3" x14ac:dyDescent="0.3">
      <c r="A1208" s="44">
        <v>0.1206</v>
      </c>
      <c r="B1208" s="52">
        <v>8.51</v>
      </c>
      <c r="C1208" s="53">
        <v>6.6484374999999998E-2</v>
      </c>
    </row>
    <row r="1209" spans="1:3" x14ac:dyDescent="0.3">
      <c r="A1209" s="44">
        <v>0.1207</v>
      </c>
      <c r="B1209" s="52">
        <v>8.51</v>
      </c>
      <c r="C1209" s="53">
        <v>6.6484374999999998E-2</v>
      </c>
    </row>
    <row r="1210" spans="1:3" x14ac:dyDescent="0.3">
      <c r="A1210" s="44">
        <v>0.1208</v>
      </c>
      <c r="B1210" s="52">
        <v>8.51</v>
      </c>
      <c r="C1210" s="53">
        <v>6.6484374999999998E-2</v>
      </c>
    </row>
    <row r="1211" spans="1:3" x14ac:dyDescent="0.3">
      <c r="A1211" s="44">
        <v>0.12089999999999999</v>
      </c>
      <c r="B1211" s="52">
        <v>8.51</v>
      </c>
      <c r="C1211" s="53">
        <v>6.6484374999999998E-2</v>
      </c>
    </row>
    <row r="1212" spans="1:3" x14ac:dyDescent="0.3">
      <c r="A1212" s="44">
        <v>0.121</v>
      </c>
      <c r="B1212" s="52">
        <v>8.51</v>
      </c>
      <c r="C1212" s="53">
        <v>6.6484374999999998E-2</v>
      </c>
    </row>
    <row r="1213" spans="1:3" x14ac:dyDescent="0.3">
      <c r="A1213" s="44">
        <v>0.1211</v>
      </c>
      <c r="B1213" s="52">
        <v>8.51</v>
      </c>
      <c r="C1213" s="53">
        <v>6.6484374999999998E-2</v>
      </c>
    </row>
    <row r="1214" spans="1:3" x14ac:dyDescent="0.3">
      <c r="A1214" s="44">
        <v>0.1212</v>
      </c>
      <c r="B1214" s="52">
        <v>8.51</v>
      </c>
      <c r="C1214" s="53">
        <v>6.6484374999999998E-2</v>
      </c>
    </row>
    <row r="1215" spans="1:3" x14ac:dyDescent="0.3">
      <c r="A1215" s="44">
        <v>0.12130000000000001</v>
      </c>
      <c r="B1215" s="52">
        <v>8.51</v>
      </c>
      <c r="C1215" s="53">
        <v>6.6484374999999998E-2</v>
      </c>
    </row>
    <row r="1216" spans="1:3" x14ac:dyDescent="0.3">
      <c r="A1216" s="44">
        <v>0.12139999999999999</v>
      </c>
      <c r="B1216" s="52">
        <v>8.51</v>
      </c>
      <c r="C1216" s="53">
        <v>6.6484374999999998E-2</v>
      </c>
    </row>
    <row r="1217" spans="1:3" x14ac:dyDescent="0.3">
      <c r="A1217" s="44">
        <v>0.1215</v>
      </c>
      <c r="B1217" s="52">
        <v>8.51</v>
      </c>
      <c r="C1217" s="53">
        <v>6.6484374999999998E-2</v>
      </c>
    </row>
    <row r="1218" spans="1:3" x14ac:dyDescent="0.3">
      <c r="A1218" s="44">
        <v>0.1216</v>
      </c>
      <c r="B1218" s="52">
        <v>8.51</v>
      </c>
      <c r="C1218" s="53">
        <v>6.6484374999999998E-2</v>
      </c>
    </row>
    <row r="1219" spans="1:3" x14ac:dyDescent="0.3">
      <c r="A1219" s="44">
        <v>0.1217</v>
      </c>
      <c r="B1219" s="52">
        <v>8.51</v>
      </c>
      <c r="C1219" s="53">
        <v>6.6484374999999998E-2</v>
      </c>
    </row>
    <row r="1220" spans="1:3" x14ac:dyDescent="0.3">
      <c r="A1220" s="44">
        <v>0.12180000000000001</v>
      </c>
      <c r="B1220" s="52">
        <v>8.51</v>
      </c>
      <c r="C1220" s="53">
        <v>6.6484374999999998E-2</v>
      </c>
    </row>
    <row r="1221" spans="1:3" x14ac:dyDescent="0.3">
      <c r="A1221" s="44">
        <v>0.12189999999999999</v>
      </c>
      <c r="B1221" s="52">
        <v>8.51</v>
      </c>
      <c r="C1221" s="53">
        <v>6.6484374999999998E-2</v>
      </c>
    </row>
    <row r="1222" spans="1:3" x14ac:dyDescent="0.3">
      <c r="A1222" s="44">
        <v>0.122</v>
      </c>
      <c r="B1222" s="52">
        <v>8.51</v>
      </c>
      <c r="C1222" s="53">
        <v>6.6484374999999998E-2</v>
      </c>
    </row>
    <row r="1223" spans="1:3" x14ac:dyDescent="0.3">
      <c r="A1223" s="44">
        <v>0.1221</v>
      </c>
      <c r="B1223" s="52">
        <v>8.51</v>
      </c>
      <c r="C1223" s="53">
        <v>6.6484374999999998E-2</v>
      </c>
    </row>
    <row r="1224" spans="1:3" x14ac:dyDescent="0.3">
      <c r="A1224" s="44">
        <v>0.1222</v>
      </c>
      <c r="B1224" s="52">
        <v>8.51</v>
      </c>
      <c r="C1224" s="53">
        <v>6.6484374999999998E-2</v>
      </c>
    </row>
    <row r="1225" spans="1:3" x14ac:dyDescent="0.3">
      <c r="A1225" s="44">
        <v>0.12230000000000001</v>
      </c>
      <c r="B1225" s="52">
        <v>8.51</v>
      </c>
      <c r="C1225" s="53">
        <v>6.6484374999999998E-2</v>
      </c>
    </row>
    <row r="1226" spans="1:3" x14ac:dyDescent="0.3">
      <c r="A1226" s="44">
        <v>0.12239999999999999</v>
      </c>
      <c r="B1226" s="52">
        <v>8.51</v>
      </c>
      <c r="C1226" s="53">
        <v>6.6484374999999998E-2</v>
      </c>
    </row>
    <row r="1227" spans="1:3" x14ac:dyDescent="0.3">
      <c r="A1227" s="44">
        <v>0.1225</v>
      </c>
      <c r="B1227" s="52">
        <v>8.51</v>
      </c>
      <c r="C1227" s="53">
        <v>6.6484374999999998E-2</v>
      </c>
    </row>
    <row r="1228" spans="1:3" x14ac:dyDescent="0.3">
      <c r="A1228" s="44">
        <v>0.1226</v>
      </c>
      <c r="B1228" s="52">
        <v>8.51</v>
      </c>
      <c r="C1228" s="53">
        <v>6.6484374999999998E-2</v>
      </c>
    </row>
    <row r="1229" spans="1:3" x14ac:dyDescent="0.3">
      <c r="A1229" s="44">
        <v>0.1227</v>
      </c>
      <c r="B1229" s="52">
        <v>8.51</v>
      </c>
      <c r="C1229" s="53">
        <v>6.6484374999999998E-2</v>
      </c>
    </row>
    <row r="1230" spans="1:3" x14ac:dyDescent="0.3">
      <c r="A1230" s="44">
        <v>0.12280000000000001</v>
      </c>
      <c r="B1230" s="52">
        <v>8.51</v>
      </c>
      <c r="C1230" s="53">
        <v>6.6484374999999998E-2</v>
      </c>
    </row>
    <row r="1231" spans="1:3" x14ac:dyDescent="0.3">
      <c r="A1231" s="44">
        <v>0.1229</v>
      </c>
      <c r="B1231" s="52">
        <v>8.51</v>
      </c>
      <c r="C1231" s="53">
        <v>6.6484374999999998E-2</v>
      </c>
    </row>
    <row r="1232" spans="1:3" x14ac:dyDescent="0.3">
      <c r="A1232" s="44">
        <v>0.123</v>
      </c>
      <c r="B1232" s="52">
        <v>8.51</v>
      </c>
      <c r="C1232" s="53">
        <v>6.6484374999999998E-2</v>
      </c>
    </row>
    <row r="1233" spans="1:3" x14ac:dyDescent="0.3">
      <c r="A1233" s="44">
        <v>0.1231</v>
      </c>
      <c r="B1233" s="52">
        <v>8.51</v>
      </c>
      <c r="C1233" s="53">
        <v>6.6484374999999998E-2</v>
      </c>
    </row>
    <row r="1234" spans="1:3" x14ac:dyDescent="0.3">
      <c r="A1234" s="44">
        <v>0.1232</v>
      </c>
      <c r="B1234" s="52">
        <v>8.51</v>
      </c>
      <c r="C1234" s="53">
        <v>6.6484374999999998E-2</v>
      </c>
    </row>
    <row r="1235" spans="1:3" x14ac:dyDescent="0.3">
      <c r="A1235" s="44">
        <v>0.12330000000000001</v>
      </c>
      <c r="B1235" s="52">
        <v>8.51</v>
      </c>
      <c r="C1235" s="53">
        <v>6.6484374999999998E-2</v>
      </c>
    </row>
    <row r="1236" spans="1:3" x14ac:dyDescent="0.3">
      <c r="A1236" s="44">
        <v>0.1234</v>
      </c>
      <c r="B1236" s="52">
        <v>8.51</v>
      </c>
      <c r="C1236" s="53">
        <v>6.6484374999999998E-2</v>
      </c>
    </row>
    <row r="1237" spans="1:3" x14ac:dyDescent="0.3">
      <c r="A1237" s="44">
        <v>0.1235</v>
      </c>
      <c r="B1237" s="52">
        <v>8.51</v>
      </c>
      <c r="C1237" s="53">
        <v>6.6484374999999998E-2</v>
      </c>
    </row>
    <row r="1238" spans="1:3" x14ac:dyDescent="0.3">
      <c r="A1238" s="44">
        <v>0.1236</v>
      </c>
      <c r="B1238" s="52">
        <v>8.51</v>
      </c>
      <c r="C1238" s="53">
        <v>6.6484374999999998E-2</v>
      </c>
    </row>
    <row r="1239" spans="1:3" x14ac:dyDescent="0.3">
      <c r="A1239" s="44">
        <v>0.1237</v>
      </c>
      <c r="B1239" s="52">
        <v>8.51</v>
      </c>
      <c r="C1239" s="53">
        <v>6.6484374999999998E-2</v>
      </c>
    </row>
    <row r="1240" spans="1:3" x14ac:dyDescent="0.3">
      <c r="A1240" s="44">
        <v>0.12379999999999999</v>
      </c>
      <c r="B1240" s="52">
        <v>8.51</v>
      </c>
      <c r="C1240" s="53">
        <v>6.6484374999999998E-2</v>
      </c>
    </row>
    <row r="1241" spans="1:3" x14ac:dyDescent="0.3">
      <c r="A1241" s="44">
        <v>0.1239</v>
      </c>
      <c r="B1241" s="52">
        <v>8.51</v>
      </c>
      <c r="C1241" s="53">
        <v>6.6484374999999998E-2</v>
      </c>
    </row>
    <row r="1242" spans="1:3" x14ac:dyDescent="0.3">
      <c r="A1242" s="44">
        <v>0.124</v>
      </c>
      <c r="B1242" s="52">
        <v>8.51</v>
      </c>
      <c r="C1242" s="53">
        <v>6.6484374999999998E-2</v>
      </c>
    </row>
    <row r="1243" spans="1:3" x14ac:dyDescent="0.3">
      <c r="A1243" s="44">
        <v>0.1241</v>
      </c>
      <c r="B1243" s="52">
        <v>8.51</v>
      </c>
      <c r="C1243" s="53">
        <v>6.6484374999999998E-2</v>
      </c>
    </row>
    <row r="1244" spans="1:3" x14ac:dyDescent="0.3">
      <c r="A1244" s="44">
        <v>0.1242</v>
      </c>
      <c r="B1244" s="52">
        <v>8.51</v>
      </c>
      <c r="C1244" s="53">
        <v>6.6484374999999998E-2</v>
      </c>
    </row>
    <row r="1245" spans="1:3" x14ac:dyDescent="0.3">
      <c r="A1245" s="44">
        <v>0.12429999999999999</v>
      </c>
      <c r="B1245" s="52">
        <v>8.51</v>
      </c>
      <c r="C1245" s="53">
        <v>6.6484374999999998E-2</v>
      </c>
    </row>
    <row r="1246" spans="1:3" x14ac:dyDescent="0.3">
      <c r="A1246" s="44">
        <v>0.1244</v>
      </c>
      <c r="B1246" s="52">
        <v>8.51</v>
      </c>
      <c r="C1246" s="53">
        <v>6.6484374999999998E-2</v>
      </c>
    </row>
    <row r="1247" spans="1:3" x14ac:dyDescent="0.3">
      <c r="A1247" s="44">
        <v>0.1245</v>
      </c>
      <c r="B1247" s="52">
        <v>8.51</v>
      </c>
      <c r="C1247" s="53">
        <v>6.6484374999999998E-2</v>
      </c>
    </row>
    <row r="1248" spans="1:3" x14ac:dyDescent="0.3">
      <c r="A1248" s="44">
        <v>0.1246</v>
      </c>
      <c r="B1248" s="52">
        <v>8.51</v>
      </c>
      <c r="C1248" s="53">
        <v>6.6484374999999998E-2</v>
      </c>
    </row>
    <row r="1249" spans="1:3" x14ac:dyDescent="0.3">
      <c r="A1249" s="44">
        <v>0.12470000000000001</v>
      </c>
      <c r="B1249" s="52">
        <v>8.51</v>
      </c>
      <c r="C1249" s="53">
        <v>6.6484374999999998E-2</v>
      </c>
    </row>
    <row r="1250" spans="1:3" x14ac:dyDescent="0.3">
      <c r="A1250" s="44">
        <v>0.12479999999999999</v>
      </c>
      <c r="B1250" s="52">
        <v>8.51</v>
      </c>
      <c r="C1250" s="53">
        <v>6.6484374999999998E-2</v>
      </c>
    </row>
    <row r="1251" spans="1:3" x14ac:dyDescent="0.3">
      <c r="A1251" s="44">
        <v>0.1249</v>
      </c>
      <c r="B1251" s="52">
        <v>8.51</v>
      </c>
      <c r="C1251" s="53">
        <v>6.6484374999999998E-2</v>
      </c>
    </row>
    <row r="1252" spans="1:3" x14ac:dyDescent="0.3">
      <c r="A1252" s="44">
        <v>0.125</v>
      </c>
      <c r="B1252" s="52">
        <v>8.51</v>
      </c>
      <c r="C1252" s="53">
        <v>6.6484374999999998E-2</v>
      </c>
    </row>
    <row r="1253" spans="1:3" x14ac:dyDescent="0.3">
      <c r="A1253" s="44">
        <v>0.12509999999999999</v>
      </c>
      <c r="B1253" s="52">
        <v>8.51</v>
      </c>
      <c r="C1253" s="53">
        <v>6.6484374999999998E-2</v>
      </c>
    </row>
    <row r="1254" spans="1:3" x14ac:dyDescent="0.3">
      <c r="A1254" s="44">
        <v>0.12520000000000001</v>
      </c>
      <c r="B1254" s="52">
        <v>8.51</v>
      </c>
      <c r="C1254" s="53">
        <v>6.6484374999999998E-2</v>
      </c>
    </row>
    <row r="1255" spans="1:3" x14ac:dyDescent="0.3">
      <c r="A1255" s="44">
        <v>0.12529999999999999</v>
      </c>
      <c r="B1255" s="52">
        <v>8.51</v>
      </c>
      <c r="C1255" s="53">
        <v>6.6484374999999998E-2</v>
      </c>
    </row>
    <row r="1256" spans="1:3" x14ac:dyDescent="0.3">
      <c r="A1256" s="44">
        <v>0.12540000000000001</v>
      </c>
      <c r="B1256" s="52">
        <v>8.51</v>
      </c>
      <c r="C1256" s="53">
        <v>6.6484374999999998E-2</v>
      </c>
    </row>
    <row r="1257" spans="1:3" x14ac:dyDescent="0.3">
      <c r="A1257" s="44">
        <v>0.1255</v>
      </c>
      <c r="B1257" s="52">
        <v>8.51</v>
      </c>
      <c r="C1257" s="53">
        <v>6.6484374999999998E-2</v>
      </c>
    </row>
    <row r="1258" spans="1:3" x14ac:dyDescent="0.3">
      <c r="A1258" s="44">
        <v>0.12559999999999999</v>
      </c>
      <c r="B1258" s="52">
        <v>8.51</v>
      </c>
      <c r="C1258" s="53">
        <v>6.6484374999999998E-2</v>
      </c>
    </row>
    <row r="1259" spans="1:3" x14ac:dyDescent="0.3">
      <c r="A1259" s="44">
        <v>0.12570000000000001</v>
      </c>
      <c r="B1259" s="52">
        <v>8.51</v>
      </c>
      <c r="C1259" s="53">
        <v>6.6484374999999998E-2</v>
      </c>
    </row>
    <row r="1260" spans="1:3" x14ac:dyDescent="0.3">
      <c r="A1260" s="44">
        <v>0.1258</v>
      </c>
      <c r="B1260" s="52">
        <v>8.51</v>
      </c>
      <c r="C1260" s="53">
        <v>6.6484374999999998E-2</v>
      </c>
    </row>
    <row r="1261" spans="1:3" x14ac:dyDescent="0.3">
      <c r="A1261" s="44">
        <v>0.12590000000000001</v>
      </c>
      <c r="B1261" s="52">
        <v>8.51</v>
      </c>
      <c r="C1261" s="53">
        <v>6.6484374999999998E-2</v>
      </c>
    </row>
    <row r="1262" spans="1:3" x14ac:dyDescent="0.3">
      <c r="A1262" s="44">
        <v>0.126</v>
      </c>
      <c r="B1262" s="52">
        <v>8.51</v>
      </c>
      <c r="C1262" s="53">
        <v>6.6484374999999998E-2</v>
      </c>
    </row>
    <row r="1263" spans="1:3" x14ac:dyDescent="0.3">
      <c r="A1263" s="44">
        <v>0.12609999999999999</v>
      </c>
      <c r="B1263" s="52">
        <v>8.51</v>
      </c>
      <c r="C1263" s="53">
        <v>6.6484374999999998E-2</v>
      </c>
    </row>
    <row r="1264" spans="1:3" x14ac:dyDescent="0.3">
      <c r="A1264" s="44">
        <v>0.12620000000000001</v>
      </c>
      <c r="B1264" s="52">
        <v>8.51</v>
      </c>
      <c r="C1264" s="53">
        <v>6.6484374999999998E-2</v>
      </c>
    </row>
    <row r="1265" spans="1:3" x14ac:dyDescent="0.3">
      <c r="A1265" s="44">
        <v>0.1263</v>
      </c>
      <c r="B1265" s="52">
        <v>8.51</v>
      </c>
      <c r="C1265" s="53">
        <v>6.6484374999999998E-2</v>
      </c>
    </row>
    <row r="1266" spans="1:3" x14ac:dyDescent="0.3">
      <c r="A1266" s="44">
        <v>0.12640000000000001</v>
      </c>
      <c r="B1266" s="52">
        <v>8.51</v>
      </c>
      <c r="C1266" s="53">
        <v>6.6484374999999998E-2</v>
      </c>
    </row>
    <row r="1267" spans="1:3" x14ac:dyDescent="0.3">
      <c r="A1267" s="44">
        <v>0.1265</v>
      </c>
      <c r="B1267" s="52">
        <v>8.51</v>
      </c>
      <c r="C1267" s="53">
        <v>6.6484374999999998E-2</v>
      </c>
    </row>
    <row r="1268" spans="1:3" x14ac:dyDescent="0.3">
      <c r="A1268" s="44">
        <v>0.12659999999999999</v>
      </c>
      <c r="B1268" s="52">
        <v>8.51</v>
      </c>
      <c r="C1268" s="53">
        <v>6.6484374999999998E-2</v>
      </c>
    </row>
    <row r="1269" spans="1:3" x14ac:dyDescent="0.3">
      <c r="A1269" s="44">
        <v>0.12670000000000001</v>
      </c>
      <c r="B1269" s="52">
        <v>8.51</v>
      </c>
      <c r="C1269" s="53">
        <v>6.6484374999999998E-2</v>
      </c>
    </row>
    <row r="1270" spans="1:3" x14ac:dyDescent="0.3">
      <c r="A1270" s="44">
        <v>0.1268</v>
      </c>
      <c r="B1270" s="52">
        <v>8.51</v>
      </c>
      <c r="C1270" s="53">
        <v>6.6484374999999998E-2</v>
      </c>
    </row>
    <row r="1271" spans="1:3" x14ac:dyDescent="0.3">
      <c r="A1271" s="44">
        <v>0.12690000000000001</v>
      </c>
      <c r="B1271" s="52">
        <v>8.51</v>
      </c>
      <c r="C1271" s="53">
        <v>6.6484374999999998E-2</v>
      </c>
    </row>
    <row r="1272" spans="1:3" x14ac:dyDescent="0.3">
      <c r="A1272" s="44">
        <v>0.127</v>
      </c>
      <c r="B1272" s="52">
        <v>8.51</v>
      </c>
      <c r="C1272" s="53">
        <v>6.6484374999999998E-2</v>
      </c>
    </row>
    <row r="1273" spans="1:3" x14ac:dyDescent="0.3">
      <c r="A1273" s="44">
        <v>0.12709999999999999</v>
      </c>
      <c r="B1273" s="52">
        <v>8.51</v>
      </c>
      <c r="C1273" s="53">
        <v>6.6484374999999998E-2</v>
      </c>
    </row>
    <row r="1274" spans="1:3" x14ac:dyDescent="0.3">
      <c r="A1274" s="44">
        <v>0.12720000000000001</v>
      </c>
      <c r="B1274" s="52">
        <v>8.51</v>
      </c>
      <c r="C1274" s="53">
        <v>6.6484374999999998E-2</v>
      </c>
    </row>
    <row r="1275" spans="1:3" x14ac:dyDescent="0.3">
      <c r="A1275" s="44">
        <v>0.1273</v>
      </c>
      <c r="B1275" s="52">
        <v>8.51</v>
      </c>
      <c r="C1275" s="53">
        <v>6.6484374999999998E-2</v>
      </c>
    </row>
    <row r="1276" spans="1:3" x14ac:dyDescent="0.3">
      <c r="A1276" s="44">
        <v>0.12740000000000001</v>
      </c>
      <c r="B1276" s="52">
        <v>8.51</v>
      </c>
      <c r="C1276" s="53">
        <v>6.6484374999999998E-2</v>
      </c>
    </row>
    <row r="1277" spans="1:3" x14ac:dyDescent="0.3">
      <c r="A1277" s="44">
        <v>0.1275</v>
      </c>
      <c r="B1277" s="52">
        <v>8.51</v>
      </c>
      <c r="C1277" s="53">
        <v>6.6484374999999998E-2</v>
      </c>
    </row>
    <row r="1278" spans="1:3" x14ac:dyDescent="0.3">
      <c r="A1278" s="44">
        <v>0.12759999999999999</v>
      </c>
      <c r="B1278" s="52">
        <v>8.51</v>
      </c>
      <c r="C1278" s="53">
        <v>6.6484374999999998E-2</v>
      </c>
    </row>
    <row r="1279" spans="1:3" x14ac:dyDescent="0.3">
      <c r="A1279" s="44">
        <v>0.12770000000000001</v>
      </c>
      <c r="B1279" s="52">
        <v>8.51</v>
      </c>
      <c r="C1279" s="53">
        <v>6.6484374999999998E-2</v>
      </c>
    </row>
    <row r="1280" spans="1:3" x14ac:dyDescent="0.3">
      <c r="A1280" s="44">
        <v>0.1278</v>
      </c>
      <c r="B1280" s="52">
        <v>8.51</v>
      </c>
      <c r="C1280" s="53">
        <v>6.6484374999999998E-2</v>
      </c>
    </row>
    <row r="1281" spans="1:3" x14ac:dyDescent="0.3">
      <c r="A1281" s="44">
        <v>0.12790000000000001</v>
      </c>
      <c r="B1281" s="52">
        <v>8.51</v>
      </c>
      <c r="C1281" s="53">
        <v>6.6484374999999998E-2</v>
      </c>
    </row>
    <row r="1282" spans="1:3" x14ac:dyDescent="0.3">
      <c r="A1282" s="44">
        <v>0.128</v>
      </c>
      <c r="B1282" s="52">
        <v>8.51</v>
      </c>
      <c r="C1282" s="53">
        <v>6.6484374999999998E-2</v>
      </c>
    </row>
    <row r="1283" spans="1:3" x14ac:dyDescent="0.3">
      <c r="A1283" s="44">
        <v>0.12809999999999999</v>
      </c>
      <c r="B1283" s="52">
        <v>8.51</v>
      </c>
      <c r="C1283" s="53">
        <v>6.6484374999999998E-2</v>
      </c>
    </row>
    <row r="1284" spans="1:3" x14ac:dyDescent="0.3">
      <c r="A1284" s="44">
        <v>0.12820000000000001</v>
      </c>
      <c r="B1284" s="52">
        <v>8.51</v>
      </c>
      <c r="C1284" s="53">
        <v>6.6484374999999998E-2</v>
      </c>
    </row>
    <row r="1285" spans="1:3" x14ac:dyDescent="0.3">
      <c r="A1285" s="44">
        <v>0.1283</v>
      </c>
      <c r="B1285" s="52">
        <v>8.51</v>
      </c>
      <c r="C1285" s="53">
        <v>6.6484374999999998E-2</v>
      </c>
    </row>
    <row r="1286" spans="1:3" x14ac:dyDescent="0.3">
      <c r="A1286" s="44">
        <v>0.12839999999999999</v>
      </c>
      <c r="B1286" s="52">
        <v>8.51</v>
      </c>
      <c r="C1286" s="53">
        <v>6.6484374999999998E-2</v>
      </c>
    </row>
    <row r="1287" spans="1:3" x14ac:dyDescent="0.3">
      <c r="A1287" s="44">
        <v>0.1285</v>
      </c>
      <c r="B1287" s="52">
        <v>8.51</v>
      </c>
      <c r="C1287" s="53">
        <v>6.6484374999999998E-2</v>
      </c>
    </row>
    <row r="1288" spans="1:3" x14ac:dyDescent="0.3">
      <c r="A1288" s="44">
        <v>0.12859999999999999</v>
      </c>
      <c r="B1288" s="52">
        <v>8.51</v>
      </c>
      <c r="C1288" s="53">
        <v>6.6484374999999998E-2</v>
      </c>
    </row>
    <row r="1289" spans="1:3" x14ac:dyDescent="0.3">
      <c r="A1289" s="44">
        <v>0.12870000000000001</v>
      </c>
      <c r="B1289" s="52">
        <v>8.51</v>
      </c>
      <c r="C1289" s="53">
        <v>6.6484374999999998E-2</v>
      </c>
    </row>
    <row r="1290" spans="1:3" x14ac:dyDescent="0.3">
      <c r="A1290" s="44">
        <v>0.1288</v>
      </c>
      <c r="B1290" s="52">
        <v>8.51</v>
      </c>
      <c r="C1290" s="53">
        <v>6.6484374999999998E-2</v>
      </c>
    </row>
    <row r="1291" spans="1:3" x14ac:dyDescent="0.3">
      <c r="A1291" s="44">
        <v>0.12889999999999999</v>
      </c>
      <c r="B1291" s="52">
        <v>8.51</v>
      </c>
      <c r="C1291" s="53">
        <v>6.6484374999999998E-2</v>
      </c>
    </row>
    <row r="1292" spans="1:3" x14ac:dyDescent="0.3">
      <c r="A1292" s="44">
        <v>0.129</v>
      </c>
      <c r="B1292" s="52">
        <v>8.51</v>
      </c>
      <c r="C1292" s="53">
        <v>6.6484374999999998E-2</v>
      </c>
    </row>
    <row r="1293" spans="1:3" x14ac:dyDescent="0.3">
      <c r="A1293" s="44">
        <v>0.12909999999999999</v>
      </c>
      <c r="B1293" s="52">
        <v>8.51</v>
      </c>
      <c r="C1293" s="53">
        <v>6.6484374999999998E-2</v>
      </c>
    </row>
    <row r="1294" spans="1:3" x14ac:dyDescent="0.3">
      <c r="A1294" s="44">
        <v>0.12920000000000001</v>
      </c>
      <c r="B1294" s="52">
        <v>8.51</v>
      </c>
      <c r="C1294" s="53">
        <v>6.6484374999999998E-2</v>
      </c>
    </row>
    <row r="1295" spans="1:3" x14ac:dyDescent="0.3">
      <c r="A1295" s="44">
        <v>0.1293</v>
      </c>
      <c r="B1295" s="52">
        <v>8.51</v>
      </c>
      <c r="C1295" s="53">
        <v>6.6484374999999998E-2</v>
      </c>
    </row>
    <row r="1296" spans="1:3" x14ac:dyDescent="0.3">
      <c r="A1296" s="44">
        <v>0.12939999999999999</v>
      </c>
      <c r="B1296" s="52">
        <v>8.51</v>
      </c>
      <c r="C1296" s="53">
        <v>6.6484374999999998E-2</v>
      </c>
    </row>
    <row r="1297" spans="1:3" x14ac:dyDescent="0.3">
      <c r="A1297" s="44">
        <v>0.1295</v>
      </c>
      <c r="B1297" s="52">
        <v>8.51</v>
      </c>
      <c r="C1297" s="53">
        <v>6.6484374999999998E-2</v>
      </c>
    </row>
    <row r="1298" spans="1:3" x14ac:dyDescent="0.3">
      <c r="A1298" s="44">
        <v>0.12959999999999999</v>
      </c>
      <c r="B1298" s="52">
        <v>8.51</v>
      </c>
      <c r="C1298" s="53">
        <v>6.6484374999999998E-2</v>
      </c>
    </row>
    <row r="1299" spans="1:3" x14ac:dyDescent="0.3">
      <c r="A1299" s="44">
        <v>0.12970000000000001</v>
      </c>
      <c r="B1299" s="52">
        <v>8.51</v>
      </c>
      <c r="C1299" s="53">
        <v>6.6484374999999998E-2</v>
      </c>
    </row>
    <row r="1300" spans="1:3" x14ac:dyDescent="0.3">
      <c r="A1300" s="44">
        <v>0.1298</v>
      </c>
      <c r="B1300" s="52">
        <v>8.51</v>
      </c>
      <c r="C1300" s="53">
        <v>6.6484374999999998E-2</v>
      </c>
    </row>
    <row r="1301" spans="1:3" x14ac:dyDescent="0.3">
      <c r="A1301" s="44">
        <v>0.12989999999999999</v>
      </c>
      <c r="B1301" s="52">
        <v>8.51</v>
      </c>
      <c r="C1301" s="53">
        <v>6.6484374999999998E-2</v>
      </c>
    </row>
    <row r="1302" spans="1:3" x14ac:dyDescent="0.3">
      <c r="A1302" s="44">
        <v>0.13</v>
      </c>
      <c r="B1302" s="52">
        <v>8.51</v>
      </c>
      <c r="C1302" s="53">
        <v>6.6484374999999998E-2</v>
      </c>
    </row>
    <row r="1303" spans="1:3" x14ac:dyDescent="0.3">
      <c r="A1303" s="44">
        <v>0.13009999999999999</v>
      </c>
      <c r="B1303" s="52">
        <v>8.51</v>
      </c>
      <c r="C1303" s="53">
        <v>6.6484374999999998E-2</v>
      </c>
    </row>
    <row r="1304" spans="1:3" x14ac:dyDescent="0.3">
      <c r="A1304" s="44">
        <v>0.13020000000000001</v>
      </c>
      <c r="B1304" s="52">
        <v>8.51</v>
      </c>
      <c r="C1304" s="53">
        <v>6.6484374999999998E-2</v>
      </c>
    </row>
    <row r="1305" spans="1:3" x14ac:dyDescent="0.3">
      <c r="A1305" s="44">
        <v>0.1303</v>
      </c>
      <c r="B1305" s="52">
        <v>8.51</v>
      </c>
      <c r="C1305" s="53">
        <v>6.6484374999999998E-2</v>
      </c>
    </row>
    <row r="1306" spans="1:3" x14ac:dyDescent="0.3">
      <c r="A1306" s="44">
        <v>0.13039999999999999</v>
      </c>
      <c r="B1306" s="52">
        <v>8.51</v>
      </c>
      <c r="C1306" s="53">
        <v>6.6484374999999998E-2</v>
      </c>
    </row>
    <row r="1307" spans="1:3" x14ac:dyDescent="0.3">
      <c r="A1307" s="44">
        <v>0.1305</v>
      </c>
      <c r="B1307" s="52">
        <v>8.51</v>
      </c>
      <c r="C1307" s="53">
        <v>6.6484374999999998E-2</v>
      </c>
    </row>
    <row r="1308" spans="1:3" x14ac:dyDescent="0.3">
      <c r="A1308" s="44">
        <v>0.13059999999999999</v>
      </c>
      <c r="B1308" s="52">
        <v>8.51</v>
      </c>
      <c r="C1308" s="53">
        <v>6.6484374999999998E-2</v>
      </c>
    </row>
    <row r="1309" spans="1:3" x14ac:dyDescent="0.3">
      <c r="A1309" s="44">
        <v>0.13070000000000001</v>
      </c>
      <c r="B1309" s="52">
        <v>8.51</v>
      </c>
      <c r="C1309" s="53">
        <v>6.6484374999999998E-2</v>
      </c>
    </row>
    <row r="1310" spans="1:3" x14ac:dyDescent="0.3">
      <c r="A1310" s="44">
        <v>0.1308</v>
      </c>
      <c r="B1310" s="52">
        <v>8.51</v>
      </c>
      <c r="C1310" s="53">
        <v>6.6484374999999998E-2</v>
      </c>
    </row>
    <row r="1311" spans="1:3" x14ac:dyDescent="0.3">
      <c r="A1311" s="44">
        <v>0.13089999999999999</v>
      </c>
      <c r="B1311" s="52">
        <v>8.51</v>
      </c>
      <c r="C1311" s="53">
        <v>6.6484374999999998E-2</v>
      </c>
    </row>
    <row r="1312" spans="1:3" x14ac:dyDescent="0.3">
      <c r="A1312" s="44">
        <v>0.13100000000000001</v>
      </c>
      <c r="B1312" s="52">
        <v>8.51</v>
      </c>
      <c r="C1312" s="53">
        <v>6.6484374999999998E-2</v>
      </c>
    </row>
    <row r="1313" spans="1:3" x14ac:dyDescent="0.3">
      <c r="A1313" s="44">
        <v>0.13109999999999999</v>
      </c>
      <c r="B1313" s="52">
        <v>8.51</v>
      </c>
      <c r="C1313" s="53">
        <v>6.6484374999999998E-2</v>
      </c>
    </row>
    <row r="1314" spans="1:3" x14ac:dyDescent="0.3">
      <c r="A1314" s="44">
        <v>0.13120000000000001</v>
      </c>
      <c r="B1314" s="52">
        <v>8.51</v>
      </c>
      <c r="C1314" s="53">
        <v>6.6484374999999998E-2</v>
      </c>
    </row>
    <row r="1315" spans="1:3" x14ac:dyDescent="0.3">
      <c r="A1315" s="44">
        <v>0.1313</v>
      </c>
      <c r="B1315" s="52">
        <v>8.51</v>
      </c>
      <c r="C1315" s="53">
        <v>6.6484374999999998E-2</v>
      </c>
    </row>
    <row r="1316" spans="1:3" x14ac:dyDescent="0.3">
      <c r="A1316" s="44">
        <v>0.13139999999999999</v>
      </c>
      <c r="B1316" s="52">
        <v>8.51</v>
      </c>
      <c r="C1316" s="53">
        <v>6.6484374999999998E-2</v>
      </c>
    </row>
    <row r="1317" spans="1:3" x14ac:dyDescent="0.3">
      <c r="A1317" s="44">
        <v>0.13150000000000001</v>
      </c>
      <c r="B1317" s="52">
        <v>8.51</v>
      </c>
      <c r="C1317" s="53">
        <v>6.6484374999999998E-2</v>
      </c>
    </row>
    <row r="1318" spans="1:3" x14ac:dyDescent="0.3">
      <c r="A1318" s="44">
        <v>0.13159999999999999</v>
      </c>
      <c r="B1318" s="52">
        <v>8.51</v>
      </c>
      <c r="C1318" s="53">
        <v>6.6484374999999998E-2</v>
      </c>
    </row>
    <row r="1319" spans="1:3" x14ac:dyDescent="0.3">
      <c r="A1319" s="44">
        <v>0.13170000000000001</v>
      </c>
      <c r="B1319" s="52">
        <v>8.51</v>
      </c>
      <c r="C1319" s="53">
        <v>6.6484374999999998E-2</v>
      </c>
    </row>
    <row r="1320" spans="1:3" x14ac:dyDescent="0.3">
      <c r="A1320" s="44">
        <v>0.1318</v>
      </c>
      <c r="B1320" s="52">
        <v>8.51</v>
      </c>
      <c r="C1320" s="53">
        <v>6.6484374999999998E-2</v>
      </c>
    </row>
    <row r="1321" spans="1:3" x14ac:dyDescent="0.3">
      <c r="A1321" s="44">
        <v>0.13189999999999999</v>
      </c>
      <c r="B1321" s="52">
        <v>8.51</v>
      </c>
      <c r="C1321" s="53">
        <v>6.6484374999999998E-2</v>
      </c>
    </row>
    <row r="1322" spans="1:3" x14ac:dyDescent="0.3">
      <c r="A1322" s="44">
        <v>0.13200000000000001</v>
      </c>
      <c r="B1322" s="52">
        <v>8.51</v>
      </c>
      <c r="C1322" s="53">
        <v>6.6484374999999998E-2</v>
      </c>
    </row>
    <row r="1323" spans="1:3" x14ac:dyDescent="0.3">
      <c r="A1323" s="44">
        <v>0.1321</v>
      </c>
      <c r="B1323" s="52">
        <v>8.51</v>
      </c>
      <c r="C1323" s="53">
        <v>6.6484374999999998E-2</v>
      </c>
    </row>
    <row r="1324" spans="1:3" x14ac:dyDescent="0.3">
      <c r="A1324" s="44">
        <v>0.13220000000000001</v>
      </c>
      <c r="B1324" s="52">
        <v>8.51</v>
      </c>
      <c r="C1324" s="53">
        <v>6.6484374999999998E-2</v>
      </c>
    </row>
    <row r="1325" spans="1:3" x14ac:dyDescent="0.3">
      <c r="A1325" s="44">
        <v>0.1323</v>
      </c>
      <c r="B1325" s="52">
        <v>8.51</v>
      </c>
      <c r="C1325" s="53">
        <v>6.6484374999999998E-2</v>
      </c>
    </row>
    <row r="1326" spans="1:3" x14ac:dyDescent="0.3">
      <c r="A1326" s="44">
        <v>0.13239999999999999</v>
      </c>
      <c r="B1326" s="52">
        <v>8.51</v>
      </c>
      <c r="C1326" s="53">
        <v>6.6484374999999998E-2</v>
      </c>
    </row>
    <row r="1327" spans="1:3" x14ac:dyDescent="0.3">
      <c r="A1327" s="44">
        <v>0.13250000000000001</v>
      </c>
      <c r="B1327" s="52">
        <v>8.51</v>
      </c>
      <c r="C1327" s="53">
        <v>6.6484374999999998E-2</v>
      </c>
    </row>
    <row r="1328" spans="1:3" x14ac:dyDescent="0.3">
      <c r="A1328" s="44">
        <v>0.1326</v>
      </c>
      <c r="B1328" s="52">
        <v>8.51</v>
      </c>
      <c r="C1328" s="53">
        <v>6.6484374999999998E-2</v>
      </c>
    </row>
    <row r="1329" spans="1:3" x14ac:dyDescent="0.3">
      <c r="A1329" s="44">
        <v>0.13270000000000001</v>
      </c>
      <c r="B1329" s="52">
        <v>8.51</v>
      </c>
      <c r="C1329" s="53">
        <v>6.6484374999999998E-2</v>
      </c>
    </row>
    <row r="1330" spans="1:3" x14ac:dyDescent="0.3">
      <c r="A1330" s="44">
        <v>0.1328</v>
      </c>
      <c r="B1330" s="52">
        <v>8.51</v>
      </c>
      <c r="C1330" s="53">
        <v>6.6484374999999998E-2</v>
      </c>
    </row>
    <row r="1331" spans="1:3" x14ac:dyDescent="0.3">
      <c r="A1331" s="44">
        <v>0.13289999999999999</v>
      </c>
      <c r="B1331" s="52">
        <v>8.51</v>
      </c>
      <c r="C1331" s="53">
        <v>6.6484374999999998E-2</v>
      </c>
    </row>
    <row r="1332" spans="1:3" x14ac:dyDescent="0.3">
      <c r="A1332" s="44">
        <v>0.13300000000000001</v>
      </c>
      <c r="B1332" s="52">
        <v>8.51</v>
      </c>
      <c r="C1332" s="53">
        <v>6.6484374999999998E-2</v>
      </c>
    </row>
    <row r="1333" spans="1:3" x14ac:dyDescent="0.3">
      <c r="A1333" s="44">
        <v>0.1331</v>
      </c>
      <c r="B1333" s="52">
        <v>8.51</v>
      </c>
      <c r="C1333" s="53">
        <v>6.6484374999999998E-2</v>
      </c>
    </row>
    <row r="1334" spans="1:3" x14ac:dyDescent="0.3">
      <c r="A1334" s="44">
        <v>0.13320000000000001</v>
      </c>
      <c r="B1334" s="52">
        <v>8.51</v>
      </c>
      <c r="C1334" s="53">
        <v>6.6484374999999998E-2</v>
      </c>
    </row>
    <row r="1335" spans="1:3" x14ac:dyDescent="0.3">
      <c r="A1335" s="44">
        <v>0.1333</v>
      </c>
      <c r="B1335" s="52">
        <v>8.51</v>
      </c>
      <c r="C1335" s="53">
        <v>6.6484374999999998E-2</v>
      </c>
    </row>
    <row r="1336" spans="1:3" x14ac:dyDescent="0.3">
      <c r="A1336" s="44">
        <v>0.13339999999999999</v>
      </c>
      <c r="B1336" s="52">
        <v>8.51</v>
      </c>
      <c r="C1336" s="53">
        <v>6.6484374999999998E-2</v>
      </c>
    </row>
    <row r="1337" spans="1:3" x14ac:dyDescent="0.3">
      <c r="A1337" s="44">
        <v>0.13350000000000001</v>
      </c>
      <c r="B1337" s="52">
        <v>8.51</v>
      </c>
      <c r="C1337" s="53">
        <v>6.6484374999999998E-2</v>
      </c>
    </row>
    <row r="1338" spans="1:3" x14ac:dyDescent="0.3">
      <c r="A1338" s="44">
        <v>0.1336</v>
      </c>
      <c r="B1338" s="52">
        <v>8.51</v>
      </c>
      <c r="C1338" s="53">
        <v>6.6484374999999998E-2</v>
      </c>
    </row>
    <row r="1339" spans="1:3" x14ac:dyDescent="0.3">
      <c r="A1339" s="44">
        <v>0.13370000000000001</v>
      </c>
      <c r="B1339" s="52">
        <v>8.51</v>
      </c>
      <c r="C1339" s="53">
        <v>6.6484374999999998E-2</v>
      </c>
    </row>
    <row r="1340" spans="1:3" x14ac:dyDescent="0.3">
      <c r="A1340" s="44">
        <v>0.1338</v>
      </c>
      <c r="B1340" s="52">
        <v>8.51</v>
      </c>
      <c r="C1340" s="53">
        <v>6.6484374999999998E-2</v>
      </c>
    </row>
    <row r="1341" spans="1:3" x14ac:dyDescent="0.3">
      <c r="A1341" s="44">
        <v>0.13389999999999999</v>
      </c>
      <c r="B1341" s="52">
        <v>8.51</v>
      </c>
      <c r="C1341" s="53">
        <v>6.6484374999999998E-2</v>
      </c>
    </row>
    <row r="1342" spans="1:3" x14ac:dyDescent="0.3">
      <c r="A1342" s="44">
        <v>0.13400000000000001</v>
      </c>
      <c r="B1342" s="52">
        <v>8.51</v>
      </c>
      <c r="C1342" s="53">
        <v>6.6484374999999998E-2</v>
      </c>
    </row>
    <row r="1343" spans="1:3" x14ac:dyDescent="0.3">
      <c r="A1343" s="44">
        <v>0.1341</v>
      </c>
      <c r="B1343" s="52">
        <v>8.51</v>
      </c>
      <c r="C1343" s="53">
        <v>6.6484374999999998E-2</v>
      </c>
    </row>
    <row r="1344" spans="1:3" x14ac:dyDescent="0.3">
      <c r="A1344" s="44">
        <v>0.13420000000000001</v>
      </c>
      <c r="B1344" s="52">
        <v>8.51</v>
      </c>
      <c r="C1344" s="53">
        <v>6.6484374999999998E-2</v>
      </c>
    </row>
    <row r="1345" spans="1:3" x14ac:dyDescent="0.3">
      <c r="A1345" s="44">
        <v>0.1343</v>
      </c>
      <c r="B1345" s="52">
        <v>8.51</v>
      </c>
      <c r="C1345" s="53">
        <v>6.6484374999999998E-2</v>
      </c>
    </row>
    <row r="1346" spans="1:3" x14ac:dyDescent="0.3">
      <c r="A1346" s="44">
        <v>0.13439999999999999</v>
      </c>
      <c r="B1346" s="52">
        <v>8.51</v>
      </c>
      <c r="C1346" s="53">
        <v>6.6484374999999998E-2</v>
      </c>
    </row>
    <row r="1347" spans="1:3" x14ac:dyDescent="0.3">
      <c r="A1347" s="44">
        <v>0.13450000000000001</v>
      </c>
      <c r="B1347" s="52">
        <v>8.51</v>
      </c>
      <c r="C1347" s="53">
        <v>6.6484374999999998E-2</v>
      </c>
    </row>
    <row r="1348" spans="1:3" x14ac:dyDescent="0.3">
      <c r="A1348" s="44">
        <v>0.1346</v>
      </c>
      <c r="B1348" s="52">
        <v>8.51</v>
      </c>
      <c r="C1348" s="53">
        <v>6.6484374999999998E-2</v>
      </c>
    </row>
    <row r="1349" spans="1:3" x14ac:dyDescent="0.3">
      <c r="A1349" s="44">
        <v>0.13469999999999999</v>
      </c>
      <c r="B1349" s="52">
        <v>8.51</v>
      </c>
      <c r="C1349" s="53">
        <v>6.6484374999999998E-2</v>
      </c>
    </row>
    <row r="1350" spans="1:3" x14ac:dyDescent="0.3">
      <c r="A1350" s="44">
        <v>0.1348</v>
      </c>
      <c r="B1350" s="52">
        <v>8.51</v>
      </c>
      <c r="C1350" s="53">
        <v>6.6484374999999998E-2</v>
      </c>
    </row>
    <row r="1351" spans="1:3" x14ac:dyDescent="0.3">
      <c r="A1351" s="44">
        <v>0.13489999999999999</v>
      </c>
      <c r="B1351" s="52">
        <v>8.51</v>
      </c>
      <c r="C1351" s="53">
        <v>6.6484374999999998E-2</v>
      </c>
    </row>
    <row r="1352" spans="1:3" x14ac:dyDescent="0.3">
      <c r="A1352" s="44">
        <v>0.13500000000000001</v>
      </c>
      <c r="B1352" s="52">
        <v>8.51</v>
      </c>
      <c r="C1352" s="53">
        <v>6.6484374999999998E-2</v>
      </c>
    </row>
    <row r="1353" spans="1:3" x14ac:dyDescent="0.3">
      <c r="A1353" s="44">
        <v>0.1351</v>
      </c>
      <c r="B1353" s="52">
        <v>8.51</v>
      </c>
      <c r="C1353" s="53">
        <v>6.6484374999999998E-2</v>
      </c>
    </row>
    <row r="1354" spans="1:3" x14ac:dyDescent="0.3">
      <c r="A1354" s="44">
        <v>0.13519999999999999</v>
      </c>
      <c r="B1354" s="52">
        <v>8.51</v>
      </c>
      <c r="C1354" s="53">
        <v>6.6484374999999998E-2</v>
      </c>
    </row>
    <row r="1355" spans="1:3" x14ac:dyDescent="0.3">
      <c r="A1355" s="44">
        <v>0.1353</v>
      </c>
      <c r="B1355" s="52">
        <v>8.51</v>
      </c>
      <c r="C1355" s="53">
        <v>6.6484374999999998E-2</v>
      </c>
    </row>
    <row r="1356" spans="1:3" x14ac:dyDescent="0.3">
      <c r="A1356" s="44">
        <v>0.13539999999999999</v>
      </c>
      <c r="B1356" s="52">
        <v>8.51</v>
      </c>
      <c r="C1356" s="53">
        <v>6.6484374999999998E-2</v>
      </c>
    </row>
    <row r="1357" spans="1:3" x14ac:dyDescent="0.3">
      <c r="A1357" s="44">
        <v>0.13550000000000001</v>
      </c>
      <c r="B1357" s="52">
        <v>8.51</v>
      </c>
      <c r="C1357" s="53">
        <v>6.6484374999999998E-2</v>
      </c>
    </row>
    <row r="1358" spans="1:3" x14ac:dyDescent="0.3">
      <c r="A1358" s="44">
        <v>0.1356</v>
      </c>
      <c r="B1358" s="52">
        <v>8.51</v>
      </c>
      <c r="C1358" s="53">
        <v>6.6484374999999998E-2</v>
      </c>
    </row>
    <row r="1359" spans="1:3" x14ac:dyDescent="0.3">
      <c r="A1359" s="44">
        <v>0.13569999999999999</v>
      </c>
      <c r="B1359" s="52">
        <v>8.51</v>
      </c>
      <c r="C1359" s="53">
        <v>6.6484374999999998E-2</v>
      </c>
    </row>
    <row r="1360" spans="1:3" x14ac:dyDescent="0.3">
      <c r="A1360" s="44">
        <v>0.1358</v>
      </c>
      <c r="B1360" s="52">
        <v>8.51</v>
      </c>
      <c r="C1360" s="53">
        <v>6.6484374999999998E-2</v>
      </c>
    </row>
    <row r="1361" spans="1:3" x14ac:dyDescent="0.3">
      <c r="A1361" s="44">
        <v>0.13589999999999999</v>
      </c>
      <c r="B1361" s="52">
        <v>8.51</v>
      </c>
      <c r="C1361" s="53">
        <v>6.6484374999999998E-2</v>
      </c>
    </row>
    <row r="1362" spans="1:3" x14ac:dyDescent="0.3">
      <c r="A1362" s="44">
        <v>0.13600000000000001</v>
      </c>
      <c r="B1362" s="52">
        <v>8.51</v>
      </c>
      <c r="C1362" s="53">
        <v>6.6484374999999998E-2</v>
      </c>
    </row>
    <row r="1363" spans="1:3" x14ac:dyDescent="0.3">
      <c r="A1363" s="44">
        <v>0.1361</v>
      </c>
      <c r="B1363" s="52">
        <v>8.51</v>
      </c>
      <c r="C1363" s="53">
        <v>6.6484374999999998E-2</v>
      </c>
    </row>
    <row r="1364" spans="1:3" x14ac:dyDescent="0.3">
      <c r="A1364" s="44">
        <v>0.13619999999999999</v>
      </c>
      <c r="B1364" s="52">
        <v>8.51</v>
      </c>
      <c r="C1364" s="53">
        <v>6.6484374999999998E-2</v>
      </c>
    </row>
    <row r="1365" spans="1:3" x14ac:dyDescent="0.3">
      <c r="A1365" s="44">
        <v>0.1363</v>
      </c>
      <c r="B1365" s="52">
        <v>8.51</v>
      </c>
      <c r="C1365" s="53">
        <v>6.6484374999999998E-2</v>
      </c>
    </row>
    <row r="1366" spans="1:3" x14ac:dyDescent="0.3">
      <c r="A1366" s="44">
        <v>0.13639999999999999</v>
      </c>
      <c r="B1366" s="52">
        <v>8.51</v>
      </c>
      <c r="C1366" s="53">
        <v>6.6484374999999998E-2</v>
      </c>
    </row>
    <row r="1367" spans="1:3" x14ac:dyDescent="0.3">
      <c r="A1367" s="44">
        <v>0.13650000000000001</v>
      </c>
      <c r="B1367" s="52">
        <v>8.51</v>
      </c>
      <c r="C1367" s="53">
        <v>6.6484374999999998E-2</v>
      </c>
    </row>
    <row r="1368" spans="1:3" x14ac:dyDescent="0.3">
      <c r="A1368" s="44">
        <v>0.1366</v>
      </c>
      <c r="B1368" s="52">
        <v>8.51</v>
      </c>
      <c r="C1368" s="53">
        <v>6.6484374999999998E-2</v>
      </c>
    </row>
    <row r="1369" spans="1:3" x14ac:dyDescent="0.3">
      <c r="A1369" s="44">
        <v>0.13669999999999999</v>
      </c>
      <c r="B1369" s="52">
        <v>8.51</v>
      </c>
      <c r="C1369" s="53">
        <v>6.6484374999999998E-2</v>
      </c>
    </row>
    <row r="1370" spans="1:3" x14ac:dyDescent="0.3">
      <c r="A1370" s="44">
        <v>0.1368</v>
      </c>
      <c r="B1370" s="52">
        <v>8.51</v>
      </c>
      <c r="C1370" s="53">
        <v>6.6484374999999998E-2</v>
      </c>
    </row>
    <row r="1371" spans="1:3" x14ac:dyDescent="0.3">
      <c r="A1371" s="44">
        <v>0.13689999999999999</v>
      </c>
      <c r="B1371" s="52">
        <v>8.51</v>
      </c>
      <c r="C1371" s="53">
        <v>6.6484374999999998E-2</v>
      </c>
    </row>
    <row r="1372" spans="1:3" x14ac:dyDescent="0.3">
      <c r="A1372" s="44">
        <v>0.13700000000000001</v>
      </c>
      <c r="B1372" s="52">
        <v>8.51</v>
      </c>
      <c r="C1372" s="53">
        <v>6.6484374999999998E-2</v>
      </c>
    </row>
    <row r="1373" spans="1:3" x14ac:dyDescent="0.3">
      <c r="A1373" s="44">
        <v>0.1371</v>
      </c>
      <c r="B1373" s="52">
        <v>8.51</v>
      </c>
      <c r="C1373" s="53">
        <v>6.6484374999999998E-2</v>
      </c>
    </row>
    <row r="1374" spans="1:3" x14ac:dyDescent="0.3">
      <c r="A1374" s="44">
        <v>0.13719999999999999</v>
      </c>
      <c r="B1374" s="52">
        <v>8.51</v>
      </c>
      <c r="C1374" s="53">
        <v>6.6484374999999998E-2</v>
      </c>
    </row>
    <row r="1375" spans="1:3" x14ac:dyDescent="0.3">
      <c r="A1375" s="44">
        <v>0.13730000000000001</v>
      </c>
      <c r="B1375" s="52">
        <v>8.51</v>
      </c>
      <c r="C1375" s="53">
        <v>6.6484374999999998E-2</v>
      </c>
    </row>
    <row r="1376" spans="1:3" x14ac:dyDescent="0.3">
      <c r="A1376" s="44">
        <v>0.13739999999999999</v>
      </c>
      <c r="B1376" s="52">
        <v>8.51</v>
      </c>
      <c r="C1376" s="53">
        <v>6.6484374999999998E-2</v>
      </c>
    </row>
    <row r="1377" spans="1:3" x14ac:dyDescent="0.3">
      <c r="A1377" s="44">
        <v>0.13750000000000001</v>
      </c>
      <c r="B1377" s="52">
        <v>8.51</v>
      </c>
      <c r="C1377" s="53">
        <v>6.6484374999999998E-2</v>
      </c>
    </row>
    <row r="1378" spans="1:3" x14ac:dyDescent="0.3">
      <c r="A1378" s="44">
        <v>0.1376</v>
      </c>
      <c r="B1378" s="52">
        <v>8.51</v>
      </c>
      <c r="C1378" s="53">
        <v>6.6484374999999998E-2</v>
      </c>
    </row>
    <row r="1379" spans="1:3" x14ac:dyDescent="0.3">
      <c r="A1379" s="44">
        <v>0.13769999999999999</v>
      </c>
      <c r="B1379" s="52">
        <v>8.51</v>
      </c>
      <c r="C1379" s="53">
        <v>6.6484374999999998E-2</v>
      </c>
    </row>
    <row r="1380" spans="1:3" x14ac:dyDescent="0.3">
      <c r="A1380" s="44">
        <v>0.13780000000000001</v>
      </c>
      <c r="B1380" s="52">
        <v>8.51</v>
      </c>
      <c r="C1380" s="53">
        <v>6.6484374999999998E-2</v>
      </c>
    </row>
    <row r="1381" spans="1:3" x14ac:dyDescent="0.3">
      <c r="A1381" s="44">
        <v>0.13789999999999999</v>
      </c>
      <c r="B1381" s="52">
        <v>8.51</v>
      </c>
      <c r="C1381" s="53">
        <v>6.6484374999999998E-2</v>
      </c>
    </row>
    <row r="1382" spans="1:3" x14ac:dyDescent="0.3">
      <c r="A1382" s="44">
        <v>0.13800000000000001</v>
      </c>
      <c r="B1382" s="52">
        <v>8.51</v>
      </c>
      <c r="C1382" s="53">
        <v>6.6484374999999998E-2</v>
      </c>
    </row>
    <row r="1383" spans="1:3" x14ac:dyDescent="0.3">
      <c r="A1383" s="44">
        <v>0.1381</v>
      </c>
      <c r="B1383" s="52">
        <v>8.51</v>
      </c>
      <c r="C1383" s="53">
        <v>6.6484374999999998E-2</v>
      </c>
    </row>
    <row r="1384" spans="1:3" x14ac:dyDescent="0.3">
      <c r="A1384" s="44">
        <v>0.13819999999999999</v>
      </c>
      <c r="B1384" s="52">
        <v>8.51</v>
      </c>
      <c r="C1384" s="53">
        <v>6.6484374999999998E-2</v>
      </c>
    </row>
    <row r="1385" spans="1:3" x14ac:dyDescent="0.3">
      <c r="A1385" s="44">
        <v>0.13830000000000001</v>
      </c>
      <c r="B1385" s="52">
        <v>8.51</v>
      </c>
      <c r="C1385" s="53">
        <v>6.6484374999999998E-2</v>
      </c>
    </row>
    <row r="1386" spans="1:3" x14ac:dyDescent="0.3">
      <c r="A1386" s="44">
        <v>0.1384</v>
      </c>
      <c r="B1386" s="52">
        <v>8.51</v>
      </c>
      <c r="C1386" s="53">
        <v>6.6484374999999998E-2</v>
      </c>
    </row>
    <row r="1387" spans="1:3" x14ac:dyDescent="0.3">
      <c r="A1387" s="44">
        <v>0.13850000000000001</v>
      </c>
      <c r="B1387" s="52">
        <v>8.51</v>
      </c>
      <c r="C1387" s="53">
        <v>6.6484374999999998E-2</v>
      </c>
    </row>
    <row r="1388" spans="1:3" x14ac:dyDescent="0.3">
      <c r="A1388" s="44">
        <v>0.1386</v>
      </c>
      <c r="B1388" s="52">
        <v>8.51</v>
      </c>
      <c r="C1388" s="53">
        <v>6.6484374999999998E-2</v>
      </c>
    </row>
    <row r="1389" spans="1:3" x14ac:dyDescent="0.3">
      <c r="A1389" s="44">
        <v>0.13869999999999999</v>
      </c>
      <c r="B1389" s="52">
        <v>8.51</v>
      </c>
      <c r="C1389" s="53">
        <v>6.6484374999999998E-2</v>
      </c>
    </row>
    <row r="1390" spans="1:3" x14ac:dyDescent="0.3">
      <c r="A1390" s="44">
        <v>0.13880000000000001</v>
      </c>
      <c r="B1390" s="52">
        <v>8.51</v>
      </c>
      <c r="C1390" s="53">
        <v>6.6484374999999998E-2</v>
      </c>
    </row>
    <row r="1391" spans="1:3" x14ac:dyDescent="0.3">
      <c r="A1391" s="44">
        <v>0.1389</v>
      </c>
      <c r="B1391" s="52">
        <v>8.51</v>
      </c>
      <c r="C1391" s="53">
        <v>6.6484374999999998E-2</v>
      </c>
    </row>
    <row r="1392" spans="1:3" x14ac:dyDescent="0.3">
      <c r="A1392" s="44">
        <v>0.13900000000000001</v>
      </c>
      <c r="B1392" s="52">
        <v>8.51</v>
      </c>
      <c r="C1392" s="53">
        <v>6.6484374999999998E-2</v>
      </c>
    </row>
    <row r="1393" spans="1:3" x14ac:dyDescent="0.3">
      <c r="A1393" s="44">
        <v>0.1391</v>
      </c>
      <c r="B1393" s="52">
        <v>8.51</v>
      </c>
      <c r="C1393" s="53">
        <v>6.6484374999999998E-2</v>
      </c>
    </row>
    <row r="1394" spans="1:3" x14ac:dyDescent="0.3">
      <c r="A1394" s="44">
        <v>0.13919999999999999</v>
      </c>
      <c r="B1394" s="52">
        <v>8.51</v>
      </c>
      <c r="C1394" s="53">
        <v>6.6484374999999998E-2</v>
      </c>
    </row>
    <row r="1395" spans="1:3" x14ac:dyDescent="0.3">
      <c r="A1395" s="44">
        <v>0.13930000000000001</v>
      </c>
      <c r="B1395" s="52">
        <v>8.51</v>
      </c>
      <c r="C1395" s="53">
        <v>6.6484374999999998E-2</v>
      </c>
    </row>
    <row r="1396" spans="1:3" x14ac:dyDescent="0.3">
      <c r="A1396" s="44">
        <v>0.1394</v>
      </c>
      <c r="B1396" s="52">
        <v>8.51</v>
      </c>
      <c r="C1396" s="53">
        <v>6.6484374999999998E-2</v>
      </c>
    </row>
    <row r="1397" spans="1:3" x14ac:dyDescent="0.3">
      <c r="A1397" s="44">
        <v>0.13950000000000001</v>
      </c>
      <c r="B1397" s="52">
        <v>8.51</v>
      </c>
      <c r="C1397" s="53">
        <v>6.6484374999999998E-2</v>
      </c>
    </row>
    <row r="1398" spans="1:3" x14ac:dyDescent="0.3">
      <c r="A1398" s="44">
        <v>0.1396</v>
      </c>
      <c r="B1398" s="52">
        <v>8.51</v>
      </c>
      <c r="C1398" s="53">
        <v>6.6484374999999998E-2</v>
      </c>
    </row>
    <row r="1399" spans="1:3" x14ac:dyDescent="0.3">
      <c r="A1399" s="44">
        <v>0.13969999999999999</v>
      </c>
      <c r="B1399" s="52">
        <v>8.51</v>
      </c>
      <c r="C1399" s="53">
        <v>6.6484374999999998E-2</v>
      </c>
    </row>
    <row r="1400" spans="1:3" x14ac:dyDescent="0.3">
      <c r="A1400" s="44">
        <v>0.13980000000000001</v>
      </c>
      <c r="B1400" s="52">
        <v>8.51</v>
      </c>
      <c r="C1400" s="53">
        <v>6.6484374999999998E-2</v>
      </c>
    </row>
    <row r="1401" spans="1:3" x14ac:dyDescent="0.3">
      <c r="A1401" s="44">
        <v>0.1399</v>
      </c>
      <c r="B1401" s="52">
        <v>8.51</v>
      </c>
      <c r="C1401" s="53">
        <v>6.6484374999999998E-2</v>
      </c>
    </row>
    <row r="1402" spans="1:3" x14ac:dyDescent="0.3">
      <c r="A1402" s="44">
        <v>0.14000000000000001</v>
      </c>
      <c r="B1402" s="52">
        <v>8.51</v>
      </c>
      <c r="C1402" s="53">
        <v>6.6484374999999998E-2</v>
      </c>
    </row>
    <row r="1403" spans="1:3" x14ac:dyDescent="0.3">
      <c r="A1403" s="44">
        <v>0.1401</v>
      </c>
      <c r="B1403" s="52">
        <v>8.51</v>
      </c>
      <c r="C1403" s="53">
        <v>6.6484374999999998E-2</v>
      </c>
    </row>
    <row r="1404" spans="1:3" x14ac:dyDescent="0.3">
      <c r="A1404" s="44">
        <v>0.14019999999999999</v>
      </c>
      <c r="B1404" s="52">
        <v>8.51</v>
      </c>
      <c r="C1404" s="53">
        <v>6.6484374999999998E-2</v>
      </c>
    </row>
    <row r="1405" spans="1:3" x14ac:dyDescent="0.3">
      <c r="A1405" s="44">
        <v>0.14030000000000001</v>
      </c>
      <c r="B1405" s="52">
        <v>8.51</v>
      </c>
      <c r="C1405" s="53">
        <v>6.6484374999999998E-2</v>
      </c>
    </row>
    <row r="1406" spans="1:3" x14ac:dyDescent="0.3">
      <c r="A1406" s="44">
        <v>0.1404</v>
      </c>
      <c r="B1406" s="52">
        <v>8.51</v>
      </c>
      <c r="C1406" s="53">
        <v>6.6484374999999998E-2</v>
      </c>
    </row>
    <row r="1407" spans="1:3" x14ac:dyDescent="0.3">
      <c r="A1407" s="44">
        <v>0.14050000000000001</v>
      </c>
      <c r="B1407" s="52">
        <v>8.51</v>
      </c>
      <c r="C1407" s="53">
        <v>6.6484374999999998E-2</v>
      </c>
    </row>
    <row r="1408" spans="1:3" x14ac:dyDescent="0.3">
      <c r="A1408" s="44">
        <v>0.1406</v>
      </c>
      <c r="B1408" s="52">
        <v>8.51</v>
      </c>
      <c r="C1408" s="53">
        <v>6.6484374999999998E-2</v>
      </c>
    </row>
    <row r="1409" spans="1:3" x14ac:dyDescent="0.3">
      <c r="A1409" s="44">
        <v>0.14069999999999999</v>
      </c>
      <c r="B1409" s="52">
        <v>8.51</v>
      </c>
      <c r="C1409" s="53">
        <v>6.6484374999999998E-2</v>
      </c>
    </row>
    <row r="1410" spans="1:3" x14ac:dyDescent="0.3">
      <c r="A1410" s="44">
        <v>0.14080000000000001</v>
      </c>
      <c r="B1410" s="52">
        <v>8.51</v>
      </c>
      <c r="C1410" s="53">
        <v>6.6484374999999998E-2</v>
      </c>
    </row>
    <row r="1411" spans="1:3" x14ac:dyDescent="0.3">
      <c r="A1411" s="44">
        <v>0.1409</v>
      </c>
      <c r="B1411" s="52">
        <v>8.51</v>
      </c>
      <c r="C1411" s="53">
        <v>6.6484374999999998E-2</v>
      </c>
    </row>
    <row r="1412" spans="1:3" x14ac:dyDescent="0.3">
      <c r="A1412" s="44">
        <v>0.14099999999999999</v>
      </c>
      <c r="B1412" s="52">
        <v>8.51</v>
      </c>
      <c r="C1412" s="53">
        <v>6.6484374999999998E-2</v>
      </c>
    </row>
    <row r="1413" spans="1:3" x14ac:dyDescent="0.3">
      <c r="A1413" s="44">
        <v>0.1411</v>
      </c>
      <c r="B1413" s="52">
        <v>8.51</v>
      </c>
      <c r="C1413" s="53">
        <v>6.6484374999999998E-2</v>
      </c>
    </row>
    <row r="1414" spans="1:3" x14ac:dyDescent="0.3">
      <c r="A1414" s="44">
        <v>0.14119999999999999</v>
      </c>
      <c r="B1414" s="52">
        <v>8.51</v>
      </c>
      <c r="C1414" s="53">
        <v>6.6484374999999998E-2</v>
      </c>
    </row>
    <row r="1415" spans="1:3" x14ac:dyDescent="0.3">
      <c r="A1415" s="44">
        <v>0.14130000000000001</v>
      </c>
      <c r="B1415" s="52">
        <v>8.51</v>
      </c>
      <c r="C1415" s="53">
        <v>6.6484374999999998E-2</v>
      </c>
    </row>
    <row r="1416" spans="1:3" x14ac:dyDescent="0.3">
      <c r="A1416" s="44">
        <v>0.1414</v>
      </c>
      <c r="B1416" s="52">
        <v>8.51</v>
      </c>
      <c r="C1416" s="53">
        <v>6.6484374999999998E-2</v>
      </c>
    </row>
    <row r="1417" spans="1:3" x14ac:dyDescent="0.3">
      <c r="A1417" s="44">
        <v>0.14149999999999999</v>
      </c>
      <c r="B1417" s="52">
        <v>8.51</v>
      </c>
      <c r="C1417" s="53">
        <v>6.6484374999999998E-2</v>
      </c>
    </row>
    <row r="1418" spans="1:3" x14ac:dyDescent="0.3">
      <c r="A1418" s="44">
        <v>0.1416</v>
      </c>
      <c r="B1418" s="52">
        <v>8.51</v>
      </c>
      <c r="C1418" s="53">
        <v>6.6484374999999998E-2</v>
      </c>
    </row>
    <row r="1419" spans="1:3" x14ac:dyDescent="0.3">
      <c r="A1419" s="44">
        <v>0.14169999999999999</v>
      </c>
      <c r="B1419" s="52">
        <v>8.51</v>
      </c>
      <c r="C1419" s="53">
        <v>6.6484374999999998E-2</v>
      </c>
    </row>
    <row r="1420" spans="1:3" x14ac:dyDescent="0.3">
      <c r="A1420" s="44">
        <v>0.14180000000000001</v>
      </c>
      <c r="B1420" s="52">
        <v>8.51</v>
      </c>
      <c r="C1420" s="53">
        <v>6.6484374999999998E-2</v>
      </c>
    </row>
    <row r="1421" spans="1:3" x14ac:dyDescent="0.3">
      <c r="A1421" s="44">
        <v>0.1419</v>
      </c>
      <c r="B1421" s="52">
        <v>8.51</v>
      </c>
      <c r="C1421" s="53">
        <v>6.6484374999999998E-2</v>
      </c>
    </row>
    <row r="1422" spans="1:3" x14ac:dyDescent="0.3">
      <c r="A1422" s="44">
        <v>0.14199999999999999</v>
      </c>
      <c r="B1422" s="52">
        <v>8.51</v>
      </c>
      <c r="C1422" s="53">
        <v>6.6484374999999998E-2</v>
      </c>
    </row>
    <row r="1423" spans="1:3" x14ac:dyDescent="0.3">
      <c r="A1423" s="44">
        <v>0.1421</v>
      </c>
      <c r="B1423" s="52">
        <v>8.51</v>
      </c>
      <c r="C1423" s="53">
        <v>6.6484374999999998E-2</v>
      </c>
    </row>
    <row r="1424" spans="1:3" x14ac:dyDescent="0.3">
      <c r="A1424" s="44">
        <v>0.14219999999999999</v>
      </c>
      <c r="B1424" s="52">
        <v>8.51</v>
      </c>
      <c r="C1424" s="53">
        <v>6.6484374999999998E-2</v>
      </c>
    </row>
    <row r="1425" spans="1:3" x14ac:dyDescent="0.3">
      <c r="A1425" s="44">
        <v>0.14230000000000001</v>
      </c>
      <c r="B1425" s="52">
        <v>8.51</v>
      </c>
      <c r="C1425" s="53">
        <v>6.6484374999999998E-2</v>
      </c>
    </row>
    <row r="1426" spans="1:3" x14ac:dyDescent="0.3">
      <c r="A1426" s="44">
        <v>0.1424</v>
      </c>
      <c r="B1426" s="52">
        <v>8.51</v>
      </c>
      <c r="C1426" s="53">
        <v>6.6484374999999998E-2</v>
      </c>
    </row>
    <row r="1427" spans="1:3" x14ac:dyDescent="0.3">
      <c r="A1427" s="44">
        <v>0.14249999999999999</v>
      </c>
      <c r="B1427" s="52">
        <v>8.51</v>
      </c>
      <c r="C1427" s="53">
        <v>6.6484374999999998E-2</v>
      </c>
    </row>
    <row r="1428" spans="1:3" x14ac:dyDescent="0.3">
      <c r="A1428" s="44">
        <v>0.1426</v>
      </c>
      <c r="B1428" s="52">
        <v>8.51</v>
      </c>
      <c r="C1428" s="53">
        <v>6.6484374999999998E-2</v>
      </c>
    </row>
    <row r="1429" spans="1:3" x14ac:dyDescent="0.3">
      <c r="A1429" s="44">
        <v>0.14269999999999999</v>
      </c>
      <c r="B1429" s="52">
        <v>8.51</v>
      </c>
      <c r="C1429" s="53">
        <v>6.6484374999999998E-2</v>
      </c>
    </row>
    <row r="1430" spans="1:3" x14ac:dyDescent="0.3">
      <c r="A1430" s="44">
        <v>0.14280000000000001</v>
      </c>
      <c r="B1430" s="52">
        <v>8.51</v>
      </c>
      <c r="C1430" s="53">
        <v>6.6484374999999998E-2</v>
      </c>
    </row>
    <row r="1431" spans="1:3" x14ac:dyDescent="0.3">
      <c r="A1431" s="44">
        <v>0.1429</v>
      </c>
      <c r="B1431" s="52">
        <v>8.51</v>
      </c>
      <c r="C1431" s="53">
        <v>6.6484374999999998E-2</v>
      </c>
    </row>
    <row r="1432" spans="1:3" x14ac:dyDescent="0.3">
      <c r="A1432" s="44">
        <v>0.14299999999999999</v>
      </c>
      <c r="B1432" s="52">
        <v>8.51</v>
      </c>
      <c r="C1432" s="53">
        <v>6.6484374999999998E-2</v>
      </c>
    </row>
    <row r="1433" spans="1:3" x14ac:dyDescent="0.3">
      <c r="A1433" s="44">
        <v>0.1431</v>
      </c>
      <c r="B1433" s="52">
        <v>8.51</v>
      </c>
      <c r="C1433" s="53">
        <v>6.6484374999999998E-2</v>
      </c>
    </row>
    <row r="1434" spans="1:3" x14ac:dyDescent="0.3">
      <c r="A1434" s="44">
        <v>0.14319999999999999</v>
      </c>
      <c r="B1434" s="52">
        <v>8.51</v>
      </c>
      <c r="C1434" s="53">
        <v>6.6484374999999998E-2</v>
      </c>
    </row>
    <row r="1435" spans="1:3" x14ac:dyDescent="0.3">
      <c r="A1435" s="44">
        <v>0.14330000000000001</v>
      </c>
      <c r="B1435" s="52">
        <v>8.51</v>
      </c>
      <c r="C1435" s="53">
        <v>6.6484374999999998E-2</v>
      </c>
    </row>
    <row r="1436" spans="1:3" x14ac:dyDescent="0.3">
      <c r="A1436" s="44">
        <v>0.1434</v>
      </c>
      <c r="B1436" s="52">
        <v>8.51</v>
      </c>
      <c r="C1436" s="53">
        <v>6.6484374999999998E-2</v>
      </c>
    </row>
    <row r="1437" spans="1:3" x14ac:dyDescent="0.3">
      <c r="A1437" s="44">
        <v>0.14349999999999999</v>
      </c>
      <c r="B1437" s="52">
        <v>8.51</v>
      </c>
      <c r="C1437" s="53">
        <v>6.6484374999999998E-2</v>
      </c>
    </row>
    <row r="1438" spans="1:3" x14ac:dyDescent="0.3">
      <c r="A1438" s="44">
        <v>0.14360000000000001</v>
      </c>
      <c r="B1438" s="52">
        <v>8.51</v>
      </c>
      <c r="C1438" s="53">
        <v>6.6484374999999998E-2</v>
      </c>
    </row>
    <row r="1439" spans="1:3" x14ac:dyDescent="0.3">
      <c r="A1439" s="44">
        <v>0.14369999999999999</v>
      </c>
      <c r="B1439" s="52">
        <v>8.51</v>
      </c>
      <c r="C1439" s="53">
        <v>6.6484374999999998E-2</v>
      </c>
    </row>
    <row r="1440" spans="1:3" x14ac:dyDescent="0.3">
      <c r="A1440" s="44">
        <v>0.14380000000000001</v>
      </c>
      <c r="B1440" s="52">
        <v>8.51</v>
      </c>
      <c r="C1440" s="53">
        <v>6.6484374999999998E-2</v>
      </c>
    </row>
    <row r="1441" spans="1:3" x14ac:dyDescent="0.3">
      <c r="A1441" s="44">
        <v>0.1439</v>
      </c>
      <c r="B1441" s="52">
        <v>8.51</v>
      </c>
      <c r="C1441" s="53">
        <v>6.6484374999999998E-2</v>
      </c>
    </row>
    <row r="1442" spans="1:3" x14ac:dyDescent="0.3">
      <c r="A1442" s="44">
        <v>0.14399999999999999</v>
      </c>
      <c r="B1442" s="52">
        <v>8.51</v>
      </c>
      <c r="C1442" s="53">
        <v>6.6484374999999998E-2</v>
      </c>
    </row>
    <row r="1443" spans="1:3" x14ac:dyDescent="0.3">
      <c r="A1443" s="44">
        <v>0.14410000000000001</v>
      </c>
      <c r="B1443" s="52">
        <v>8.51</v>
      </c>
      <c r="C1443" s="53">
        <v>6.6484374999999998E-2</v>
      </c>
    </row>
    <row r="1444" spans="1:3" x14ac:dyDescent="0.3">
      <c r="A1444" s="44">
        <v>0.14419999999999999</v>
      </c>
      <c r="B1444" s="52">
        <v>8.51</v>
      </c>
      <c r="C1444" s="53">
        <v>6.6484374999999998E-2</v>
      </c>
    </row>
    <row r="1445" spans="1:3" x14ac:dyDescent="0.3">
      <c r="A1445" s="44">
        <v>0.14430000000000001</v>
      </c>
      <c r="B1445" s="52">
        <v>8.51</v>
      </c>
      <c r="C1445" s="53">
        <v>6.6484374999999998E-2</v>
      </c>
    </row>
    <row r="1446" spans="1:3" x14ac:dyDescent="0.3">
      <c r="A1446" s="44">
        <v>0.1444</v>
      </c>
      <c r="B1446" s="52">
        <v>8.51</v>
      </c>
      <c r="C1446" s="53">
        <v>6.6484374999999998E-2</v>
      </c>
    </row>
    <row r="1447" spans="1:3" x14ac:dyDescent="0.3">
      <c r="A1447" s="44">
        <v>0.14449999999999999</v>
      </c>
      <c r="B1447" s="52">
        <v>8.51</v>
      </c>
      <c r="C1447" s="53">
        <v>6.6484374999999998E-2</v>
      </c>
    </row>
    <row r="1448" spans="1:3" x14ac:dyDescent="0.3">
      <c r="A1448" s="44">
        <v>0.14460000000000001</v>
      </c>
      <c r="B1448" s="52">
        <v>8.51</v>
      </c>
      <c r="C1448" s="53">
        <v>6.6484374999999998E-2</v>
      </c>
    </row>
    <row r="1449" spans="1:3" x14ac:dyDescent="0.3">
      <c r="A1449" s="44">
        <v>0.1447</v>
      </c>
      <c r="B1449" s="52">
        <v>8.51</v>
      </c>
      <c r="C1449" s="53">
        <v>6.6484374999999998E-2</v>
      </c>
    </row>
    <row r="1450" spans="1:3" x14ac:dyDescent="0.3">
      <c r="A1450" s="44">
        <v>0.14480000000000001</v>
      </c>
      <c r="B1450" s="52">
        <v>8.51</v>
      </c>
      <c r="C1450" s="53">
        <v>6.6484374999999998E-2</v>
      </c>
    </row>
    <row r="1451" spans="1:3" x14ac:dyDescent="0.3">
      <c r="A1451" s="44">
        <v>0.1449</v>
      </c>
      <c r="B1451" s="52">
        <v>8.51</v>
      </c>
      <c r="C1451" s="53">
        <v>6.6484374999999998E-2</v>
      </c>
    </row>
    <row r="1452" spans="1:3" x14ac:dyDescent="0.3">
      <c r="A1452" s="44">
        <v>0.14499999999999999</v>
      </c>
      <c r="B1452" s="52">
        <v>8.51</v>
      </c>
      <c r="C1452" s="53">
        <v>6.6484374999999998E-2</v>
      </c>
    </row>
    <row r="1453" spans="1:3" x14ac:dyDescent="0.3">
      <c r="A1453" s="44">
        <v>0.14510000000000001</v>
      </c>
      <c r="B1453" s="52">
        <v>8.51</v>
      </c>
      <c r="C1453" s="53">
        <v>6.6484374999999998E-2</v>
      </c>
    </row>
    <row r="1454" spans="1:3" x14ac:dyDescent="0.3">
      <c r="A1454" s="44">
        <v>0.1452</v>
      </c>
      <c r="B1454" s="52">
        <v>8.51</v>
      </c>
      <c r="C1454" s="53">
        <v>6.6484374999999998E-2</v>
      </c>
    </row>
    <row r="1455" spans="1:3" x14ac:dyDescent="0.3">
      <c r="A1455" s="44">
        <v>0.14530000000000001</v>
      </c>
      <c r="B1455" s="52">
        <v>8.51</v>
      </c>
      <c r="C1455" s="53">
        <v>6.6484374999999998E-2</v>
      </c>
    </row>
    <row r="1456" spans="1:3" x14ac:dyDescent="0.3">
      <c r="A1456" s="44">
        <v>0.1454</v>
      </c>
      <c r="B1456" s="52">
        <v>8.51</v>
      </c>
      <c r="C1456" s="53">
        <v>6.6484374999999998E-2</v>
      </c>
    </row>
    <row r="1457" spans="1:3" x14ac:dyDescent="0.3">
      <c r="A1457" s="44">
        <v>0.14549999999999999</v>
      </c>
      <c r="B1457" s="52">
        <v>8.51</v>
      </c>
      <c r="C1457" s="53">
        <v>6.6484374999999998E-2</v>
      </c>
    </row>
    <row r="1458" spans="1:3" x14ac:dyDescent="0.3">
      <c r="A1458" s="44">
        <v>0.14560000000000001</v>
      </c>
      <c r="B1458" s="52">
        <v>8.51</v>
      </c>
      <c r="C1458" s="53">
        <v>6.6484374999999998E-2</v>
      </c>
    </row>
    <row r="1459" spans="1:3" x14ac:dyDescent="0.3">
      <c r="A1459" s="44">
        <v>0.1457</v>
      </c>
      <c r="B1459" s="52">
        <v>8.51</v>
      </c>
      <c r="C1459" s="53">
        <v>6.6484374999999998E-2</v>
      </c>
    </row>
    <row r="1460" spans="1:3" x14ac:dyDescent="0.3">
      <c r="A1460" s="44">
        <v>0.14580000000000001</v>
      </c>
      <c r="B1460" s="52">
        <v>8.51</v>
      </c>
      <c r="C1460" s="53">
        <v>6.6484374999999998E-2</v>
      </c>
    </row>
    <row r="1461" spans="1:3" x14ac:dyDescent="0.3">
      <c r="A1461" s="44">
        <v>0.1459</v>
      </c>
      <c r="B1461" s="52">
        <v>8.51</v>
      </c>
      <c r="C1461" s="53">
        <v>6.6484374999999998E-2</v>
      </c>
    </row>
    <row r="1462" spans="1:3" x14ac:dyDescent="0.3">
      <c r="A1462" s="44">
        <v>0.14599999999999999</v>
      </c>
      <c r="B1462" s="52">
        <v>8.51</v>
      </c>
      <c r="C1462" s="53">
        <v>6.6484374999999998E-2</v>
      </c>
    </row>
    <row r="1463" spans="1:3" x14ac:dyDescent="0.3">
      <c r="A1463" s="44">
        <v>0.14610000000000001</v>
      </c>
      <c r="B1463" s="52">
        <v>8.51</v>
      </c>
      <c r="C1463" s="53">
        <v>6.6484374999999998E-2</v>
      </c>
    </row>
    <row r="1464" spans="1:3" x14ac:dyDescent="0.3">
      <c r="A1464" s="44">
        <v>0.1462</v>
      </c>
      <c r="B1464" s="52">
        <v>8.51</v>
      </c>
      <c r="C1464" s="53">
        <v>6.6484374999999998E-2</v>
      </c>
    </row>
    <row r="1465" spans="1:3" x14ac:dyDescent="0.3">
      <c r="A1465" s="44">
        <v>0.14630000000000001</v>
      </c>
      <c r="B1465" s="52">
        <v>8.51</v>
      </c>
      <c r="C1465" s="53">
        <v>6.6484374999999998E-2</v>
      </c>
    </row>
    <row r="1466" spans="1:3" x14ac:dyDescent="0.3">
      <c r="A1466" s="44">
        <v>0.1464</v>
      </c>
      <c r="B1466" s="52">
        <v>8.51</v>
      </c>
      <c r="C1466" s="53">
        <v>6.6484374999999998E-2</v>
      </c>
    </row>
    <row r="1467" spans="1:3" x14ac:dyDescent="0.3">
      <c r="A1467" s="44">
        <v>0.14649999999999999</v>
      </c>
      <c r="B1467" s="52">
        <v>8.51</v>
      </c>
      <c r="C1467" s="53">
        <v>6.6484374999999998E-2</v>
      </c>
    </row>
    <row r="1468" spans="1:3" x14ac:dyDescent="0.3">
      <c r="A1468" s="44">
        <v>0.14660000000000001</v>
      </c>
      <c r="B1468" s="52">
        <v>8.51</v>
      </c>
      <c r="C1468" s="53">
        <v>6.6484374999999998E-2</v>
      </c>
    </row>
    <row r="1469" spans="1:3" x14ac:dyDescent="0.3">
      <c r="A1469" s="44">
        <v>0.1467</v>
      </c>
      <c r="B1469" s="52">
        <v>8.51</v>
      </c>
      <c r="C1469" s="53">
        <v>6.6484374999999998E-2</v>
      </c>
    </row>
    <row r="1470" spans="1:3" x14ac:dyDescent="0.3">
      <c r="A1470" s="44">
        <v>0.14680000000000001</v>
      </c>
      <c r="B1470" s="52">
        <v>8.51</v>
      </c>
      <c r="C1470" s="53">
        <v>6.6484374999999998E-2</v>
      </c>
    </row>
    <row r="1471" spans="1:3" x14ac:dyDescent="0.3">
      <c r="A1471" s="44">
        <v>0.1469</v>
      </c>
      <c r="B1471" s="52">
        <v>8.51</v>
      </c>
      <c r="C1471" s="53">
        <v>6.6484374999999998E-2</v>
      </c>
    </row>
    <row r="1472" spans="1:3" x14ac:dyDescent="0.3">
      <c r="A1472" s="44">
        <v>0.14699999999999999</v>
      </c>
      <c r="B1472" s="52">
        <v>8.51</v>
      </c>
      <c r="C1472" s="53">
        <v>6.6484374999999998E-2</v>
      </c>
    </row>
    <row r="1473" spans="1:3" x14ac:dyDescent="0.3">
      <c r="A1473" s="44">
        <v>0.14710000000000001</v>
      </c>
      <c r="B1473" s="52">
        <v>8.51</v>
      </c>
      <c r="C1473" s="53">
        <v>6.6484374999999998E-2</v>
      </c>
    </row>
    <row r="1474" spans="1:3" x14ac:dyDescent="0.3">
      <c r="A1474" s="44">
        <v>0.1472</v>
      </c>
      <c r="B1474" s="52">
        <v>8.51</v>
      </c>
      <c r="C1474" s="53">
        <v>6.6484374999999998E-2</v>
      </c>
    </row>
    <row r="1475" spans="1:3" x14ac:dyDescent="0.3">
      <c r="A1475" s="44">
        <v>0.14729999999999999</v>
      </c>
      <c r="B1475" s="52">
        <v>8.51</v>
      </c>
      <c r="C1475" s="53">
        <v>6.6484374999999998E-2</v>
      </c>
    </row>
    <row r="1476" spans="1:3" x14ac:dyDescent="0.3">
      <c r="A1476" s="44">
        <v>0.1474</v>
      </c>
      <c r="B1476" s="52">
        <v>8.51</v>
      </c>
      <c r="C1476" s="53">
        <v>6.6484374999999998E-2</v>
      </c>
    </row>
    <row r="1477" spans="1:3" x14ac:dyDescent="0.3">
      <c r="A1477" s="44">
        <v>0.14749999999999999</v>
      </c>
      <c r="B1477" s="52">
        <v>8.51</v>
      </c>
      <c r="C1477" s="53">
        <v>6.6484374999999998E-2</v>
      </c>
    </row>
    <row r="1478" spans="1:3" x14ac:dyDescent="0.3">
      <c r="A1478" s="44">
        <v>0.14760000000000001</v>
      </c>
      <c r="B1478" s="52">
        <v>8.51</v>
      </c>
      <c r="C1478" s="53">
        <v>6.6484374999999998E-2</v>
      </c>
    </row>
    <row r="1479" spans="1:3" x14ac:dyDescent="0.3">
      <c r="A1479" s="44">
        <v>0.1477</v>
      </c>
      <c r="B1479" s="52">
        <v>8.51</v>
      </c>
      <c r="C1479" s="53">
        <v>6.6484374999999998E-2</v>
      </c>
    </row>
    <row r="1480" spans="1:3" x14ac:dyDescent="0.3">
      <c r="A1480" s="44">
        <v>0.14779999999999999</v>
      </c>
      <c r="B1480" s="52">
        <v>8.51</v>
      </c>
      <c r="C1480" s="53">
        <v>6.6484374999999998E-2</v>
      </c>
    </row>
    <row r="1481" spans="1:3" x14ac:dyDescent="0.3">
      <c r="A1481" s="44">
        <v>0.1479</v>
      </c>
      <c r="B1481" s="52">
        <v>8.51</v>
      </c>
      <c r="C1481" s="53">
        <v>6.6484374999999998E-2</v>
      </c>
    </row>
    <row r="1482" spans="1:3" x14ac:dyDescent="0.3">
      <c r="A1482" s="44">
        <v>0.14799999999999999</v>
      </c>
      <c r="B1482" s="52">
        <v>8.51</v>
      </c>
      <c r="C1482" s="53">
        <v>6.6484374999999998E-2</v>
      </c>
    </row>
    <row r="1483" spans="1:3" x14ac:dyDescent="0.3">
      <c r="A1483" s="44">
        <v>0.14810000000000001</v>
      </c>
      <c r="B1483" s="52">
        <v>8.51</v>
      </c>
      <c r="C1483" s="53">
        <v>6.6484374999999998E-2</v>
      </c>
    </row>
    <row r="1484" spans="1:3" x14ac:dyDescent="0.3">
      <c r="A1484" s="44">
        <v>0.1482</v>
      </c>
      <c r="B1484" s="52">
        <v>8.51</v>
      </c>
      <c r="C1484" s="53">
        <v>6.6484374999999998E-2</v>
      </c>
    </row>
    <row r="1485" spans="1:3" x14ac:dyDescent="0.3">
      <c r="A1485" s="44">
        <v>0.14829999999999999</v>
      </c>
      <c r="B1485" s="52">
        <v>8.51</v>
      </c>
      <c r="C1485" s="53">
        <v>6.6484374999999998E-2</v>
      </c>
    </row>
    <row r="1486" spans="1:3" x14ac:dyDescent="0.3">
      <c r="A1486" s="44">
        <v>0.1484</v>
      </c>
      <c r="B1486" s="52">
        <v>8.51</v>
      </c>
      <c r="C1486" s="53">
        <v>6.6484374999999998E-2</v>
      </c>
    </row>
    <row r="1487" spans="1:3" x14ac:dyDescent="0.3">
      <c r="A1487" s="44">
        <v>0.14849999999999999</v>
      </c>
      <c r="B1487" s="52">
        <v>8.51</v>
      </c>
      <c r="C1487" s="53">
        <v>6.6484374999999998E-2</v>
      </c>
    </row>
    <row r="1488" spans="1:3" x14ac:dyDescent="0.3">
      <c r="A1488" s="44">
        <v>0.14860000000000001</v>
      </c>
      <c r="B1488" s="52">
        <v>8.51</v>
      </c>
      <c r="C1488" s="53">
        <v>6.6484374999999998E-2</v>
      </c>
    </row>
    <row r="1489" spans="1:3" x14ac:dyDescent="0.3">
      <c r="A1489" s="44">
        <v>0.1487</v>
      </c>
      <c r="B1489" s="52">
        <v>8.51</v>
      </c>
      <c r="C1489" s="53">
        <v>6.6484374999999998E-2</v>
      </c>
    </row>
    <row r="1490" spans="1:3" x14ac:dyDescent="0.3">
      <c r="A1490" s="44">
        <v>0.14879999999999999</v>
      </c>
      <c r="B1490" s="52">
        <v>8.51</v>
      </c>
      <c r="C1490" s="53">
        <v>6.6484374999999998E-2</v>
      </c>
    </row>
    <row r="1491" spans="1:3" x14ac:dyDescent="0.3">
      <c r="A1491" s="44">
        <v>0.1489</v>
      </c>
      <c r="B1491" s="52">
        <v>8.51</v>
      </c>
      <c r="C1491" s="53">
        <v>6.6484374999999998E-2</v>
      </c>
    </row>
    <row r="1492" spans="1:3" x14ac:dyDescent="0.3">
      <c r="A1492" s="44">
        <v>0.14899999999999999</v>
      </c>
      <c r="B1492" s="52">
        <v>8.51</v>
      </c>
      <c r="C1492" s="53">
        <v>6.6484374999999998E-2</v>
      </c>
    </row>
    <row r="1493" spans="1:3" x14ac:dyDescent="0.3">
      <c r="A1493" s="44">
        <v>0.14910000000000001</v>
      </c>
      <c r="B1493" s="52">
        <v>8.51</v>
      </c>
      <c r="C1493" s="53">
        <v>6.6484374999999998E-2</v>
      </c>
    </row>
    <row r="1494" spans="1:3" x14ac:dyDescent="0.3">
      <c r="A1494" s="44">
        <v>0.1492</v>
      </c>
      <c r="B1494" s="52">
        <v>8.51</v>
      </c>
      <c r="C1494" s="53">
        <v>6.6484374999999998E-2</v>
      </c>
    </row>
    <row r="1495" spans="1:3" x14ac:dyDescent="0.3">
      <c r="A1495" s="44">
        <v>0.14929999999999999</v>
      </c>
      <c r="B1495" s="52">
        <v>8.51</v>
      </c>
      <c r="C1495" s="53">
        <v>6.6484374999999998E-2</v>
      </c>
    </row>
    <row r="1496" spans="1:3" x14ac:dyDescent="0.3">
      <c r="A1496" s="44">
        <v>0.14940000000000001</v>
      </c>
      <c r="B1496" s="52">
        <v>8.51</v>
      </c>
      <c r="C1496" s="53">
        <v>6.6484374999999998E-2</v>
      </c>
    </row>
    <row r="1497" spans="1:3" x14ac:dyDescent="0.3">
      <c r="A1497" s="44">
        <v>0.14949999999999999</v>
      </c>
      <c r="B1497" s="52">
        <v>8.51</v>
      </c>
      <c r="C1497" s="53">
        <v>6.6484374999999998E-2</v>
      </c>
    </row>
    <row r="1498" spans="1:3" x14ac:dyDescent="0.3">
      <c r="A1498" s="44">
        <v>0.14960000000000001</v>
      </c>
      <c r="B1498" s="52">
        <v>8.51</v>
      </c>
      <c r="C1498" s="53">
        <v>6.6484374999999998E-2</v>
      </c>
    </row>
    <row r="1499" spans="1:3" x14ac:dyDescent="0.3">
      <c r="A1499" s="44">
        <v>0.1497</v>
      </c>
      <c r="B1499" s="52">
        <v>8.51</v>
      </c>
      <c r="C1499" s="53">
        <v>6.6484374999999998E-2</v>
      </c>
    </row>
    <row r="1500" spans="1:3" x14ac:dyDescent="0.3">
      <c r="A1500" s="44">
        <v>0.14979999999999999</v>
      </c>
      <c r="B1500" s="52">
        <v>8.51</v>
      </c>
      <c r="C1500" s="53">
        <v>6.6484374999999998E-2</v>
      </c>
    </row>
    <row r="1501" spans="1:3" x14ac:dyDescent="0.3">
      <c r="A1501" s="44">
        <v>0.14990000000000001</v>
      </c>
      <c r="B1501" s="52">
        <v>8.51</v>
      </c>
      <c r="C1501" s="53">
        <v>6.6484374999999998E-2</v>
      </c>
    </row>
    <row r="1502" spans="1:3" x14ac:dyDescent="0.3">
      <c r="A1502" s="44">
        <v>0.15</v>
      </c>
      <c r="B1502" s="52">
        <v>8.51</v>
      </c>
      <c r="C1502" s="53">
        <v>6.6484374999999998E-2</v>
      </c>
    </row>
    <row r="1503" spans="1:3" x14ac:dyDescent="0.3">
      <c r="A1503" s="44">
        <v>0.15010000000000001</v>
      </c>
      <c r="B1503" s="52">
        <v>8.51</v>
      </c>
      <c r="C1503" s="53">
        <v>6.6484374999999998E-2</v>
      </c>
    </row>
    <row r="1504" spans="1:3" x14ac:dyDescent="0.3">
      <c r="A1504" s="44">
        <v>0.1502</v>
      </c>
      <c r="B1504" s="52">
        <v>8.51</v>
      </c>
      <c r="C1504" s="53">
        <v>6.6484374999999998E-2</v>
      </c>
    </row>
    <row r="1505" spans="1:3" x14ac:dyDescent="0.3">
      <c r="A1505" s="44">
        <v>0.15029999999999999</v>
      </c>
      <c r="B1505" s="52">
        <v>8.51</v>
      </c>
      <c r="C1505" s="53">
        <v>6.6484374999999998E-2</v>
      </c>
    </row>
    <row r="1506" spans="1:3" x14ac:dyDescent="0.3">
      <c r="A1506" s="44">
        <v>0.15040000000000001</v>
      </c>
      <c r="B1506" s="52">
        <v>8.51</v>
      </c>
      <c r="C1506" s="53">
        <v>6.6484374999999998E-2</v>
      </c>
    </row>
    <row r="1507" spans="1:3" x14ac:dyDescent="0.3">
      <c r="A1507" s="44">
        <v>0.15049999999999999</v>
      </c>
      <c r="B1507" s="52">
        <v>8.51</v>
      </c>
      <c r="C1507" s="53">
        <v>6.6484374999999998E-2</v>
      </c>
    </row>
    <row r="1508" spans="1:3" x14ac:dyDescent="0.3">
      <c r="A1508" s="44">
        <v>0.15060000000000001</v>
      </c>
      <c r="B1508" s="52">
        <v>8.51</v>
      </c>
      <c r="C1508" s="53">
        <v>6.6484374999999998E-2</v>
      </c>
    </row>
    <row r="1509" spans="1:3" x14ac:dyDescent="0.3">
      <c r="A1509" s="44">
        <v>0.1507</v>
      </c>
      <c r="B1509" s="52">
        <v>8.51</v>
      </c>
      <c r="C1509" s="53">
        <v>6.6484374999999998E-2</v>
      </c>
    </row>
    <row r="1510" spans="1:3" x14ac:dyDescent="0.3">
      <c r="A1510" s="44">
        <v>0.15079999999999999</v>
      </c>
      <c r="B1510" s="52">
        <v>8.51</v>
      </c>
      <c r="C1510" s="53">
        <v>6.6484374999999998E-2</v>
      </c>
    </row>
    <row r="1511" spans="1:3" x14ac:dyDescent="0.3">
      <c r="A1511" s="44">
        <v>0.15090000000000001</v>
      </c>
      <c r="B1511" s="52">
        <v>8.51</v>
      </c>
      <c r="C1511" s="53">
        <v>6.6484374999999998E-2</v>
      </c>
    </row>
    <row r="1512" spans="1:3" x14ac:dyDescent="0.3">
      <c r="A1512" s="44">
        <v>0.151</v>
      </c>
      <c r="B1512" s="52">
        <v>8.51</v>
      </c>
      <c r="C1512" s="53">
        <v>6.6484374999999998E-2</v>
      </c>
    </row>
    <row r="1513" spans="1:3" x14ac:dyDescent="0.3">
      <c r="A1513" s="44">
        <v>0.15110000000000001</v>
      </c>
      <c r="B1513" s="52">
        <v>8.51</v>
      </c>
      <c r="C1513" s="53">
        <v>6.6484374999999998E-2</v>
      </c>
    </row>
    <row r="1514" spans="1:3" x14ac:dyDescent="0.3">
      <c r="A1514" s="44">
        <v>0.1512</v>
      </c>
      <c r="B1514" s="52">
        <v>8.51</v>
      </c>
      <c r="C1514" s="53">
        <v>6.6484374999999998E-2</v>
      </c>
    </row>
    <row r="1515" spans="1:3" x14ac:dyDescent="0.3">
      <c r="A1515" s="44">
        <v>0.15129999999999999</v>
      </c>
      <c r="B1515" s="52">
        <v>8.51</v>
      </c>
      <c r="C1515" s="53">
        <v>6.6484374999999998E-2</v>
      </c>
    </row>
    <row r="1516" spans="1:3" x14ac:dyDescent="0.3">
      <c r="A1516" s="44">
        <v>0.15140000000000001</v>
      </c>
      <c r="B1516" s="52">
        <v>8.51</v>
      </c>
      <c r="C1516" s="53">
        <v>6.6484374999999998E-2</v>
      </c>
    </row>
    <row r="1517" spans="1:3" x14ac:dyDescent="0.3">
      <c r="A1517" s="44">
        <v>0.1515</v>
      </c>
      <c r="B1517" s="52">
        <v>8.51</v>
      </c>
      <c r="C1517" s="53">
        <v>6.6484374999999998E-2</v>
      </c>
    </row>
    <row r="1518" spans="1:3" x14ac:dyDescent="0.3">
      <c r="A1518" s="44">
        <v>0.15160000000000001</v>
      </c>
      <c r="B1518" s="52">
        <v>8.51</v>
      </c>
      <c r="C1518" s="53">
        <v>6.6484374999999998E-2</v>
      </c>
    </row>
    <row r="1519" spans="1:3" x14ac:dyDescent="0.3">
      <c r="A1519" s="44">
        <v>0.1517</v>
      </c>
      <c r="B1519" s="52">
        <v>8.51</v>
      </c>
      <c r="C1519" s="53">
        <v>6.6484374999999998E-2</v>
      </c>
    </row>
    <row r="1520" spans="1:3" x14ac:dyDescent="0.3">
      <c r="A1520" s="44">
        <v>0.15179999999999999</v>
      </c>
      <c r="B1520" s="52">
        <v>8.51</v>
      </c>
      <c r="C1520" s="53">
        <v>6.6484374999999998E-2</v>
      </c>
    </row>
    <row r="1521" spans="1:3" x14ac:dyDescent="0.3">
      <c r="A1521" s="44">
        <v>0.15190000000000001</v>
      </c>
      <c r="B1521" s="52">
        <v>8.51</v>
      </c>
      <c r="C1521" s="53">
        <v>6.6484374999999998E-2</v>
      </c>
    </row>
    <row r="1522" spans="1:3" x14ac:dyDescent="0.3">
      <c r="A1522" s="44">
        <v>0.152</v>
      </c>
      <c r="B1522" s="52">
        <v>8.51</v>
      </c>
      <c r="C1522" s="53">
        <v>6.6484374999999998E-2</v>
      </c>
    </row>
    <row r="1523" spans="1:3" x14ac:dyDescent="0.3">
      <c r="A1523" s="44">
        <v>0.15210000000000001</v>
      </c>
      <c r="B1523" s="52">
        <v>8.51</v>
      </c>
      <c r="C1523" s="53">
        <v>6.6484374999999998E-2</v>
      </c>
    </row>
    <row r="1524" spans="1:3" x14ac:dyDescent="0.3">
      <c r="A1524" s="44">
        <v>0.1522</v>
      </c>
      <c r="B1524" s="52">
        <v>8.51</v>
      </c>
      <c r="C1524" s="53">
        <v>6.6484374999999998E-2</v>
      </c>
    </row>
    <row r="1525" spans="1:3" x14ac:dyDescent="0.3">
      <c r="A1525" s="44">
        <v>0.15229999999999999</v>
      </c>
      <c r="B1525" s="52">
        <v>8.51</v>
      </c>
      <c r="C1525" s="53">
        <v>6.6484374999999998E-2</v>
      </c>
    </row>
    <row r="1526" spans="1:3" x14ac:dyDescent="0.3">
      <c r="A1526" s="44">
        <v>0.15240000000000001</v>
      </c>
      <c r="B1526" s="52">
        <v>8.51</v>
      </c>
      <c r="C1526" s="53">
        <v>6.6484374999999998E-2</v>
      </c>
    </row>
    <row r="1527" spans="1:3" x14ac:dyDescent="0.3">
      <c r="A1527" s="44">
        <v>0.1525</v>
      </c>
      <c r="B1527" s="52">
        <v>8.51</v>
      </c>
      <c r="C1527" s="53">
        <v>6.6484374999999998E-2</v>
      </c>
    </row>
    <row r="1528" spans="1:3" x14ac:dyDescent="0.3">
      <c r="A1528" s="44">
        <v>0.15260000000000001</v>
      </c>
      <c r="B1528" s="52">
        <v>8.51</v>
      </c>
      <c r="C1528" s="53">
        <v>6.6484374999999998E-2</v>
      </c>
    </row>
    <row r="1529" spans="1:3" x14ac:dyDescent="0.3">
      <c r="A1529" s="44">
        <v>0.1527</v>
      </c>
      <c r="B1529" s="52">
        <v>8.51</v>
      </c>
      <c r="C1529" s="53">
        <v>6.6484374999999998E-2</v>
      </c>
    </row>
    <row r="1530" spans="1:3" x14ac:dyDescent="0.3">
      <c r="A1530" s="44">
        <v>0.15279999999999999</v>
      </c>
      <c r="B1530" s="52">
        <v>8.51</v>
      </c>
      <c r="C1530" s="53">
        <v>6.6484374999999998E-2</v>
      </c>
    </row>
    <row r="1531" spans="1:3" x14ac:dyDescent="0.3">
      <c r="A1531" s="44">
        <v>0.15290000000000001</v>
      </c>
      <c r="B1531" s="52">
        <v>8.51</v>
      </c>
      <c r="C1531" s="53">
        <v>6.6484374999999998E-2</v>
      </c>
    </row>
    <row r="1532" spans="1:3" x14ac:dyDescent="0.3">
      <c r="A1532" s="44">
        <v>0.153</v>
      </c>
      <c r="B1532" s="52">
        <v>8.51</v>
      </c>
      <c r="C1532" s="53">
        <v>6.6484374999999998E-2</v>
      </c>
    </row>
    <row r="1533" spans="1:3" x14ac:dyDescent="0.3">
      <c r="A1533" s="44">
        <v>0.15310000000000001</v>
      </c>
      <c r="B1533" s="52">
        <v>8.51</v>
      </c>
      <c r="C1533" s="53">
        <v>6.6484374999999998E-2</v>
      </c>
    </row>
    <row r="1534" spans="1:3" x14ac:dyDescent="0.3">
      <c r="A1534" s="44">
        <v>0.1532</v>
      </c>
      <c r="B1534" s="52">
        <v>8.51</v>
      </c>
      <c r="C1534" s="53">
        <v>6.6484374999999998E-2</v>
      </c>
    </row>
    <row r="1535" spans="1:3" x14ac:dyDescent="0.3">
      <c r="A1535" s="44">
        <v>0.15329999999999999</v>
      </c>
      <c r="B1535" s="52">
        <v>8.51</v>
      </c>
      <c r="C1535" s="53">
        <v>6.6484374999999998E-2</v>
      </c>
    </row>
    <row r="1536" spans="1:3" x14ac:dyDescent="0.3">
      <c r="A1536" s="44">
        <v>0.15340000000000001</v>
      </c>
      <c r="B1536" s="52">
        <v>8.51</v>
      </c>
      <c r="C1536" s="53">
        <v>6.6484374999999998E-2</v>
      </c>
    </row>
    <row r="1537" spans="1:3" x14ac:dyDescent="0.3">
      <c r="A1537" s="44">
        <v>0.1535</v>
      </c>
      <c r="B1537" s="52">
        <v>8.51</v>
      </c>
      <c r="C1537" s="53">
        <v>6.6484374999999998E-2</v>
      </c>
    </row>
    <row r="1538" spans="1:3" x14ac:dyDescent="0.3">
      <c r="A1538" s="44">
        <v>0.15359999999999999</v>
      </c>
      <c r="B1538" s="52">
        <v>8.51</v>
      </c>
      <c r="C1538" s="53">
        <v>6.6484374999999998E-2</v>
      </c>
    </row>
    <row r="1539" spans="1:3" x14ac:dyDescent="0.3">
      <c r="A1539" s="44">
        <v>0.1537</v>
      </c>
      <c r="B1539" s="52">
        <v>8.51</v>
      </c>
      <c r="C1539" s="53">
        <v>6.6484374999999998E-2</v>
      </c>
    </row>
    <row r="1540" spans="1:3" x14ac:dyDescent="0.3">
      <c r="A1540" s="44">
        <v>0.15379999999999999</v>
      </c>
      <c r="B1540" s="52">
        <v>8.51</v>
      </c>
      <c r="C1540" s="53">
        <v>6.6484374999999998E-2</v>
      </c>
    </row>
    <row r="1541" spans="1:3" x14ac:dyDescent="0.3">
      <c r="A1541" s="44">
        <v>0.15390000000000001</v>
      </c>
      <c r="B1541" s="52">
        <v>8.51</v>
      </c>
      <c r="C1541" s="53">
        <v>6.6484374999999998E-2</v>
      </c>
    </row>
    <row r="1542" spans="1:3" x14ac:dyDescent="0.3">
      <c r="A1542" s="44">
        <v>0.154</v>
      </c>
      <c r="B1542" s="52">
        <v>8.51</v>
      </c>
      <c r="C1542" s="53">
        <v>6.6484374999999998E-2</v>
      </c>
    </row>
    <row r="1543" spans="1:3" x14ac:dyDescent="0.3">
      <c r="A1543" s="44">
        <v>0.15409999999999999</v>
      </c>
      <c r="B1543" s="52">
        <v>8.51</v>
      </c>
      <c r="C1543" s="53">
        <v>6.6484374999999998E-2</v>
      </c>
    </row>
    <row r="1544" spans="1:3" x14ac:dyDescent="0.3">
      <c r="A1544" s="44">
        <v>0.1542</v>
      </c>
      <c r="B1544" s="52">
        <v>8.51</v>
      </c>
      <c r="C1544" s="53">
        <v>6.6484374999999998E-2</v>
      </c>
    </row>
    <row r="1545" spans="1:3" x14ac:dyDescent="0.3">
      <c r="A1545" s="44">
        <v>0.15429999999999999</v>
      </c>
      <c r="B1545" s="52">
        <v>8.51</v>
      </c>
      <c r="C1545" s="53">
        <v>6.6484374999999998E-2</v>
      </c>
    </row>
    <row r="1546" spans="1:3" x14ac:dyDescent="0.3">
      <c r="A1546" s="44">
        <v>0.15440000000000001</v>
      </c>
      <c r="B1546" s="52">
        <v>8.51</v>
      </c>
      <c r="C1546" s="53">
        <v>6.6484374999999998E-2</v>
      </c>
    </row>
    <row r="1547" spans="1:3" x14ac:dyDescent="0.3">
      <c r="A1547" s="44">
        <v>0.1545</v>
      </c>
      <c r="B1547" s="52">
        <v>8.51</v>
      </c>
      <c r="C1547" s="53">
        <v>6.6484374999999998E-2</v>
      </c>
    </row>
    <row r="1548" spans="1:3" x14ac:dyDescent="0.3">
      <c r="A1548" s="44">
        <v>0.15459999999999999</v>
      </c>
      <c r="B1548" s="52">
        <v>8.51</v>
      </c>
      <c r="C1548" s="53">
        <v>6.6484374999999998E-2</v>
      </c>
    </row>
    <row r="1549" spans="1:3" x14ac:dyDescent="0.3">
      <c r="A1549" s="44">
        <v>0.1547</v>
      </c>
      <c r="B1549" s="52">
        <v>8.51</v>
      </c>
      <c r="C1549" s="53">
        <v>6.6484374999999998E-2</v>
      </c>
    </row>
    <row r="1550" spans="1:3" x14ac:dyDescent="0.3">
      <c r="A1550" s="44">
        <v>0.15479999999999999</v>
      </c>
      <c r="B1550" s="52">
        <v>8.51</v>
      </c>
      <c r="C1550" s="53">
        <v>6.6484374999999998E-2</v>
      </c>
    </row>
    <row r="1551" spans="1:3" x14ac:dyDescent="0.3">
      <c r="A1551" s="44">
        <v>0.15490000000000001</v>
      </c>
      <c r="B1551" s="52">
        <v>8.51</v>
      </c>
      <c r="C1551" s="53">
        <v>6.6484374999999998E-2</v>
      </c>
    </row>
    <row r="1552" spans="1:3" x14ac:dyDescent="0.3">
      <c r="A1552" s="44">
        <v>0.155</v>
      </c>
      <c r="B1552" s="52">
        <v>8.51</v>
      </c>
      <c r="C1552" s="53">
        <v>6.6484374999999998E-2</v>
      </c>
    </row>
    <row r="1553" spans="1:3" x14ac:dyDescent="0.3">
      <c r="A1553" s="44">
        <v>0.15509999999999999</v>
      </c>
      <c r="B1553" s="52">
        <v>8.51</v>
      </c>
      <c r="C1553" s="53">
        <v>6.6484374999999998E-2</v>
      </c>
    </row>
    <row r="1554" spans="1:3" x14ac:dyDescent="0.3">
      <c r="A1554" s="44">
        <v>0.1552</v>
      </c>
      <c r="B1554" s="52">
        <v>8.51</v>
      </c>
      <c r="C1554" s="53">
        <v>6.6484374999999998E-2</v>
      </c>
    </row>
    <row r="1555" spans="1:3" x14ac:dyDescent="0.3">
      <c r="A1555" s="44">
        <v>0.15529999999999999</v>
      </c>
      <c r="B1555" s="52">
        <v>8.51</v>
      </c>
      <c r="C1555" s="53">
        <v>6.6484374999999998E-2</v>
      </c>
    </row>
    <row r="1556" spans="1:3" x14ac:dyDescent="0.3">
      <c r="A1556" s="44">
        <v>0.15540000000000001</v>
      </c>
      <c r="B1556" s="52">
        <v>8.51</v>
      </c>
      <c r="C1556" s="53">
        <v>6.6484374999999998E-2</v>
      </c>
    </row>
    <row r="1557" spans="1:3" x14ac:dyDescent="0.3">
      <c r="A1557" s="44">
        <v>0.1555</v>
      </c>
      <c r="B1557" s="52">
        <v>8.51</v>
      </c>
      <c r="C1557" s="53">
        <v>6.6484374999999998E-2</v>
      </c>
    </row>
    <row r="1558" spans="1:3" x14ac:dyDescent="0.3">
      <c r="A1558" s="44">
        <v>0.15559999999999999</v>
      </c>
      <c r="B1558" s="52">
        <v>8.51</v>
      </c>
      <c r="C1558" s="53">
        <v>6.6484374999999998E-2</v>
      </c>
    </row>
    <row r="1559" spans="1:3" x14ac:dyDescent="0.3">
      <c r="A1559" s="44">
        <v>0.15570000000000001</v>
      </c>
      <c r="B1559" s="52">
        <v>8.51</v>
      </c>
      <c r="C1559" s="53">
        <v>6.6484374999999998E-2</v>
      </c>
    </row>
    <row r="1560" spans="1:3" x14ac:dyDescent="0.3">
      <c r="A1560" s="44">
        <v>0.15579999999999999</v>
      </c>
      <c r="B1560" s="52">
        <v>8.51</v>
      </c>
      <c r="C1560" s="53">
        <v>6.6484374999999998E-2</v>
      </c>
    </row>
    <row r="1561" spans="1:3" x14ac:dyDescent="0.3">
      <c r="A1561" s="44">
        <v>0.15590000000000001</v>
      </c>
      <c r="B1561" s="52">
        <v>8.51</v>
      </c>
      <c r="C1561" s="53">
        <v>6.6484374999999998E-2</v>
      </c>
    </row>
    <row r="1562" spans="1:3" x14ac:dyDescent="0.3">
      <c r="A1562" s="44">
        <v>0.156</v>
      </c>
      <c r="B1562" s="52">
        <v>8.51</v>
      </c>
      <c r="C1562" s="53">
        <v>6.6484374999999998E-2</v>
      </c>
    </row>
    <row r="1563" spans="1:3" x14ac:dyDescent="0.3">
      <c r="A1563" s="44">
        <v>0.15609999999999999</v>
      </c>
      <c r="B1563" s="52">
        <v>8.51</v>
      </c>
      <c r="C1563" s="53">
        <v>6.6484374999999998E-2</v>
      </c>
    </row>
    <row r="1564" spans="1:3" x14ac:dyDescent="0.3">
      <c r="A1564" s="44">
        <v>0.15620000000000001</v>
      </c>
      <c r="B1564" s="52">
        <v>8.51</v>
      </c>
      <c r="C1564" s="53">
        <v>6.6484374999999998E-2</v>
      </c>
    </row>
    <row r="1565" spans="1:3" x14ac:dyDescent="0.3">
      <c r="A1565" s="44">
        <v>0.15629999999999999</v>
      </c>
      <c r="B1565" s="52">
        <v>8.51</v>
      </c>
      <c r="C1565" s="53">
        <v>6.6484374999999998E-2</v>
      </c>
    </row>
    <row r="1566" spans="1:3" x14ac:dyDescent="0.3">
      <c r="A1566" s="44">
        <v>0.15640000000000001</v>
      </c>
      <c r="B1566" s="52">
        <v>8.51</v>
      </c>
      <c r="C1566" s="53">
        <v>6.6484374999999998E-2</v>
      </c>
    </row>
    <row r="1567" spans="1:3" x14ac:dyDescent="0.3">
      <c r="A1567" s="44">
        <v>0.1565</v>
      </c>
      <c r="B1567" s="52">
        <v>8.51</v>
      </c>
      <c r="C1567" s="53">
        <v>6.6484374999999998E-2</v>
      </c>
    </row>
    <row r="1568" spans="1:3" x14ac:dyDescent="0.3">
      <c r="A1568" s="44">
        <v>0.15659999999999999</v>
      </c>
      <c r="B1568" s="52">
        <v>8.51</v>
      </c>
      <c r="C1568" s="53">
        <v>6.6484374999999998E-2</v>
      </c>
    </row>
    <row r="1569" spans="1:3" x14ac:dyDescent="0.3">
      <c r="A1569" s="44">
        <v>0.15670000000000001</v>
      </c>
      <c r="B1569" s="52">
        <v>8.51</v>
      </c>
      <c r="C1569" s="53">
        <v>6.6484374999999998E-2</v>
      </c>
    </row>
    <row r="1570" spans="1:3" x14ac:dyDescent="0.3">
      <c r="A1570" s="44">
        <v>0.15679999999999999</v>
      </c>
      <c r="B1570" s="52">
        <v>8.51</v>
      </c>
      <c r="C1570" s="53">
        <v>6.6484374999999998E-2</v>
      </c>
    </row>
    <row r="1571" spans="1:3" x14ac:dyDescent="0.3">
      <c r="A1571" s="44">
        <v>0.15690000000000001</v>
      </c>
      <c r="B1571" s="52">
        <v>8.51</v>
      </c>
      <c r="C1571" s="53">
        <v>6.6484374999999998E-2</v>
      </c>
    </row>
    <row r="1572" spans="1:3" x14ac:dyDescent="0.3">
      <c r="A1572" s="44">
        <v>0.157</v>
      </c>
      <c r="B1572" s="52">
        <v>8.51</v>
      </c>
      <c r="C1572" s="53">
        <v>6.6484374999999998E-2</v>
      </c>
    </row>
    <row r="1573" spans="1:3" x14ac:dyDescent="0.3">
      <c r="A1573" s="44">
        <v>0.15709999999999999</v>
      </c>
      <c r="B1573" s="52">
        <v>8.51</v>
      </c>
      <c r="C1573" s="53">
        <v>6.6484374999999998E-2</v>
      </c>
    </row>
    <row r="1574" spans="1:3" x14ac:dyDescent="0.3">
      <c r="A1574" s="44">
        <v>0.15720000000000001</v>
      </c>
      <c r="B1574" s="52">
        <v>8.51</v>
      </c>
      <c r="C1574" s="53">
        <v>6.6484374999999998E-2</v>
      </c>
    </row>
    <row r="1575" spans="1:3" x14ac:dyDescent="0.3">
      <c r="A1575" s="44">
        <v>0.1573</v>
      </c>
      <c r="B1575" s="52">
        <v>8.51</v>
      </c>
      <c r="C1575" s="53">
        <v>6.6484374999999998E-2</v>
      </c>
    </row>
    <row r="1576" spans="1:3" x14ac:dyDescent="0.3">
      <c r="A1576" s="44">
        <v>0.15740000000000001</v>
      </c>
      <c r="B1576" s="52">
        <v>8.51</v>
      </c>
      <c r="C1576" s="53">
        <v>6.6484374999999998E-2</v>
      </c>
    </row>
    <row r="1577" spans="1:3" x14ac:dyDescent="0.3">
      <c r="A1577" s="44">
        <v>0.1575</v>
      </c>
      <c r="B1577" s="52">
        <v>8.51</v>
      </c>
      <c r="C1577" s="53">
        <v>6.6484374999999998E-2</v>
      </c>
    </row>
    <row r="1578" spans="1:3" x14ac:dyDescent="0.3">
      <c r="A1578" s="44">
        <v>0.15759999999999999</v>
      </c>
      <c r="B1578" s="52">
        <v>8.51</v>
      </c>
      <c r="C1578" s="53">
        <v>6.6484374999999998E-2</v>
      </c>
    </row>
    <row r="1579" spans="1:3" x14ac:dyDescent="0.3">
      <c r="A1579" s="44">
        <v>0.15770000000000001</v>
      </c>
      <c r="B1579" s="52">
        <v>8.51</v>
      </c>
      <c r="C1579" s="53">
        <v>6.6484374999999998E-2</v>
      </c>
    </row>
    <row r="1580" spans="1:3" x14ac:dyDescent="0.3">
      <c r="A1580" s="44">
        <v>0.1578</v>
      </c>
      <c r="B1580" s="52">
        <v>8.51</v>
      </c>
      <c r="C1580" s="53">
        <v>6.6484374999999998E-2</v>
      </c>
    </row>
    <row r="1581" spans="1:3" x14ac:dyDescent="0.3">
      <c r="A1581" s="44">
        <v>0.15790000000000001</v>
      </c>
      <c r="B1581" s="52">
        <v>8.51</v>
      </c>
      <c r="C1581" s="53">
        <v>6.6484374999999998E-2</v>
      </c>
    </row>
    <row r="1582" spans="1:3" x14ac:dyDescent="0.3">
      <c r="A1582" s="44">
        <v>0.158</v>
      </c>
      <c r="B1582" s="52">
        <v>8.51</v>
      </c>
      <c r="C1582" s="53">
        <v>6.6484374999999998E-2</v>
      </c>
    </row>
    <row r="1583" spans="1:3" x14ac:dyDescent="0.3">
      <c r="A1583" s="44">
        <v>0.15809999999999999</v>
      </c>
      <c r="B1583" s="52">
        <v>8.51</v>
      </c>
      <c r="C1583" s="53">
        <v>6.6484374999999998E-2</v>
      </c>
    </row>
    <row r="1584" spans="1:3" x14ac:dyDescent="0.3">
      <c r="A1584" s="44">
        <v>0.15820000000000001</v>
      </c>
      <c r="B1584" s="52">
        <v>8.51</v>
      </c>
      <c r="C1584" s="53">
        <v>6.6484374999999998E-2</v>
      </c>
    </row>
    <row r="1585" spans="1:3" x14ac:dyDescent="0.3">
      <c r="A1585" s="44">
        <v>0.1583</v>
      </c>
      <c r="B1585" s="52">
        <v>8.51</v>
      </c>
      <c r="C1585" s="53">
        <v>6.6484374999999998E-2</v>
      </c>
    </row>
    <row r="1586" spans="1:3" x14ac:dyDescent="0.3">
      <c r="A1586" s="44">
        <v>0.15840000000000001</v>
      </c>
      <c r="B1586" s="52">
        <v>8.51</v>
      </c>
      <c r="C1586" s="53">
        <v>6.6484374999999998E-2</v>
      </c>
    </row>
    <row r="1587" spans="1:3" x14ac:dyDescent="0.3">
      <c r="A1587" s="44">
        <v>0.1585</v>
      </c>
      <c r="B1587" s="52">
        <v>8.51</v>
      </c>
      <c r="C1587" s="53">
        <v>6.6484374999999998E-2</v>
      </c>
    </row>
    <row r="1588" spans="1:3" x14ac:dyDescent="0.3">
      <c r="A1588" s="44">
        <v>0.15859999999999999</v>
      </c>
      <c r="B1588" s="52">
        <v>8.51</v>
      </c>
      <c r="C1588" s="53">
        <v>6.6484374999999998E-2</v>
      </c>
    </row>
    <row r="1589" spans="1:3" x14ac:dyDescent="0.3">
      <c r="A1589" s="44">
        <v>0.15870000000000001</v>
      </c>
      <c r="B1589" s="52">
        <v>8.51</v>
      </c>
      <c r="C1589" s="53">
        <v>6.6484374999999998E-2</v>
      </c>
    </row>
    <row r="1590" spans="1:3" x14ac:dyDescent="0.3">
      <c r="A1590" s="44">
        <v>0.1588</v>
      </c>
      <c r="B1590" s="52">
        <v>8.51</v>
      </c>
      <c r="C1590" s="53">
        <v>6.6484374999999998E-2</v>
      </c>
    </row>
    <row r="1591" spans="1:3" x14ac:dyDescent="0.3">
      <c r="A1591" s="44">
        <v>0.15890000000000001</v>
      </c>
      <c r="B1591" s="52">
        <v>8.51</v>
      </c>
      <c r="C1591" s="53">
        <v>6.6484374999999998E-2</v>
      </c>
    </row>
    <row r="1592" spans="1:3" x14ac:dyDescent="0.3">
      <c r="A1592" s="44">
        <v>0.159</v>
      </c>
      <c r="B1592" s="52">
        <v>8.51</v>
      </c>
      <c r="C1592" s="53">
        <v>6.6484374999999998E-2</v>
      </c>
    </row>
    <row r="1593" spans="1:3" x14ac:dyDescent="0.3">
      <c r="A1593" s="44">
        <v>0.15909999999999999</v>
      </c>
      <c r="B1593" s="52">
        <v>8.51</v>
      </c>
      <c r="C1593" s="53">
        <v>6.6484374999999998E-2</v>
      </c>
    </row>
    <row r="1594" spans="1:3" x14ac:dyDescent="0.3">
      <c r="A1594" s="44">
        <v>0.15920000000000001</v>
      </c>
      <c r="B1594" s="52">
        <v>8.51</v>
      </c>
      <c r="C1594" s="53">
        <v>6.6484374999999998E-2</v>
      </c>
    </row>
    <row r="1595" spans="1:3" x14ac:dyDescent="0.3">
      <c r="A1595" s="44">
        <v>0.1593</v>
      </c>
      <c r="B1595" s="52">
        <v>8.51</v>
      </c>
      <c r="C1595" s="53">
        <v>6.6484374999999998E-2</v>
      </c>
    </row>
    <row r="1596" spans="1:3" x14ac:dyDescent="0.3">
      <c r="A1596" s="44">
        <v>0.15939999999999999</v>
      </c>
      <c r="B1596" s="52">
        <v>8.51</v>
      </c>
      <c r="C1596" s="53">
        <v>6.6484374999999998E-2</v>
      </c>
    </row>
    <row r="1597" spans="1:3" x14ac:dyDescent="0.3">
      <c r="A1597" s="44">
        <v>0.1595</v>
      </c>
      <c r="B1597" s="52">
        <v>8.51</v>
      </c>
      <c r="C1597" s="53">
        <v>6.6484374999999998E-2</v>
      </c>
    </row>
    <row r="1598" spans="1:3" x14ac:dyDescent="0.3">
      <c r="A1598" s="44">
        <v>0.15959999999999999</v>
      </c>
      <c r="B1598" s="52">
        <v>8.51</v>
      </c>
      <c r="C1598" s="53">
        <v>6.6484374999999998E-2</v>
      </c>
    </row>
    <row r="1599" spans="1:3" x14ac:dyDescent="0.3">
      <c r="A1599" s="44">
        <v>0.15970000000000001</v>
      </c>
      <c r="B1599" s="52">
        <v>8.51</v>
      </c>
      <c r="C1599" s="53">
        <v>6.6484374999999998E-2</v>
      </c>
    </row>
    <row r="1600" spans="1:3" x14ac:dyDescent="0.3">
      <c r="A1600" s="44">
        <v>0.1598</v>
      </c>
      <c r="B1600" s="52">
        <v>8.51</v>
      </c>
      <c r="C1600" s="53">
        <v>6.6484374999999998E-2</v>
      </c>
    </row>
    <row r="1601" spans="1:3" x14ac:dyDescent="0.3">
      <c r="A1601" s="44">
        <v>0.15989999999999999</v>
      </c>
      <c r="B1601" s="52">
        <v>8.51</v>
      </c>
      <c r="C1601" s="53">
        <v>6.6484374999999998E-2</v>
      </c>
    </row>
    <row r="1602" spans="1:3" x14ac:dyDescent="0.3">
      <c r="A1602" s="44">
        <v>0.16</v>
      </c>
      <c r="B1602" s="52">
        <v>8.51</v>
      </c>
      <c r="C1602" s="53">
        <v>6.6484374999999998E-2</v>
      </c>
    </row>
    <row r="1603" spans="1:3" x14ac:dyDescent="0.3">
      <c r="A1603" s="44">
        <v>0.16009999999999999</v>
      </c>
      <c r="B1603" s="52">
        <v>8.51</v>
      </c>
      <c r="C1603" s="53">
        <v>6.6484374999999998E-2</v>
      </c>
    </row>
    <row r="1604" spans="1:3" x14ac:dyDescent="0.3">
      <c r="A1604" s="44">
        <v>0.16020000000000001</v>
      </c>
      <c r="B1604" s="52">
        <v>8.51</v>
      </c>
      <c r="C1604" s="53">
        <v>6.6484374999999998E-2</v>
      </c>
    </row>
    <row r="1605" spans="1:3" x14ac:dyDescent="0.3">
      <c r="A1605" s="44">
        <v>0.1603</v>
      </c>
      <c r="B1605" s="52">
        <v>8.51</v>
      </c>
      <c r="C1605" s="53">
        <v>6.6484374999999998E-2</v>
      </c>
    </row>
    <row r="1606" spans="1:3" x14ac:dyDescent="0.3">
      <c r="A1606" s="44">
        <v>0.16039999999999999</v>
      </c>
      <c r="B1606" s="52">
        <v>8.51</v>
      </c>
      <c r="C1606" s="53">
        <v>6.6484374999999998E-2</v>
      </c>
    </row>
    <row r="1607" spans="1:3" x14ac:dyDescent="0.3">
      <c r="A1607" s="44">
        <v>0.1605</v>
      </c>
      <c r="B1607" s="52">
        <v>8.51</v>
      </c>
      <c r="C1607" s="53">
        <v>6.6484374999999998E-2</v>
      </c>
    </row>
    <row r="1608" spans="1:3" x14ac:dyDescent="0.3">
      <c r="A1608" s="44">
        <v>0.16059999999999999</v>
      </c>
      <c r="B1608" s="52">
        <v>8.51</v>
      </c>
      <c r="C1608" s="53">
        <v>6.6484374999999998E-2</v>
      </c>
    </row>
    <row r="1609" spans="1:3" x14ac:dyDescent="0.3">
      <c r="A1609" s="44">
        <v>0.16070000000000001</v>
      </c>
      <c r="B1609" s="52">
        <v>8.51</v>
      </c>
      <c r="C1609" s="53">
        <v>6.6484374999999998E-2</v>
      </c>
    </row>
    <row r="1610" spans="1:3" x14ac:dyDescent="0.3">
      <c r="A1610" s="44">
        <v>0.1608</v>
      </c>
      <c r="B1610" s="52">
        <v>8.51</v>
      </c>
      <c r="C1610" s="53">
        <v>6.6484374999999998E-2</v>
      </c>
    </row>
    <row r="1611" spans="1:3" x14ac:dyDescent="0.3">
      <c r="A1611" s="44">
        <v>0.16089999999999999</v>
      </c>
      <c r="B1611" s="52">
        <v>8.51</v>
      </c>
      <c r="C1611" s="53">
        <v>6.6484374999999998E-2</v>
      </c>
    </row>
    <row r="1612" spans="1:3" x14ac:dyDescent="0.3">
      <c r="A1612" s="44">
        <v>0.161</v>
      </c>
      <c r="B1612" s="52">
        <v>8.51</v>
      </c>
      <c r="C1612" s="53">
        <v>6.6484374999999998E-2</v>
      </c>
    </row>
    <row r="1613" spans="1:3" x14ac:dyDescent="0.3">
      <c r="A1613" s="44">
        <v>0.16109999999999999</v>
      </c>
      <c r="B1613" s="52">
        <v>8.51</v>
      </c>
      <c r="C1613" s="53">
        <v>6.6484374999999998E-2</v>
      </c>
    </row>
    <row r="1614" spans="1:3" x14ac:dyDescent="0.3">
      <c r="A1614" s="44">
        <v>0.16120000000000001</v>
      </c>
      <c r="B1614" s="52">
        <v>8.51</v>
      </c>
      <c r="C1614" s="53">
        <v>6.6484374999999998E-2</v>
      </c>
    </row>
    <row r="1615" spans="1:3" x14ac:dyDescent="0.3">
      <c r="A1615" s="44">
        <v>0.1613</v>
      </c>
      <c r="B1615" s="52">
        <v>8.51</v>
      </c>
      <c r="C1615" s="53">
        <v>6.6484374999999998E-2</v>
      </c>
    </row>
    <row r="1616" spans="1:3" x14ac:dyDescent="0.3">
      <c r="A1616" s="44">
        <v>0.16139999999999999</v>
      </c>
      <c r="B1616" s="52">
        <v>8.51</v>
      </c>
      <c r="C1616" s="53">
        <v>6.6484374999999998E-2</v>
      </c>
    </row>
    <row r="1617" spans="1:3" x14ac:dyDescent="0.3">
      <c r="A1617" s="44">
        <v>0.1615</v>
      </c>
      <c r="B1617" s="52">
        <v>8.51</v>
      </c>
      <c r="C1617" s="53">
        <v>6.6484374999999998E-2</v>
      </c>
    </row>
    <row r="1618" spans="1:3" x14ac:dyDescent="0.3">
      <c r="A1618" s="44">
        <v>0.16159999999999999</v>
      </c>
      <c r="B1618" s="52">
        <v>8.51</v>
      </c>
      <c r="C1618" s="53">
        <v>6.6484374999999998E-2</v>
      </c>
    </row>
    <row r="1619" spans="1:3" x14ac:dyDescent="0.3">
      <c r="A1619" s="44">
        <v>0.16170000000000001</v>
      </c>
      <c r="B1619" s="52">
        <v>8.51</v>
      </c>
      <c r="C1619" s="53">
        <v>6.6484374999999998E-2</v>
      </c>
    </row>
    <row r="1620" spans="1:3" x14ac:dyDescent="0.3">
      <c r="A1620" s="44">
        <v>0.1618</v>
      </c>
      <c r="B1620" s="52">
        <v>8.51</v>
      </c>
      <c r="C1620" s="53">
        <v>6.6484374999999998E-2</v>
      </c>
    </row>
    <row r="1621" spans="1:3" x14ac:dyDescent="0.3">
      <c r="A1621" s="44">
        <v>0.16189999999999999</v>
      </c>
      <c r="B1621" s="52">
        <v>8.51</v>
      </c>
      <c r="C1621" s="53">
        <v>6.6484374999999998E-2</v>
      </c>
    </row>
    <row r="1622" spans="1:3" x14ac:dyDescent="0.3">
      <c r="A1622" s="44">
        <v>0.16200000000000001</v>
      </c>
      <c r="B1622" s="52">
        <v>8.51</v>
      </c>
      <c r="C1622" s="53">
        <v>6.6484374999999998E-2</v>
      </c>
    </row>
    <row r="1623" spans="1:3" x14ac:dyDescent="0.3">
      <c r="A1623" s="44">
        <v>0.16209999999999999</v>
      </c>
      <c r="B1623" s="52">
        <v>8.51</v>
      </c>
      <c r="C1623" s="53">
        <v>6.6484374999999998E-2</v>
      </c>
    </row>
    <row r="1624" spans="1:3" x14ac:dyDescent="0.3">
      <c r="A1624" s="44">
        <v>0.16220000000000001</v>
      </c>
      <c r="B1624" s="52">
        <v>8.51</v>
      </c>
      <c r="C1624" s="53">
        <v>6.6484374999999998E-2</v>
      </c>
    </row>
    <row r="1625" spans="1:3" x14ac:dyDescent="0.3">
      <c r="A1625" s="44">
        <v>0.1623</v>
      </c>
      <c r="B1625" s="52">
        <v>8.51</v>
      </c>
      <c r="C1625" s="53">
        <v>6.6484374999999998E-2</v>
      </c>
    </row>
    <row r="1626" spans="1:3" x14ac:dyDescent="0.3">
      <c r="A1626" s="44">
        <v>0.16239999999999999</v>
      </c>
      <c r="B1626" s="52">
        <v>8.51</v>
      </c>
      <c r="C1626" s="53">
        <v>6.6484374999999998E-2</v>
      </c>
    </row>
    <row r="1627" spans="1:3" x14ac:dyDescent="0.3">
      <c r="A1627" s="44">
        <v>0.16250000000000001</v>
      </c>
      <c r="B1627" s="52">
        <v>8.51</v>
      </c>
      <c r="C1627" s="53">
        <v>6.6484374999999998E-2</v>
      </c>
    </row>
    <row r="1628" spans="1:3" x14ac:dyDescent="0.3">
      <c r="A1628" s="44">
        <v>0.16259999999999999</v>
      </c>
      <c r="B1628" s="52">
        <v>8.51</v>
      </c>
      <c r="C1628" s="53">
        <v>6.6484374999999998E-2</v>
      </c>
    </row>
    <row r="1629" spans="1:3" x14ac:dyDescent="0.3">
      <c r="A1629" s="44">
        <v>0.16270000000000001</v>
      </c>
      <c r="B1629" s="52">
        <v>8.51</v>
      </c>
      <c r="C1629" s="53">
        <v>6.6484374999999998E-2</v>
      </c>
    </row>
    <row r="1630" spans="1:3" x14ac:dyDescent="0.3">
      <c r="A1630" s="44">
        <v>0.1628</v>
      </c>
      <c r="B1630" s="52">
        <v>8.51</v>
      </c>
      <c r="C1630" s="53">
        <v>6.6484374999999998E-2</v>
      </c>
    </row>
    <row r="1631" spans="1:3" x14ac:dyDescent="0.3">
      <c r="A1631" s="44">
        <v>0.16289999999999999</v>
      </c>
      <c r="B1631" s="52">
        <v>8.51</v>
      </c>
      <c r="C1631" s="53">
        <v>6.6484374999999998E-2</v>
      </c>
    </row>
    <row r="1632" spans="1:3" x14ac:dyDescent="0.3">
      <c r="A1632" s="44">
        <v>0.16300000000000001</v>
      </c>
      <c r="B1632" s="52">
        <v>8.51</v>
      </c>
      <c r="C1632" s="53">
        <v>6.6484374999999998E-2</v>
      </c>
    </row>
    <row r="1633" spans="1:3" x14ac:dyDescent="0.3">
      <c r="A1633" s="44">
        <v>0.16309999999999999</v>
      </c>
      <c r="B1633" s="52">
        <v>8.51</v>
      </c>
      <c r="C1633" s="53">
        <v>6.6484374999999998E-2</v>
      </c>
    </row>
    <row r="1634" spans="1:3" x14ac:dyDescent="0.3">
      <c r="A1634" s="44">
        <v>0.16320000000000001</v>
      </c>
      <c r="B1634" s="52">
        <v>8.51</v>
      </c>
      <c r="C1634" s="53">
        <v>6.6484374999999998E-2</v>
      </c>
    </row>
    <row r="1635" spans="1:3" x14ac:dyDescent="0.3">
      <c r="A1635" s="44">
        <v>0.1633</v>
      </c>
      <c r="B1635" s="52">
        <v>8.51</v>
      </c>
      <c r="C1635" s="53">
        <v>6.6484374999999998E-2</v>
      </c>
    </row>
    <row r="1636" spans="1:3" x14ac:dyDescent="0.3">
      <c r="A1636" s="44">
        <v>0.16339999999999999</v>
      </c>
      <c r="B1636" s="52">
        <v>8.51</v>
      </c>
      <c r="C1636" s="53">
        <v>6.6484374999999998E-2</v>
      </c>
    </row>
    <row r="1637" spans="1:3" x14ac:dyDescent="0.3">
      <c r="A1637" s="44">
        <v>0.16350000000000001</v>
      </c>
      <c r="B1637" s="52">
        <v>8.51</v>
      </c>
      <c r="C1637" s="53">
        <v>6.6484374999999998E-2</v>
      </c>
    </row>
    <row r="1638" spans="1:3" x14ac:dyDescent="0.3">
      <c r="A1638" s="44">
        <v>0.1636</v>
      </c>
      <c r="B1638" s="52">
        <v>8.51</v>
      </c>
      <c r="C1638" s="53">
        <v>6.6484374999999998E-2</v>
      </c>
    </row>
    <row r="1639" spans="1:3" x14ac:dyDescent="0.3">
      <c r="A1639" s="44">
        <v>0.16370000000000001</v>
      </c>
      <c r="B1639" s="52">
        <v>8.51</v>
      </c>
      <c r="C1639" s="53">
        <v>6.6484374999999998E-2</v>
      </c>
    </row>
    <row r="1640" spans="1:3" x14ac:dyDescent="0.3">
      <c r="A1640" s="44">
        <v>0.1638</v>
      </c>
      <c r="B1640" s="52">
        <v>8.51</v>
      </c>
      <c r="C1640" s="53">
        <v>6.6484374999999998E-2</v>
      </c>
    </row>
    <row r="1641" spans="1:3" x14ac:dyDescent="0.3">
      <c r="A1641" s="44">
        <v>0.16389999999999999</v>
      </c>
      <c r="B1641" s="52">
        <v>8.51</v>
      </c>
      <c r="C1641" s="53">
        <v>6.6484374999999998E-2</v>
      </c>
    </row>
    <row r="1642" spans="1:3" x14ac:dyDescent="0.3">
      <c r="A1642" s="44">
        <v>0.16400000000000001</v>
      </c>
      <c r="B1642" s="52">
        <v>8.51</v>
      </c>
      <c r="C1642" s="53">
        <v>6.6484374999999998E-2</v>
      </c>
    </row>
    <row r="1643" spans="1:3" x14ac:dyDescent="0.3">
      <c r="A1643" s="44">
        <v>0.1641</v>
      </c>
      <c r="B1643" s="52">
        <v>8.51</v>
      </c>
      <c r="C1643" s="53">
        <v>6.6484374999999998E-2</v>
      </c>
    </row>
    <row r="1644" spans="1:3" x14ac:dyDescent="0.3">
      <c r="A1644" s="44">
        <v>0.16420000000000001</v>
      </c>
      <c r="B1644" s="52">
        <v>8.51</v>
      </c>
      <c r="C1644" s="53">
        <v>6.6484374999999998E-2</v>
      </c>
    </row>
    <row r="1645" spans="1:3" x14ac:dyDescent="0.3">
      <c r="A1645" s="44">
        <v>0.1643</v>
      </c>
      <c r="B1645" s="52">
        <v>8.51</v>
      </c>
      <c r="C1645" s="53">
        <v>6.6484374999999998E-2</v>
      </c>
    </row>
    <row r="1646" spans="1:3" x14ac:dyDescent="0.3">
      <c r="A1646" s="44">
        <v>0.16439999999999999</v>
      </c>
      <c r="B1646" s="52">
        <v>8.51</v>
      </c>
      <c r="C1646" s="53">
        <v>6.6484374999999998E-2</v>
      </c>
    </row>
    <row r="1647" spans="1:3" x14ac:dyDescent="0.3">
      <c r="A1647" s="44">
        <v>0.16450000000000001</v>
      </c>
      <c r="B1647" s="52">
        <v>8.51</v>
      </c>
      <c r="C1647" s="53">
        <v>6.6484374999999998E-2</v>
      </c>
    </row>
    <row r="1648" spans="1:3" x14ac:dyDescent="0.3">
      <c r="A1648" s="44">
        <v>0.1646</v>
      </c>
      <c r="B1648" s="52">
        <v>8.51</v>
      </c>
      <c r="C1648" s="53">
        <v>6.6484374999999998E-2</v>
      </c>
    </row>
    <row r="1649" spans="1:3" x14ac:dyDescent="0.3">
      <c r="A1649" s="44">
        <v>0.16470000000000001</v>
      </c>
      <c r="B1649" s="52">
        <v>8.51</v>
      </c>
      <c r="C1649" s="53">
        <v>6.6484374999999998E-2</v>
      </c>
    </row>
    <row r="1650" spans="1:3" x14ac:dyDescent="0.3">
      <c r="A1650" s="44">
        <v>0.1648</v>
      </c>
      <c r="B1650" s="52">
        <v>8.51</v>
      </c>
      <c r="C1650" s="53">
        <v>6.6484374999999998E-2</v>
      </c>
    </row>
    <row r="1651" spans="1:3" x14ac:dyDescent="0.3">
      <c r="A1651" s="44">
        <v>0.16489999999999999</v>
      </c>
      <c r="B1651" s="52">
        <v>8.51</v>
      </c>
      <c r="C1651" s="53">
        <v>6.6484374999999998E-2</v>
      </c>
    </row>
    <row r="1652" spans="1:3" x14ac:dyDescent="0.3">
      <c r="A1652" s="44">
        <v>0.16500000000000001</v>
      </c>
      <c r="B1652" s="52">
        <v>8.51</v>
      </c>
      <c r="C1652" s="53">
        <v>6.6484374999999998E-2</v>
      </c>
    </row>
    <row r="1653" spans="1:3" x14ac:dyDescent="0.3">
      <c r="A1653" s="44">
        <v>0.1651</v>
      </c>
      <c r="B1653" s="52">
        <v>8.48</v>
      </c>
      <c r="C1653" s="53">
        <v>6.6250000000000003E-2</v>
      </c>
    </row>
    <row r="1654" spans="1:3" x14ac:dyDescent="0.3">
      <c r="A1654" s="44">
        <v>0.16520000000000001</v>
      </c>
      <c r="B1654" s="52">
        <v>8.48</v>
      </c>
      <c r="C1654" s="53">
        <v>6.6250000000000003E-2</v>
      </c>
    </row>
    <row r="1655" spans="1:3" x14ac:dyDescent="0.3">
      <c r="A1655" s="44">
        <v>0.1653</v>
      </c>
      <c r="B1655" s="52">
        <v>8.48</v>
      </c>
      <c r="C1655" s="53">
        <v>6.6250000000000003E-2</v>
      </c>
    </row>
    <row r="1656" spans="1:3" x14ac:dyDescent="0.3">
      <c r="A1656" s="44">
        <v>0.16539999999999999</v>
      </c>
      <c r="B1656" s="52">
        <v>8.48</v>
      </c>
      <c r="C1656" s="53">
        <v>6.6250000000000003E-2</v>
      </c>
    </row>
    <row r="1657" spans="1:3" x14ac:dyDescent="0.3">
      <c r="A1657" s="44">
        <v>0.16550000000000001</v>
      </c>
      <c r="B1657" s="52">
        <v>8.48</v>
      </c>
      <c r="C1657" s="53">
        <v>6.6250000000000003E-2</v>
      </c>
    </row>
    <row r="1658" spans="1:3" x14ac:dyDescent="0.3">
      <c r="A1658" s="44">
        <v>0.1656</v>
      </c>
      <c r="B1658" s="52">
        <v>8.48</v>
      </c>
      <c r="C1658" s="53">
        <v>6.6250000000000003E-2</v>
      </c>
    </row>
    <row r="1659" spans="1:3" x14ac:dyDescent="0.3">
      <c r="A1659" s="44">
        <v>0.16569999999999999</v>
      </c>
      <c r="B1659" s="52">
        <v>8.48</v>
      </c>
      <c r="C1659" s="53">
        <v>6.6250000000000003E-2</v>
      </c>
    </row>
    <row r="1660" spans="1:3" x14ac:dyDescent="0.3">
      <c r="A1660" s="44">
        <v>0.1658</v>
      </c>
      <c r="B1660" s="52">
        <v>8.48</v>
      </c>
      <c r="C1660" s="53">
        <v>6.6250000000000003E-2</v>
      </c>
    </row>
    <row r="1661" spans="1:3" x14ac:dyDescent="0.3">
      <c r="A1661" s="44">
        <v>0.16589999999999999</v>
      </c>
      <c r="B1661" s="52">
        <v>8.48</v>
      </c>
      <c r="C1661" s="53">
        <v>6.6250000000000003E-2</v>
      </c>
    </row>
    <row r="1662" spans="1:3" x14ac:dyDescent="0.3">
      <c r="A1662" s="44">
        <v>0.16600000000000001</v>
      </c>
      <c r="B1662" s="52">
        <v>8.48</v>
      </c>
      <c r="C1662" s="53">
        <v>6.6250000000000003E-2</v>
      </c>
    </row>
    <row r="1663" spans="1:3" x14ac:dyDescent="0.3">
      <c r="A1663" s="44">
        <v>0.1661</v>
      </c>
      <c r="B1663" s="52">
        <v>8.48</v>
      </c>
      <c r="C1663" s="53">
        <v>6.6250000000000003E-2</v>
      </c>
    </row>
    <row r="1664" spans="1:3" x14ac:dyDescent="0.3">
      <c r="A1664" s="44">
        <v>0.16619999999999999</v>
      </c>
      <c r="B1664" s="52">
        <v>8.48</v>
      </c>
      <c r="C1664" s="53">
        <v>6.6250000000000003E-2</v>
      </c>
    </row>
    <row r="1665" spans="1:3" x14ac:dyDescent="0.3">
      <c r="A1665" s="44">
        <v>0.1663</v>
      </c>
      <c r="B1665" s="52">
        <v>8.48</v>
      </c>
      <c r="C1665" s="53">
        <v>6.6250000000000003E-2</v>
      </c>
    </row>
    <row r="1666" spans="1:3" x14ac:dyDescent="0.3">
      <c r="A1666" s="44">
        <v>0.16639999999999999</v>
      </c>
      <c r="B1666" s="52">
        <v>8.48</v>
      </c>
      <c r="C1666" s="53">
        <v>6.6250000000000003E-2</v>
      </c>
    </row>
    <row r="1667" spans="1:3" x14ac:dyDescent="0.3">
      <c r="A1667" s="44">
        <v>0.16650000000000001</v>
      </c>
      <c r="B1667" s="52">
        <v>8.48</v>
      </c>
      <c r="C1667" s="53">
        <v>6.6250000000000003E-2</v>
      </c>
    </row>
    <row r="1668" spans="1:3" x14ac:dyDescent="0.3">
      <c r="A1668" s="44">
        <v>0.1666</v>
      </c>
      <c r="B1668" s="52">
        <v>8.48</v>
      </c>
      <c r="C1668" s="53">
        <v>6.6250000000000003E-2</v>
      </c>
    </row>
    <row r="1669" spans="1:3" x14ac:dyDescent="0.3">
      <c r="A1669" s="44">
        <v>0.16669999999999999</v>
      </c>
      <c r="B1669" s="52">
        <v>8.48</v>
      </c>
      <c r="C1669" s="53">
        <v>6.6250000000000003E-2</v>
      </c>
    </row>
    <row r="1670" spans="1:3" x14ac:dyDescent="0.3">
      <c r="A1670" s="44">
        <v>0.1668</v>
      </c>
      <c r="B1670" s="52">
        <v>8.48</v>
      </c>
      <c r="C1670" s="53">
        <v>6.6250000000000003E-2</v>
      </c>
    </row>
    <row r="1671" spans="1:3" x14ac:dyDescent="0.3">
      <c r="A1671" s="44">
        <v>0.16689999999999999</v>
      </c>
      <c r="B1671" s="52">
        <v>8.48</v>
      </c>
      <c r="C1671" s="53">
        <v>6.6250000000000003E-2</v>
      </c>
    </row>
    <row r="1672" spans="1:3" x14ac:dyDescent="0.3">
      <c r="A1672" s="44">
        <v>0.16700000000000001</v>
      </c>
      <c r="B1672" s="52">
        <v>8.48</v>
      </c>
      <c r="C1672" s="53">
        <v>6.6250000000000003E-2</v>
      </c>
    </row>
    <row r="1673" spans="1:3" x14ac:dyDescent="0.3">
      <c r="A1673" s="44">
        <v>0.1671</v>
      </c>
      <c r="B1673" s="52">
        <v>8.48</v>
      </c>
      <c r="C1673" s="53">
        <v>6.6250000000000003E-2</v>
      </c>
    </row>
    <row r="1674" spans="1:3" x14ac:dyDescent="0.3">
      <c r="A1674" s="44">
        <v>0.16719999999999999</v>
      </c>
      <c r="B1674" s="52">
        <v>8.48</v>
      </c>
      <c r="C1674" s="53">
        <v>6.6250000000000003E-2</v>
      </c>
    </row>
    <row r="1675" spans="1:3" x14ac:dyDescent="0.3">
      <c r="A1675" s="44">
        <v>0.1673</v>
      </c>
      <c r="B1675" s="52">
        <v>8.48</v>
      </c>
      <c r="C1675" s="53">
        <v>6.6250000000000003E-2</v>
      </c>
    </row>
    <row r="1676" spans="1:3" x14ac:dyDescent="0.3">
      <c r="A1676" s="44">
        <v>0.16739999999999999</v>
      </c>
      <c r="B1676" s="52">
        <v>8.48</v>
      </c>
      <c r="C1676" s="53">
        <v>6.6250000000000003E-2</v>
      </c>
    </row>
    <row r="1677" spans="1:3" x14ac:dyDescent="0.3">
      <c r="A1677" s="44">
        <v>0.16750000000000001</v>
      </c>
      <c r="B1677" s="52">
        <v>8.48</v>
      </c>
      <c r="C1677" s="53">
        <v>6.6250000000000003E-2</v>
      </c>
    </row>
    <row r="1678" spans="1:3" x14ac:dyDescent="0.3">
      <c r="A1678" s="44">
        <v>0.1676</v>
      </c>
      <c r="B1678" s="52">
        <v>8.48</v>
      </c>
      <c r="C1678" s="53">
        <v>6.6250000000000003E-2</v>
      </c>
    </row>
    <row r="1679" spans="1:3" x14ac:dyDescent="0.3">
      <c r="A1679" s="44">
        <v>0.16769999999999999</v>
      </c>
      <c r="B1679" s="52">
        <v>8.48</v>
      </c>
      <c r="C1679" s="53">
        <v>6.6250000000000003E-2</v>
      </c>
    </row>
    <row r="1680" spans="1:3" x14ac:dyDescent="0.3">
      <c r="A1680" s="44">
        <v>0.1678</v>
      </c>
      <c r="B1680" s="52">
        <v>8.48</v>
      </c>
      <c r="C1680" s="53">
        <v>6.6250000000000003E-2</v>
      </c>
    </row>
    <row r="1681" spans="1:3" x14ac:dyDescent="0.3">
      <c r="A1681" s="44">
        <v>0.16789999999999999</v>
      </c>
      <c r="B1681" s="52">
        <v>8.48</v>
      </c>
      <c r="C1681" s="53">
        <v>6.6250000000000003E-2</v>
      </c>
    </row>
    <row r="1682" spans="1:3" x14ac:dyDescent="0.3">
      <c r="A1682" s="44">
        <v>0.16800000000000001</v>
      </c>
      <c r="B1682" s="52">
        <v>8.48</v>
      </c>
      <c r="C1682" s="53">
        <v>6.6250000000000003E-2</v>
      </c>
    </row>
    <row r="1683" spans="1:3" x14ac:dyDescent="0.3">
      <c r="A1683" s="44">
        <v>0.1681</v>
      </c>
      <c r="B1683" s="52">
        <v>8.48</v>
      </c>
      <c r="C1683" s="53">
        <v>6.6250000000000003E-2</v>
      </c>
    </row>
    <row r="1684" spans="1:3" x14ac:dyDescent="0.3">
      <c r="A1684" s="44">
        <v>0.16819999999999999</v>
      </c>
      <c r="B1684" s="52">
        <v>8.48</v>
      </c>
      <c r="C1684" s="53">
        <v>6.6250000000000003E-2</v>
      </c>
    </row>
    <row r="1685" spans="1:3" x14ac:dyDescent="0.3">
      <c r="A1685" s="44">
        <v>0.16830000000000001</v>
      </c>
      <c r="B1685" s="52">
        <v>8.48</v>
      </c>
      <c r="C1685" s="53">
        <v>6.6250000000000003E-2</v>
      </c>
    </row>
    <row r="1686" spans="1:3" x14ac:dyDescent="0.3">
      <c r="A1686" s="44">
        <v>0.16839999999999999</v>
      </c>
      <c r="B1686" s="52">
        <v>8.48</v>
      </c>
      <c r="C1686" s="53">
        <v>6.6250000000000003E-2</v>
      </c>
    </row>
    <row r="1687" spans="1:3" x14ac:dyDescent="0.3">
      <c r="A1687" s="44">
        <v>0.16850000000000001</v>
      </c>
      <c r="B1687" s="52">
        <v>8.48</v>
      </c>
      <c r="C1687" s="53">
        <v>6.6250000000000003E-2</v>
      </c>
    </row>
    <row r="1688" spans="1:3" x14ac:dyDescent="0.3">
      <c r="A1688" s="44">
        <v>0.1686</v>
      </c>
      <c r="B1688" s="52">
        <v>8.48</v>
      </c>
      <c r="C1688" s="53">
        <v>6.6250000000000003E-2</v>
      </c>
    </row>
    <row r="1689" spans="1:3" x14ac:dyDescent="0.3">
      <c r="A1689" s="44">
        <v>0.16869999999999999</v>
      </c>
      <c r="B1689" s="52">
        <v>8.48</v>
      </c>
      <c r="C1689" s="53">
        <v>6.6250000000000003E-2</v>
      </c>
    </row>
    <row r="1690" spans="1:3" x14ac:dyDescent="0.3">
      <c r="A1690" s="44">
        <v>0.16880000000000001</v>
      </c>
      <c r="B1690" s="52">
        <v>8.48</v>
      </c>
      <c r="C1690" s="53">
        <v>6.6250000000000003E-2</v>
      </c>
    </row>
    <row r="1691" spans="1:3" x14ac:dyDescent="0.3">
      <c r="A1691" s="44">
        <v>0.16889999999999999</v>
      </c>
      <c r="B1691" s="52">
        <v>8.48</v>
      </c>
      <c r="C1691" s="53">
        <v>6.6250000000000003E-2</v>
      </c>
    </row>
    <row r="1692" spans="1:3" x14ac:dyDescent="0.3">
      <c r="A1692" s="44">
        <v>0.16900000000000001</v>
      </c>
      <c r="B1692" s="52">
        <v>8.48</v>
      </c>
      <c r="C1692" s="53">
        <v>6.6250000000000003E-2</v>
      </c>
    </row>
    <row r="1693" spans="1:3" x14ac:dyDescent="0.3">
      <c r="A1693" s="44">
        <v>0.1691</v>
      </c>
      <c r="B1693" s="52">
        <v>8.48</v>
      </c>
      <c r="C1693" s="53">
        <v>6.6250000000000003E-2</v>
      </c>
    </row>
    <row r="1694" spans="1:3" x14ac:dyDescent="0.3">
      <c r="A1694" s="44">
        <v>0.16919999999999999</v>
      </c>
      <c r="B1694" s="52">
        <v>8.48</v>
      </c>
      <c r="C1694" s="53">
        <v>6.6250000000000003E-2</v>
      </c>
    </row>
    <row r="1695" spans="1:3" x14ac:dyDescent="0.3">
      <c r="A1695" s="44">
        <v>0.16930000000000001</v>
      </c>
      <c r="B1695" s="52">
        <v>8.48</v>
      </c>
      <c r="C1695" s="53">
        <v>6.6250000000000003E-2</v>
      </c>
    </row>
    <row r="1696" spans="1:3" x14ac:dyDescent="0.3">
      <c r="A1696" s="44">
        <v>0.1694</v>
      </c>
      <c r="B1696" s="52">
        <v>8.48</v>
      </c>
      <c r="C1696" s="53">
        <v>6.6250000000000003E-2</v>
      </c>
    </row>
    <row r="1697" spans="1:3" x14ac:dyDescent="0.3">
      <c r="A1697" s="44">
        <v>0.16950000000000001</v>
      </c>
      <c r="B1697" s="52">
        <v>8.48</v>
      </c>
      <c r="C1697" s="53">
        <v>6.6250000000000003E-2</v>
      </c>
    </row>
    <row r="1698" spans="1:3" x14ac:dyDescent="0.3">
      <c r="A1698" s="44">
        <v>0.1696</v>
      </c>
      <c r="B1698" s="52">
        <v>8.48</v>
      </c>
      <c r="C1698" s="53">
        <v>6.6250000000000003E-2</v>
      </c>
    </row>
    <row r="1699" spans="1:3" x14ac:dyDescent="0.3">
      <c r="A1699" s="44">
        <v>0.16969999999999999</v>
      </c>
      <c r="B1699" s="52">
        <v>8.48</v>
      </c>
      <c r="C1699" s="53">
        <v>6.6250000000000003E-2</v>
      </c>
    </row>
    <row r="1700" spans="1:3" x14ac:dyDescent="0.3">
      <c r="A1700" s="44">
        <v>0.16980000000000001</v>
      </c>
      <c r="B1700" s="52">
        <v>8.48</v>
      </c>
      <c r="C1700" s="53">
        <v>6.6250000000000003E-2</v>
      </c>
    </row>
    <row r="1701" spans="1:3" x14ac:dyDescent="0.3">
      <c r="A1701" s="44">
        <v>0.1699</v>
      </c>
      <c r="B1701" s="52">
        <v>8.48</v>
      </c>
      <c r="C1701" s="53">
        <v>6.6250000000000003E-2</v>
      </c>
    </row>
    <row r="1702" spans="1:3" x14ac:dyDescent="0.3">
      <c r="A1702" s="44">
        <v>0.17</v>
      </c>
      <c r="B1702" s="52">
        <v>8.48</v>
      </c>
      <c r="C1702" s="53">
        <v>6.6250000000000003E-2</v>
      </c>
    </row>
    <row r="1703" spans="1:3" x14ac:dyDescent="0.3">
      <c r="A1703" s="44">
        <v>0.1701</v>
      </c>
      <c r="B1703" s="52">
        <v>8.48</v>
      </c>
      <c r="C1703" s="53">
        <v>6.6250000000000003E-2</v>
      </c>
    </row>
    <row r="1704" spans="1:3" x14ac:dyDescent="0.3">
      <c r="A1704" s="44">
        <v>0.17019999999999999</v>
      </c>
      <c r="B1704" s="52">
        <v>8.48</v>
      </c>
      <c r="C1704" s="53">
        <v>6.6250000000000003E-2</v>
      </c>
    </row>
    <row r="1705" spans="1:3" x14ac:dyDescent="0.3">
      <c r="A1705" s="44">
        <v>0.17030000000000001</v>
      </c>
      <c r="B1705" s="52">
        <v>8.48</v>
      </c>
      <c r="C1705" s="53">
        <v>6.6250000000000003E-2</v>
      </c>
    </row>
    <row r="1706" spans="1:3" x14ac:dyDescent="0.3">
      <c r="A1706" s="44">
        <v>0.1704</v>
      </c>
      <c r="B1706" s="52">
        <v>8.48</v>
      </c>
      <c r="C1706" s="53">
        <v>6.6250000000000003E-2</v>
      </c>
    </row>
    <row r="1707" spans="1:3" x14ac:dyDescent="0.3">
      <c r="A1707" s="44">
        <v>0.17050000000000001</v>
      </c>
      <c r="B1707" s="52">
        <v>8.48</v>
      </c>
      <c r="C1707" s="53">
        <v>6.6250000000000003E-2</v>
      </c>
    </row>
    <row r="1708" spans="1:3" x14ac:dyDescent="0.3">
      <c r="A1708" s="44">
        <v>0.1706</v>
      </c>
      <c r="B1708" s="52">
        <v>8.48</v>
      </c>
      <c r="C1708" s="53">
        <v>6.6250000000000003E-2</v>
      </c>
    </row>
    <row r="1709" spans="1:3" x14ac:dyDescent="0.3">
      <c r="A1709" s="44">
        <v>0.17069999999999999</v>
      </c>
      <c r="B1709" s="52">
        <v>8.48</v>
      </c>
      <c r="C1709" s="53">
        <v>6.6250000000000003E-2</v>
      </c>
    </row>
    <row r="1710" spans="1:3" x14ac:dyDescent="0.3">
      <c r="A1710" s="44">
        <v>0.17080000000000001</v>
      </c>
      <c r="B1710" s="52">
        <v>8.48</v>
      </c>
      <c r="C1710" s="53">
        <v>6.6250000000000003E-2</v>
      </c>
    </row>
    <row r="1711" spans="1:3" x14ac:dyDescent="0.3">
      <c r="A1711" s="44">
        <v>0.1709</v>
      </c>
      <c r="B1711" s="52">
        <v>8.48</v>
      </c>
      <c r="C1711" s="53">
        <v>6.6250000000000003E-2</v>
      </c>
    </row>
    <row r="1712" spans="1:3" x14ac:dyDescent="0.3">
      <c r="A1712" s="44">
        <v>0.17100000000000001</v>
      </c>
      <c r="B1712" s="52">
        <v>8.48</v>
      </c>
      <c r="C1712" s="53">
        <v>6.6250000000000003E-2</v>
      </c>
    </row>
    <row r="1713" spans="1:3" x14ac:dyDescent="0.3">
      <c r="A1713" s="44">
        <v>0.1711</v>
      </c>
      <c r="B1713" s="52">
        <v>8.48</v>
      </c>
      <c r="C1713" s="53">
        <v>6.6250000000000003E-2</v>
      </c>
    </row>
    <row r="1714" spans="1:3" x14ac:dyDescent="0.3">
      <c r="A1714" s="44">
        <v>0.17119999999999999</v>
      </c>
      <c r="B1714" s="52">
        <v>8.48</v>
      </c>
      <c r="C1714" s="53">
        <v>6.6250000000000003E-2</v>
      </c>
    </row>
    <row r="1715" spans="1:3" x14ac:dyDescent="0.3">
      <c r="A1715" s="44">
        <v>0.17130000000000001</v>
      </c>
      <c r="B1715" s="52">
        <v>8.48</v>
      </c>
      <c r="C1715" s="53">
        <v>6.6250000000000003E-2</v>
      </c>
    </row>
    <row r="1716" spans="1:3" x14ac:dyDescent="0.3">
      <c r="A1716" s="44">
        <v>0.1714</v>
      </c>
      <c r="B1716" s="52">
        <v>8.48</v>
      </c>
      <c r="C1716" s="53">
        <v>6.6250000000000003E-2</v>
      </c>
    </row>
    <row r="1717" spans="1:3" x14ac:dyDescent="0.3">
      <c r="A1717" s="44">
        <v>0.17150000000000001</v>
      </c>
      <c r="B1717" s="52">
        <v>8.48</v>
      </c>
      <c r="C1717" s="53">
        <v>6.6250000000000003E-2</v>
      </c>
    </row>
    <row r="1718" spans="1:3" x14ac:dyDescent="0.3">
      <c r="A1718" s="44">
        <v>0.1716</v>
      </c>
      <c r="B1718" s="52">
        <v>8.48</v>
      </c>
      <c r="C1718" s="53">
        <v>6.6250000000000003E-2</v>
      </c>
    </row>
    <row r="1719" spans="1:3" x14ac:dyDescent="0.3">
      <c r="A1719" s="44">
        <v>0.17169999999999999</v>
      </c>
      <c r="B1719" s="52">
        <v>8.48</v>
      </c>
      <c r="C1719" s="53">
        <v>6.6250000000000003E-2</v>
      </c>
    </row>
    <row r="1720" spans="1:3" x14ac:dyDescent="0.3">
      <c r="A1720" s="44">
        <v>0.17180000000000001</v>
      </c>
      <c r="B1720" s="52">
        <v>8.48</v>
      </c>
      <c r="C1720" s="53">
        <v>6.6250000000000003E-2</v>
      </c>
    </row>
    <row r="1721" spans="1:3" x14ac:dyDescent="0.3">
      <c r="A1721" s="44">
        <v>0.1719</v>
      </c>
      <c r="B1721" s="52">
        <v>8.48</v>
      </c>
      <c r="C1721" s="53">
        <v>6.6250000000000003E-2</v>
      </c>
    </row>
    <row r="1722" spans="1:3" x14ac:dyDescent="0.3">
      <c r="A1722" s="44">
        <v>0.17199999999999999</v>
      </c>
      <c r="B1722" s="52">
        <v>8.48</v>
      </c>
      <c r="C1722" s="53">
        <v>6.6250000000000003E-2</v>
      </c>
    </row>
    <row r="1723" spans="1:3" x14ac:dyDescent="0.3">
      <c r="A1723" s="44">
        <v>0.1721</v>
      </c>
      <c r="B1723" s="52">
        <v>8.48</v>
      </c>
      <c r="C1723" s="53">
        <v>6.6250000000000003E-2</v>
      </c>
    </row>
    <row r="1724" spans="1:3" x14ac:dyDescent="0.3">
      <c r="A1724" s="44">
        <v>0.17219999999999999</v>
      </c>
      <c r="B1724" s="52">
        <v>8.48</v>
      </c>
      <c r="C1724" s="53">
        <v>6.6250000000000003E-2</v>
      </c>
    </row>
    <row r="1725" spans="1:3" x14ac:dyDescent="0.3">
      <c r="A1725" s="44">
        <v>0.17230000000000001</v>
      </c>
      <c r="B1725" s="52">
        <v>8.48</v>
      </c>
      <c r="C1725" s="53">
        <v>6.6250000000000003E-2</v>
      </c>
    </row>
    <row r="1726" spans="1:3" x14ac:dyDescent="0.3">
      <c r="A1726" s="44">
        <v>0.1724</v>
      </c>
      <c r="B1726" s="52">
        <v>8.48</v>
      </c>
      <c r="C1726" s="53">
        <v>6.6250000000000003E-2</v>
      </c>
    </row>
    <row r="1727" spans="1:3" x14ac:dyDescent="0.3">
      <c r="A1727" s="44">
        <v>0.17249999999999999</v>
      </c>
      <c r="B1727" s="52">
        <v>8.48</v>
      </c>
      <c r="C1727" s="53">
        <v>6.6250000000000003E-2</v>
      </c>
    </row>
    <row r="1728" spans="1:3" x14ac:dyDescent="0.3">
      <c r="A1728" s="44">
        <v>0.1726</v>
      </c>
      <c r="B1728" s="52">
        <v>8.48</v>
      </c>
      <c r="C1728" s="53">
        <v>6.6250000000000003E-2</v>
      </c>
    </row>
    <row r="1729" spans="1:3" x14ac:dyDescent="0.3">
      <c r="A1729" s="44">
        <v>0.17269999999999999</v>
      </c>
      <c r="B1729" s="52">
        <v>8.48</v>
      </c>
      <c r="C1729" s="53">
        <v>6.6250000000000003E-2</v>
      </c>
    </row>
    <row r="1730" spans="1:3" x14ac:dyDescent="0.3">
      <c r="A1730" s="44">
        <v>0.17280000000000001</v>
      </c>
      <c r="B1730" s="52">
        <v>8.48</v>
      </c>
      <c r="C1730" s="53">
        <v>6.6250000000000003E-2</v>
      </c>
    </row>
    <row r="1731" spans="1:3" x14ac:dyDescent="0.3">
      <c r="A1731" s="44">
        <v>0.1729</v>
      </c>
      <c r="B1731" s="52">
        <v>8.48</v>
      </c>
      <c r="C1731" s="53">
        <v>6.6250000000000003E-2</v>
      </c>
    </row>
    <row r="1732" spans="1:3" x14ac:dyDescent="0.3">
      <c r="A1732" s="44">
        <v>0.17299999999999999</v>
      </c>
      <c r="B1732" s="52">
        <v>8.48</v>
      </c>
      <c r="C1732" s="53">
        <v>6.6250000000000003E-2</v>
      </c>
    </row>
    <row r="1733" spans="1:3" x14ac:dyDescent="0.3">
      <c r="A1733" s="44">
        <v>0.1731</v>
      </c>
      <c r="B1733" s="52">
        <v>8.48</v>
      </c>
      <c r="C1733" s="53">
        <v>6.6250000000000003E-2</v>
      </c>
    </row>
    <row r="1734" spans="1:3" x14ac:dyDescent="0.3">
      <c r="A1734" s="44">
        <v>0.17319999999999999</v>
      </c>
      <c r="B1734" s="52">
        <v>8.48</v>
      </c>
      <c r="C1734" s="53">
        <v>6.6250000000000003E-2</v>
      </c>
    </row>
    <row r="1735" spans="1:3" x14ac:dyDescent="0.3">
      <c r="A1735" s="44">
        <v>0.17330000000000001</v>
      </c>
      <c r="B1735" s="52">
        <v>8.48</v>
      </c>
      <c r="C1735" s="53">
        <v>6.6250000000000003E-2</v>
      </c>
    </row>
    <row r="1736" spans="1:3" x14ac:dyDescent="0.3">
      <c r="A1736" s="44">
        <v>0.1734</v>
      </c>
      <c r="B1736" s="52">
        <v>8.48</v>
      </c>
      <c r="C1736" s="53">
        <v>6.6250000000000003E-2</v>
      </c>
    </row>
    <row r="1737" spans="1:3" x14ac:dyDescent="0.3">
      <c r="A1737" s="44">
        <v>0.17349999999999999</v>
      </c>
      <c r="B1737" s="52">
        <v>8.48</v>
      </c>
      <c r="C1737" s="53">
        <v>6.6250000000000003E-2</v>
      </c>
    </row>
    <row r="1738" spans="1:3" x14ac:dyDescent="0.3">
      <c r="A1738" s="44">
        <v>0.1736</v>
      </c>
      <c r="B1738" s="52">
        <v>8.48</v>
      </c>
      <c r="C1738" s="53">
        <v>6.6250000000000003E-2</v>
      </c>
    </row>
    <row r="1739" spans="1:3" x14ac:dyDescent="0.3">
      <c r="A1739" s="44">
        <v>0.17369999999999999</v>
      </c>
      <c r="B1739" s="52">
        <v>8.48</v>
      </c>
      <c r="C1739" s="53">
        <v>6.6250000000000003E-2</v>
      </c>
    </row>
    <row r="1740" spans="1:3" x14ac:dyDescent="0.3">
      <c r="A1740" s="44">
        <v>0.17380000000000001</v>
      </c>
      <c r="B1740" s="52">
        <v>8.48</v>
      </c>
      <c r="C1740" s="53">
        <v>6.6250000000000003E-2</v>
      </c>
    </row>
    <row r="1741" spans="1:3" x14ac:dyDescent="0.3">
      <c r="A1741" s="44">
        <v>0.1739</v>
      </c>
      <c r="B1741" s="52">
        <v>8.48</v>
      </c>
      <c r="C1741" s="53">
        <v>6.6250000000000003E-2</v>
      </c>
    </row>
    <row r="1742" spans="1:3" x14ac:dyDescent="0.3">
      <c r="A1742" s="44">
        <v>0.17399999999999999</v>
      </c>
      <c r="B1742" s="52">
        <v>8.48</v>
      </c>
      <c r="C1742" s="53">
        <v>6.6250000000000003E-2</v>
      </c>
    </row>
    <row r="1743" spans="1:3" x14ac:dyDescent="0.3">
      <c r="A1743" s="44">
        <v>0.1741</v>
      </c>
      <c r="B1743" s="52">
        <v>8.48</v>
      </c>
      <c r="C1743" s="53">
        <v>6.6250000000000003E-2</v>
      </c>
    </row>
    <row r="1744" spans="1:3" x14ac:dyDescent="0.3">
      <c r="A1744" s="44">
        <v>0.17419999999999999</v>
      </c>
      <c r="B1744" s="52">
        <v>8.48</v>
      </c>
      <c r="C1744" s="53">
        <v>6.6250000000000003E-2</v>
      </c>
    </row>
    <row r="1745" spans="1:3" x14ac:dyDescent="0.3">
      <c r="A1745" s="44">
        <v>0.17430000000000001</v>
      </c>
      <c r="B1745" s="52">
        <v>8.48</v>
      </c>
      <c r="C1745" s="53">
        <v>6.6250000000000003E-2</v>
      </c>
    </row>
    <row r="1746" spans="1:3" x14ac:dyDescent="0.3">
      <c r="A1746" s="44">
        <v>0.1744</v>
      </c>
      <c r="B1746" s="52">
        <v>8.48</v>
      </c>
      <c r="C1746" s="53">
        <v>6.6250000000000003E-2</v>
      </c>
    </row>
    <row r="1747" spans="1:3" x14ac:dyDescent="0.3">
      <c r="A1747" s="44">
        <v>0.17449999999999999</v>
      </c>
      <c r="B1747" s="52">
        <v>8.48</v>
      </c>
      <c r="C1747" s="53">
        <v>6.6250000000000003E-2</v>
      </c>
    </row>
    <row r="1748" spans="1:3" x14ac:dyDescent="0.3">
      <c r="A1748" s="44">
        <v>0.17460000000000001</v>
      </c>
      <c r="B1748" s="52">
        <v>8.48</v>
      </c>
      <c r="C1748" s="53">
        <v>6.6250000000000003E-2</v>
      </c>
    </row>
    <row r="1749" spans="1:3" x14ac:dyDescent="0.3">
      <c r="A1749" s="44">
        <v>0.17469999999999999</v>
      </c>
      <c r="B1749" s="52">
        <v>8.48</v>
      </c>
      <c r="C1749" s="53">
        <v>6.6250000000000003E-2</v>
      </c>
    </row>
    <row r="1750" spans="1:3" x14ac:dyDescent="0.3">
      <c r="A1750" s="44">
        <v>0.17480000000000001</v>
      </c>
      <c r="B1750" s="52">
        <v>8.48</v>
      </c>
      <c r="C1750" s="53">
        <v>6.6250000000000003E-2</v>
      </c>
    </row>
    <row r="1751" spans="1:3" x14ac:dyDescent="0.3">
      <c r="A1751" s="44">
        <v>0.1749</v>
      </c>
      <c r="B1751" s="52">
        <v>8.48</v>
      </c>
      <c r="C1751" s="53">
        <v>6.6250000000000003E-2</v>
      </c>
    </row>
    <row r="1752" spans="1:3" x14ac:dyDescent="0.3">
      <c r="A1752" s="44">
        <v>0.17499999999999999</v>
      </c>
      <c r="B1752" s="52">
        <v>8.48</v>
      </c>
      <c r="C1752" s="53">
        <v>6.6250000000000003E-2</v>
      </c>
    </row>
    <row r="1753" spans="1:3" x14ac:dyDescent="0.3">
      <c r="A1753" s="44">
        <v>0.17510000000000001</v>
      </c>
      <c r="B1753" s="52">
        <v>8.48</v>
      </c>
      <c r="C1753" s="53">
        <v>6.6250000000000003E-2</v>
      </c>
    </row>
    <row r="1754" spans="1:3" x14ac:dyDescent="0.3">
      <c r="A1754" s="44">
        <v>0.17519999999999999</v>
      </c>
      <c r="B1754" s="52">
        <v>8.48</v>
      </c>
      <c r="C1754" s="53">
        <v>6.6250000000000003E-2</v>
      </c>
    </row>
    <row r="1755" spans="1:3" x14ac:dyDescent="0.3">
      <c r="A1755" s="44">
        <v>0.17530000000000001</v>
      </c>
      <c r="B1755" s="52">
        <v>8.48</v>
      </c>
      <c r="C1755" s="53">
        <v>6.6250000000000003E-2</v>
      </c>
    </row>
    <row r="1756" spans="1:3" x14ac:dyDescent="0.3">
      <c r="A1756" s="44">
        <v>0.1754</v>
      </c>
      <c r="B1756" s="52">
        <v>8.48</v>
      </c>
      <c r="C1756" s="53">
        <v>6.6250000000000003E-2</v>
      </c>
    </row>
    <row r="1757" spans="1:3" x14ac:dyDescent="0.3">
      <c r="A1757" s="44">
        <v>0.17549999999999999</v>
      </c>
      <c r="B1757" s="52">
        <v>8.48</v>
      </c>
      <c r="C1757" s="53">
        <v>6.6250000000000003E-2</v>
      </c>
    </row>
    <row r="1758" spans="1:3" x14ac:dyDescent="0.3">
      <c r="A1758" s="44">
        <v>0.17560000000000001</v>
      </c>
      <c r="B1758" s="52">
        <v>8.48</v>
      </c>
      <c r="C1758" s="53">
        <v>6.6250000000000003E-2</v>
      </c>
    </row>
    <row r="1759" spans="1:3" x14ac:dyDescent="0.3">
      <c r="A1759" s="44">
        <v>0.1757</v>
      </c>
      <c r="B1759" s="52">
        <v>8.48</v>
      </c>
      <c r="C1759" s="53">
        <v>6.6250000000000003E-2</v>
      </c>
    </row>
    <row r="1760" spans="1:3" x14ac:dyDescent="0.3">
      <c r="A1760" s="44">
        <v>0.17580000000000001</v>
      </c>
      <c r="B1760" s="52">
        <v>8.48</v>
      </c>
      <c r="C1760" s="53">
        <v>6.6250000000000003E-2</v>
      </c>
    </row>
    <row r="1761" spans="1:3" x14ac:dyDescent="0.3">
      <c r="A1761" s="44">
        <v>0.1759</v>
      </c>
      <c r="B1761" s="52">
        <v>8.48</v>
      </c>
      <c r="C1761" s="53">
        <v>6.6250000000000003E-2</v>
      </c>
    </row>
    <row r="1762" spans="1:3" x14ac:dyDescent="0.3">
      <c r="A1762" s="44">
        <v>0.17599999999999999</v>
      </c>
      <c r="B1762" s="52">
        <v>8.48</v>
      </c>
      <c r="C1762" s="53">
        <v>6.6250000000000003E-2</v>
      </c>
    </row>
    <row r="1763" spans="1:3" x14ac:dyDescent="0.3">
      <c r="A1763" s="44">
        <v>0.17610000000000001</v>
      </c>
      <c r="B1763" s="52">
        <v>8.48</v>
      </c>
      <c r="C1763" s="53">
        <v>6.6250000000000003E-2</v>
      </c>
    </row>
    <row r="1764" spans="1:3" x14ac:dyDescent="0.3">
      <c r="A1764" s="44">
        <v>0.1762</v>
      </c>
      <c r="B1764" s="52">
        <v>8.48</v>
      </c>
      <c r="C1764" s="53">
        <v>6.6250000000000003E-2</v>
      </c>
    </row>
    <row r="1765" spans="1:3" x14ac:dyDescent="0.3">
      <c r="A1765" s="44">
        <v>0.17630000000000001</v>
      </c>
      <c r="B1765" s="52">
        <v>8.48</v>
      </c>
      <c r="C1765" s="53">
        <v>6.6250000000000003E-2</v>
      </c>
    </row>
    <row r="1766" spans="1:3" x14ac:dyDescent="0.3">
      <c r="A1766" s="44">
        <v>0.1764</v>
      </c>
      <c r="B1766" s="52">
        <v>8.48</v>
      </c>
      <c r="C1766" s="53">
        <v>6.6250000000000003E-2</v>
      </c>
    </row>
    <row r="1767" spans="1:3" x14ac:dyDescent="0.3">
      <c r="A1767" s="44">
        <v>0.17649999999999999</v>
      </c>
      <c r="B1767" s="52">
        <v>8.48</v>
      </c>
      <c r="C1767" s="53">
        <v>6.6250000000000003E-2</v>
      </c>
    </row>
    <row r="1768" spans="1:3" x14ac:dyDescent="0.3">
      <c r="A1768" s="44">
        <v>0.17660000000000001</v>
      </c>
      <c r="B1768" s="52">
        <v>8.48</v>
      </c>
      <c r="C1768" s="53">
        <v>6.6250000000000003E-2</v>
      </c>
    </row>
    <row r="1769" spans="1:3" x14ac:dyDescent="0.3">
      <c r="A1769" s="44">
        <v>0.1767</v>
      </c>
      <c r="B1769" s="52">
        <v>8.48</v>
      </c>
      <c r="C1769" s="53">
        <v>6.6250000000000003E-2</v>
      </c>
    </row>
    <row r="1770" spans="1:3" x14ac:dyDescent="0.3">
      <c r="A1770" s="44">
        <v>0.17680000000000001</v>
      </c>
      <c r="B1770" s="52">
        <v>8.48</v>
      </c>
      <c r="C1770" s="53">
        <v>6.6250000000000003E-2</v>
      </c>
    </row>
    <row r="1771" spans="1:3" x14ac:dyDescent="0.3">
      <c r="A1771" s="44">
        <v>0.1769</v>
      </c>
      <c r="B1771" s="52">
        <v>8.48</v>
      </c>
      <c r="C1771" s="53">
        <v>6.6250000000000003E-2</v>
      </c>
    </row>
    <row r="1772" spans="1:3" x14ac:dyDescent="0.3">
      <c r="A1772" s="44">
        <v>0.17699999999999999</v>
      </c>
      <c r="B1772" s="52">
        <v>8.48</v>
      </c>
      <c r="C1772" s="53">
        <v>6.6250000000000003E-2</v>
      </c>
    </row>
    <row r="1773" spans="1:3" x14ac:dyDescent="0.3">
      <c r="A1773" s="44">
        <v>0.17710000000000001</v>
      </c>
      <c r="B1773" s="52">
        <v>8.48</v>
      </c>
      <c r="C1773" s="53">
        <v>6.6250000000000003E-2</v>
      </c>
    </row>
    <row r="1774" spans="1:3" x14ac:dyDescent="0.3">
      <c r="A1774" s="44">
        <v>0.1772</v>
      </c>
      <c r="B1774" s="52">
        <v>8.48</v>
      </c>
      <c r="C1774" s="53">
        <v>6.6250000000000003E-2</v>
      </c>
    </row>
    <row r="1775" spans="1:3" x14ac:dyDescent="0.3">
      <c r="A1775" s="44">
        <v>0.17730000000000001</v>
      </c>
      <c r="B1775" s="52">
        <v>8.48</v>
      </c>
      <c r="C1775" s="53">
        <v>6.6250000000000003E-2</v>
      </c>
    </row>
    <row r="1776" spans="1:3" x14ac:dyDescent="0.3">
      <c r="A1776" s="44">
        <v>0.1774</v>
      </c>
      <c r="B1776" s="52">
        <v>8.48</v>
      </c>
      <c r="C1776" s="53">
        <v>6.6250000000000003E-2</v>
      </c>
    </row>
    <row r="1777" spans="1:3" x14ac:dyDescent="0.3">
      <c r="A1777" s="44">
        <v>0.17749999999999999</v>
      </c>
      <c r="B1777" s="52">
        <v>8.48</v>
      </c>
      <c r="C1777" s="53">
        <v>6.6250000000000003E-2</v>
      </c>
    </row>
    <row r="1778" spans="1:3" x14ac:dyDescent="0.3">
      <c r="A1778" s="44">
        <v>0.17760000000000001</v>
      </c>
      <c r="B1778" s="52">
        <v>8.48</v>
      </c>
      <c r="C1778" s="53">
        <v>6.6250000000000003E-2</v>
      </c>
    </row>
    <row r="1779" spans="1:3" x14ac:dyDescent="0.3">
      <c r="A1779" s="44">
        <v>0.1777</v>
      </c>
      <c r="B1779" s="52">
        <v>8.48</v>
      </c>
      <c r="C1779" s="53">
        <v>6.6250000000000003E-2</v>
      </c>
    </row>
    <row r="1780" spans="1:3" x14ac:dyDescent="0.3">
      <c r="A1780" s="44">
        <v>0.17780000000000001</v>
      </c>
      <c r="B1780" s="52">
        <v>8.48</v>
      </c>
      <c r="C1780" s="53">
        <v>6.6250000000000003E-2</v>
      </c>
    </row>
    <row r="1781" spans="1:3" x14ac:dyDescent="0.3">
      <c r="A1781" s="44">
        <v>0.1779</v>
      </c>
      <c r="B1781" s="52">
        <v>8.48</v>
      </c>
      <c r="C1781" s="53">
        <v>6.6250000000000003E-2</v>
      </c>
    </row>
    <row r="1782" spans="1:3" x14ac:dyDescent="0.3">
      <c r="A1782" s="44">
        <v>0.17799999999999999</v>
      </c>
      <c r="B1782" s="52">
        <v>8.48</v>
      </c>
      <c r="C1782" s="53">
        <v>6.6250000000000003E-2</v>
      </c>
    </row>
    <row r="1783" spans="1:3" x14ac:dyDescent="0.3">
      <c r="A1783" s="44">
        <v>0.17810000000000001</v>
      </c>
      <c r="B1783" s="52">
        <v>8.48</v>
      </c>
      <c r="C1783" s="53">
        <v>6.6250000000000003E-2</v>
      </c>
    </row>
    <row r="1784" spans="1:3" x14ac:dyDescent="0.3">
      <c r="A1784" s="44">
        <v>0.1782</v>
      </c>
      <c r="B1784" s="52">
        <v>8.48</v>
      </c>
      <c r="C1784" s="53">
        <v>6.6250000000000003E-2</v>
      </c>
    </row>
    <row r="1785" spans="1:3" x14ac:dyDescent="0.3">
      <c r="A1785" s="44">
        <v>0.17829999999999999</v>
      </c>
      <c r="B1785" s="52">
        <v>8.48</v>
      </c>
      <c r="C1785" s="53">
        <v>6.6250000000000003E-2</v>
      </c>
    </row>
    <row r="1786" spans="1:3" x14ac:dyDescent="0.3">
      <c r="A1786" s="44">
        <v>0.1784</v>
      </c>
      <c r="B1786" s="52">
        <v>8.48</v>
      </c>
      <c r="C1786" s="53">
        <v>6.6250000000000003E-2</v>
      </c>
    </row>
    <row r="1787" spans="1:3" x14ac:dyDescent="0.3">
      <c r="A1787" s="44">
        <v>0.17849999999999999</v>
      </c>
      <c r="B1787" s="52">
        <v>8.48</v>
      </c>
      <c r="C1787" s="53">
        <v>6.6250000000000003E-2</v>
      </c>
    </row>
    <row r="1788" spans="1:3" x14ac:dyDescent="0.3">
      <c r="A1788" s="44">
        <v>0.17860000000000001</v>
      </c>
      <c r="B1788" s="52">
        <v>8.48</v>
      </c>
      <c r="C1788" s="53">
        <v>6.6250000000000003E-2</v>
      </c>
    </row>
    <row r="1789" spans="1:3" x14ac:dyDescent="0.3">
      <c r="A1789" s="44">
        <v>0.1787</v>
      </c>
      <c r="B1789" s="52">
        <v>8.48</v>
      </c>
      <c r="C1789" s="53">
        <v>6.6250000000000003E-2</v>
      </c>
    </row>
    <row r="1790" spans="1:3" x14ac:dyDescent="0.3">
      <c r="A1790" s="44">
        <v>0.17879999999999999</v>
      </c>
      <c r="B1790" s="52">
        <v>8.48</v>
      </c>
      <c r="C1790" s="53">
        <v>6.6250000000000003E-2</v>
      </c>
    </row>
    <row r="1791" spans="1:3" x14ac:dyDescent="0.3">
      <c r="A1791" s="44">
        <v>0.1789</v>
      </c>
      <c r="B1791" s="52">
        <v>8.48</v>
      </c>
      <c r="C1791" s="53">
        <v>6.6250000000000003E-2</v>
      </c>
    </row>
    <row r="1792" spans="1:3" x14ac:dyDescent="0.3">
      <c r="A1792" s="44">
        <v>0.17899999999999999</v>
      </c>
      <c r="B1792" s="52">
        <v>8.48</v>
      </c>
      <c r="C1792" s="53">
        <v>6.6250000000000003E-2</v>
      </c>
    </row>
    <row r="1793" spans="1:3" x14ac:dyDescent="0.3">
      <c r="A1793" s="44">
        <v>0.17910000000000001</v>
      </c>
      <c r="B1793" s="52">
        <v>8.48</v>
      </c>
      <c r="C1793" s="53">
        <v>6.6250000000000003E-2</v>
      </c>
    </row>
    <row r="1794" spans="1:3" x14ac:dyDescent="0.3">
      <c r="A1794" s="44">
        <v>0.1792</v>
      </c>
      <c r="B1794" s="52">
        <v>8.48</v>
      </c>
      <c r="C1794" s="53">
        <v>6.6250000000000003E-2</v>
      </c>
    </row>
    <row r="1795" spans="1:3" x14ac:dyDescent="0.3">
      <c r="A1795" s="44">
        <v>0.17929999999999999</v>
      </c>
      <c r="B1795" s="52">
        <v>8.48</v>
      </c>
      <c r="C1795" s="53">
        <v>6.6250000000000003E-2</v>
      </c>
    </row>
    <row r="1796" spans="1:3" x14ac:dyDescent="0.3">
      <c r="A1796" s="44">
        <v>0.1794</v>
      </c>
      <c r="B1796" s="52">
        <v>8.48</v>
      </c>
      <c r="C1796" s="53">
        <v>6.6250000000000003E-2</v>
      </c>
    </row>
    <row r="1797" spans="1:3" x14ac:dyDescent="0.3">
      <c r="A1797" s="44">
        <v>0.17949999999999999</v>
      </c>
      <c r="B1797" s="52">
        <v>8.48</v>
      </c>
      <c r="C1797" s="53">
        <v>6.6250000000000003E-2</v>
      </c>
    </row>
    <row r="1798" spans="1:3" x14ac:dyDescent="0.3">
      <c r="A1798" s="44">
        <v>0.17960000000000001</v>
      </c>
      <c r="B1798" s="52">
        <v>8.48</v>
      </c>
      <c r="C1798" s="53">
        <v>6.6250000000000003E-2</v>
      </c>
    </row>
    <row r="1799" spans="1:3" x14ac:dyDescent="0.3">
      <c r="A1799" s="44">
        <v>0.1797</v>
      </c>
      <c r="B1799" s="52">
        <v>8.48</v>
      </c>
      <c r="C1799" s="53">
        <v>6.6250000000000003E-2</v>
      </c>
    </row>
    <row r="1800" spans="1:3" x14ac:dyDescent="0.3">
      <c r="A1800" s="44">
        <v>0.17979999999999999</v>
      </c>
      <c r="B1800" s="52">
        <v>8.48</v>
      </c>
      <c r="C1800" s="53">
        <v>6.6250000000000003E-2</v>
      </c>
    </row>
    <row r="1801" spans="1:3" x14ac:dyDescent="0.3">
      <c r="A1801" s="44">
        <v>0.1799</v>
      </c>
      <c r="B1801" s="52">
        <v>8.48</v>
      </c>
      <c r="C1801" s="53">
        <v>6.6250000000000003E-2</v>
      </c>
    </row>
    <row r="1802" spans="1:3" x14ac:dyDescent="0.3">
      <c r="A1802" s="44">
        <v>0.18</v>
      </c>
      <c r="B1802" s="52">
        <v>8.48</v>
      </c>
      <c r="C1802" s="53">
        <v>6.6250000000000003E-2</v>
      </c>
    </row>
    <row r="1803" spans="1:3" x14ac:dyDescent="0.3">
      <c r="A1803" s="44">
        <v>0.18010000000000001</v>
      </c>
      <c r="B1803" s="52">
        <v>8.48</v>
      </c>
      <c r="C1803" s="53">
        <v>6.6250000000000003E-2</v>
      </c>
    </row>
    <row r="1804" spans="1:3" x14ac:dyDescent="0.3">
      <c r="A1804" s="44">
        <v>0.1802</v>
      </c>
      <c r="B1804" s="52">
        <v>8.48</v>
      </c>
      <c r="C1804" s="53">
        <v>6.6250000000000003E-2</v>
      </c>
    </row>
    <row r="1805" spans="1:3" x14ac:dyDescent="0.3">
      <c r="A1805" s="44">
        <v>0.18029999999999999</v>
      </c>
      <c r="B1805" s="52">
        <v>8.48</v>
      </c>
      <c r="C1805" s="53">
        <v>6.6250000000000003E-2</v>
      </c>
    </row>
    <row r="1806" spans="1:3" x14ac:dyDescent="0.3">
      <c r="A1806" s="44">
        <v>0.1804</v>
      </c>
      <c r="B1806" s="52">
        <v>8.48</v>
      </c>
      <c r="C1806" s="53">
        <v>6.6250000000000003E-2</v>
      </c>
    </row>
    <row r="1807" spans="1:3" x14ac:dyDescent="0.3">
      <c r="A1807" s="44">
        <v>0.18049999999999999</v>
      </c>
      <c r="B1807" s="52">
        <v>8.48</v>
      </c>
      <c r="C1807" s="53">
        <v>6.6250000000000003E-2</v>
      </c>
    </row>
    <row r="1808" spans="1:3" x14ac:dyDescent="0.3">
      <c r="A1808" s="44">
        <v>0.18060000000000001</v>
      </c>
      <c r="B1808" s="52">
        <v>8.48</v>
      </c>
      <c r="C1808" s="53">
        <v>6.6250000000000003E-2</v>
      </c>
    </row>
    <row r="1809" spans="1:3" x14ac:dyDescent="0.3">
      <c r="A1809" s="44">
        <v>0.1807</v>
      </c>
      <c r="B1809" s="52">
        <v>8.48</v>
      </c>
      <c r="C1809" s="53">
        <v>6.6250000000000003E-2</v>
      </c>
    </row>
    <row r="1810" spans="1:3" x14ac:dyDescent="0.3">
      <c r="A1810" s="44">
        <v>0.18079999999999999</v>
      </c>
      <c r="B1810" s="52">
        <v>8.48</v>
      </c>
      <c r="C1810" s="53">
        <v>6.6250000000000003E-2</v>
      </c>
    </row>
    <row r="1811" spans="1:3" x14ac:dyDescent="0.3">
      <c r="A1811" s="44">
        <v>0.18090000000000001</v>
      </c>
      <c r="B1811" s="52">
        <v>8.48</v>
      </c>
      <c r="C1811" s="53">
        <v>6.6250000000000003E-2</v>
      </c>
    </row>
    <row r="1812" spans="1:3" x14ac:dyDescent="0.3">
      <c r="A1812" s="44">
        <v>0.18099999999999999</v>
      </c>
      <c r="B1812" s="52">
        <v>8.48</v>
      </c>
      <c r="C1812" s="53">
        <v>6.6250000000000003E-2</v>
      </c>
    </row>
    <row r="1813" spans="1:3" x14ac:dyDescent="0.3">
      <c r="A1813" s="44">
        <v>0.18110000000000001</v>
      </c>
      <c r="B1813" s="52">
        <v>8.48</v>
      </c>
      <c r="C1813" s="53">
        <v>6.6250000000000003E-2</v>
      </c>
    </row>
    <row r="1814" spans="1:3" x14ac:dyDescent="0.3">
      <c r="A1814" s="44">
        <v>0.1812</v>
      </c>
      <c r="B1814" s="52">
        <v>8.48</v>
      </c>
      <c r="C1814" s="53">
        <v>6.6250000000000003E-2</v>
      </c>
    </row>
    <row r="1815" spans="1:3" x14ac:dyDescent="0.3">
      <c r="A1815" s="44">
        <v>0.18129999999999999</v>
      </c>
      <c r="B1815" s="52">
        <v>8.48</v>
      </c>
      <c r="C1815" s="53">
        <v>6.6250000000000003E-2</v>
      </c>
    </row>
    <row r="1816" spans="1:3" x14ac:dyDescent="0.3">
      <c r="A1816" s="44">
        <v>0.18140000000000001</v>
      </c>
      <c r="B1816" s="52">
        <v>8.48</v>
      </c>
      <c r="C1816" s="53">
        <v>6.6250000000000003E-2</v>
      </c>
    </row>
    <row r="1817" spans="1:3" x14ac:dyDescent="0.3">
      <c r="A1817" s="44">
        <v>0.18149999999999999</v>
      </c>
      <c r="B1817" s="52">
        <v>8.48</v>
      </c>
      <c r="C1817" s="53">
        <v>6.6250000000000003E-2</v>
      </c>
    </row>
    <row r="1818" spans="1:3" x14ac:dyDescent="0.3">
      <c r="A1818" s="44">
        <v>0.18160000000000001</v>
      </c>
      <c r="B1818" s="52">
        <v>8.48</v>
      </c>
      <c r="C1818" s="53">
        <v>6.6250000000000003E-2</v>
      </c>
    </row>
    <row r="1819" spans="1:3" x14ac:dyDescent="0.3">
      <c r="A1819" s="44">
        <v>0.1817</v>
      </c>
      <c r="B1819" s="52">
        <v>8.48</v>
      </c>
      <c r="C1819" s="53">
        <v>6.6250000000000003E-2</v>
      </c>
    </row>
    <row r="1820" spans="1:3" x14ac:dyDescent="0.3">
      <c r="A1820" s="44">
        <v>0.18179999999999999</v>
      </c>
      <c r="B1820" s="52">
        <v>8.48</v>
      </c>
      <c r="C1820" s="53">
        <v>6.6250000000000003E-2</v>
      </c>
    </row>
    <row r="1821" spans="1:3" x14ac:dyDescent="0.3">
      <c r="A1821" s="44">
        <v>0.18190000000000001</v>
      </c>
      <c r="B1821" s="52">
        <v>8.48</v>
      </c>
      <c r="C1821" s="53">
        <v>6.6250000000000003E-2</v>
      </c>
    </row>
    <row r="1822" spans="1:3" x14ac:dyDescent="0.3">
      <c r="A1822" s="44">
        <v>0.182</v>
      </c>
      <c r="B1822" s="52">
        <v>8.48</v>
      </c>
      <c r="C1822" s="53">
        <v>6.6250000000000003E-2</v>
      </c>
    </row>
    <row r="1823" spans="1:3" x14ac:dyDescent="0.3">
      <c r="A1823" s="44">
        <v>0.18210000000000001</v>
      </c>
      <c r="B1823" s="52">
        <v>8.48</v>
      </c>
      <c r="C1823" s="53">
        <v>6.6250000000000003E-2</v>
      </c>
    </row>
    <row r="1824" spans="1:3" x14ac:dyDescent="0.3">
      <c r="A1824" s="44">
        <v>0.1822</v>
      </c>
      <c r="B1824" s="52">
        <v>8.48</v>
      </c>
      <c r="C1824" s="53">
        <v>6.6250000000000003E-2</v>
      </c>
    </row>
    <row r="1825" spans="1:3" x14ac:dyDescent="0.3">
      <c r="A1825" s="44">
        <v>0.18229999999999999</v>
      </c>
      <c r="B1825" s="52">
        <v>8.48</v>
      </c>
      <c r="C1825" s="53">
        <v>6.6250000000000003E-2</v>
      </c>
    </row>
    <row r="1826" spans="1:3" x14ac:dyDescent="0.3">
      <c r="A1826" s="44">
        <v>0.18240000000000001</v>
      </c>
      <c r="B1826" s="52">
        <v>8.48</v>
      </c>
      <c r="C1826" s="53">
        <v>6.6250000000000003E-2</v>
      </c>
    </row>
    <row r="1827" spans="1:3" x14ac:dyDescent="0.3">
      <c r="A1827" s="44">
        <v>0.1825</v>
      </c>
      <c r="B1827" s="52">
        <v>8.48</v>
      </c>
      <c r="C1827" s="53">
        <v>6.6250000000000003E-2</v>
      </c>
    </row>
    <row r="1828" spans="1:3" x14ac:dyDescent="0.3">
      <c r="A1828" s="44">
        <v>0.18260000000000001</v>
      </c>
      <c r="B1828" s="52">
        <v>8.48</v>
      </c>
      <c r="C1828" s="53">
        <v>6.6250000000000003E-2</v>
      </c>
    </row>
    <row r="1829" spans="1:3" x14ac:dyDescent="0.3">
      <c r="A1829" s="44">
        <v>0.1827</v>
      </c>
      <c r="B1829" s="52">
        <v>8.48</v>
      </c>
      <c r="C1829" s="53">
        <v>6.6250000000000003E-2</v>
      </c>
    </row>
    <row r="1830" spans="1:3" x14ac:dyDescent="0.3">
      <c r="A1830" s="44">
        <v>0.18279999999999999</v>
      </c>
      <c r="B1830" s="52">
        <v>8.48</v>
      </c>
      <c r="C1830" s="53">
        <v>6.6250000000000003E-2</v>
      </c>
    </row>
    <row r="1831" spans="1:3" x14ac:dyDescent="0.3">
      <c r="A1831" s="44">
        <v>0.18290000000000001</v>
      </c>
      <c r="B1831" s="52">
        <v>8.48</v>
      </c>
      <c r="C1831" s="53">
        <v>6.6250000000000003E-2</v>
      </c>
    </row>
    <row r="1832" spans="1:3" x14ac:dyDescent="0.3">
      <c r="A1832" s="44">
        <v>0.183</v>
      </c>
      <c r="B1832" s="52">
        <v>8.48</v>
      </c>
      <c r="C1832" s="53">
        <v>6.6250000000000003E-2</v>
      </c>
    </row>
    <row r="1833" spans="1:3" x14ac:dyDescent="0.3">
      <c r="A1833" s="44">
        <v>0.18310000000000001</v>
      </c>
      <c r="B1833" s="52">
        <v>8.48</v>
      </c>
      <c r="C1833" s="53">
        <v>6.6250000000000003E-2</v>
      </c>
    </row>
    <row r="1834" spans="1:3" x14ac:dyDescent="0.3">
      <c r="A1834" s="44">
        <v>0.1832</v>
      </c>
      <c r="B1834" s="52">
        <v>8.48</v>
      </c>
      <c r="C1834" s="53">
        <v>6.6250000000000003E-2</v>
      </c>
    </row>
    <row r="1835" spans="1:3" x14ac:dyDescent="0.3">
      <c r="A1835" s="44">
        <v>0.18329999999999999</v>
      </c>
      <c r="B1835" s="52">
        <v>8.48</v>
      </c>
      <c r="C1835" s="53">
        <v>6.6250000000000003E-2</v>
      </c>
    </row>
    <row r="1836" spans="1:3" x14ac:dyDescent="0.3">
      <c r="A1836" s="44">
        <v>0.18340000000000001</v>
      </c>
      <c r="B1836" s="52">
        <v>8.48</v>
      </c>
      <c r="C1836" s="53">
        <v>6.6250000000000003E-2</v>
      </c>
    </row>
    <row r="1837" spans="1:3" x14ac:dyDescent="0.3">
      <c r="A1837" s="44">
        <v>0.1835</v>
      </c>
      <c r="B1837" s="52">
        <v>8.48</v>
      </c>
      <c r="C1837" s="53">
        <v>6.6250000000000003E-2</v>
      </c>
    </row>
    <row r="1838" spans="1:3" x14ac:dyDescent="0.3">
      <c r="A1838" s="44">
        <v>0.18360000000000001</v>
      </c>
      <c r="B1838" s="52">
        <v>8.48</v>
      </c>
      <c r="C1838" s="53">
        <v>6.6250000000000003E-2</v>
      </c>
    </row>
    <row r="1839" spans="1:3" x14ac:dyDescent="0.3">
      <c r="A1839" s="44">
        <v>0.1837</v>
      </c>
      <c r="B1839" s="52">
        <v>8.48</v>
      </c>
      <c r="C1839" s="53">
        <v>6.6250000000000003E-2</v>
      </c>
    </row>
    <row r="1840" spans="1:3" x14ac:dyDescent="0.3">
      <c r="A1840" s="44">
        <v>0.18379999999999999</v>
      </c>
      <c r="B1840" s="52">
        <v>8.48</v>
      </c>
      <c r="C1840" s="53">
        <v>6.6250000000000003E-2</v>
      </c>
    </row>
    <row r="1841" spans="1:3" x14ac:dyDescent="0.3">
      <c r="A1841" s="44">
        <v>0.18390000000000001</v>
      </c>
      <c r="B1841" s="52">
        <v>8.48</v>
      </c>
      <c r="C1841" s="53">
        <v>6.6250000000000003E-2</v>
      </c>
    </row>
    <row r="1842" spans="1:3" x14ac:dyDescent="0.3">
      <c r="A1842" s="44">
        <v>0.184</v>
      </c>
      <c r="B1842" s="52">
        <v>8.48</v>
      </c>
      <c r="C1842" s="53">
        <v>6.6250000000000003E-2</v>
      </c>
    </row>
    <row r="1843" spans="1:3" x14ac:dyDescent="0.3">
      <c r="A1843" s="44">
        <v>0.18410000000000001</v>
      </c>
      <c r="B1843" s="52">
        <v>8.48</v>
      </c>
      <c r="C1843" s="53">
        <v>6.6250000000000003E-2</v>
      </c>
    </row>
    <row r="1844" spans="1:3" x14ac:dyDescent="0.3">
      <c r="A1844" s="44">
        <v>0.1842</v>
      </c>
      <c r="B1844" s="52">
        <v>8.48</v>
      </c>
      <c r="C1844" s="53">
        <v>6.6250000000000003E-2</v>
      </c>
    </row>
    <row r="1845" spans="1:3" x14ac:dyDescent="0.3">
      <c r="A1845" s="44">
        <v>0.18429999999999999</v>
      </c>
      <c r="B1845" s="52">
        <v>8.48</v>
      </c>
      <c r="C1845" s="53">
        <v>6.6250000000000003E-2</v>
      </c>
    </row>
    <row r="1846" spans="1:3" x14ac:dyDescent="0.3">
      <c r="A1846" s="44">
        <v>0.18440000000000001</v>
      </c>
      <c r="B1846" s="52">
        <v>8.48</v>
      </c>
      <c r="C1846" s="53">
        <v>6.6250000000000003E-2</v>
      </c>
    </row>
    <row r="1847" spans="1:3" x14ac:dyDescent="0.3">
      <c r="A1847" s="44">
        <v>0.1845</v>
      </c>
      <c r="B1847" s="52">
        <v>8.48</v>
      </c>
      <c r="C1847" s="53">
        <v>6.6250000000000003E-2</v>
      </c>
    </row>
    <row r="1848" spans="1:3" x14ac:dyDescent="0.3">
      <c r="A1848" s="44">
        <v>0.18459999999999999</v>
      </c>
      <c r="B1848" s="52">
        <v>8.48</v>
      </c>
      <c r="C1848" s="53">
        <v>6.6250000000000003E-2</v>
      </c>
    </row>
    <row r="1849" spans="1:3" x14ac:dyDescent="0.3">
      <c r="A1849" s="44">
        <v>0.1847</v>
      </c>
      <c r="B1849" s="52">
        <v>8.48</v>
      </c>
      <c r="C1849" s="53">
        <v>6.6250000000000003E-2</v>
      </c>
    </row>
    <row r="1850" spans="1:3" x14ac:dyDescent="0.3">
      <c r="A1850" s="44">
        <v>0.18479999999999999</v>
      </c>
      <c r="B1850" s="52">
        <v>8.48</v>
      </c>
      <c r="C1850" s="53">
        <v>6.6250000000000003E-2</v>
      </c>
    </row>
    <row r="1851" spans="1:3" x14ac:dyDescent="0.3">
      <c r="A1851" s="44">
        <v>0.18490000000000001</v>
      </c>
      <c r="B1851" s="52">
        <v>8.48</v>
      </c>
      <c r="C1851" s="53">
        <v>6.6250000000000003E-2</v>
      </c>
    </row>
    <row r="1852" spans="1:3" x14ac:dyDescent="0.3">
      <c r="A1852" s="44">
        <v>0.185</v>
      </c>
      <c r="B1852" s="52">
        <v>8.48</v>
      </c>
      <c r="C1852" s="53">
        <v>6.6250000000000003E-2</v>
      </c>
    </row>
    <row r="1853" spans="1:3" x14ac:dyDescent="0.3">
      <c r="A1853" s="44">
        <v>0.18509999999999999</v>
      </c>
      <c r="B1853" s="52">
        <v>8.48</v>
      </c>
      <c r="C1853" s="53">
        <v>6.6250000000000003E-2</v>
      </c>
    </row>
    <row r="1854" spans="1:3" x14ac:dyDescent="0.3">
      <c r="A1854" s="44">
        <v>0.1852</v>
      </c>
      <c r="B1854" s="52">
        <v>8.48</v>
      </c>
      <c r="C1854" s="53">
        <v>6.6250000000000003E-2</v>
      </c>
    </row>
    <row r="1855" spans="1:3" x14ac:dyDescent="0.3">
      <c r="A1855" s="44">
        <v>0.18529999999999999</v>
      </c>
      <c r="B1855" s="52">
        <v>8.48</v>
      </c>
      <c r="C1855" s="53">
        <v>6.6250000000000003E-2</v>
      </c>
    </row>
    <row r="1856" spans="1:3" x14ac:dyDescent="0.3">
      <c r="A1856" s="44">
        <v>0.18540000000000001</v>
      </c>
      <c r="B1856" s="52">
        <v>8.48</v>
      </c>
      <c r="C1856" s="53">
        <v>6.6250000000000003E-2</v>
      </c>
    </row>
    <row r="1857" spans="1:3" x14ac:dyDescent="0.3">
      <c r="A1857" s="44">
        <v>0.1855</v>
      </c>
      <c r="B1857" s="52">
        <v>8.48</v>
      </c>
      <c r="C1857" s="53">
        <v>6.6250000000000003E-2</v>
      </c>
    </row>
    <row r="1858" spans="1:3" x14ac:dyDescent="0.3">
      <c r="A1858" s="44">
        <v>0.18559999999999999</v>
      </c>
      <c r="B1858" s="52">
        <v>8.48</v>
      </c>
      <c r="C1858" s="53">
        <v>6.6250000000000003E-2</v>
      </c>
    </row>
    <row r="1859" spans="1:3" x14ac:dyDescent="0.3">
      <c r="A1859" s="44">
        <v>0.1857</v>
      </c>
      <c r="B1859" s="52">
        <v>8.48</v>
      </c>
      <c r="C1859" s="53">
        <v>6.6250000000000003E-2</v>
      </c>
    </row>
    <row r="1860" spans="1:3" x14ac:dyDescent="0.3">
      <c r="A1860" s="44">
        <v>0.18579999999999999</v>
      </c>
      <c r="B1860" s="52">
        <v>8.48</v>
      </c>
      <c r="C1860" s="53">
        <v>6.6250000000000003E-2</v>
      </c>
    </row>
    <row r="1861" spans="1:3" x14ac:dyDescent="0.3">
      <c r="A1861" s="44">
        <v>0.18590000000000001</v>
      </c>
      <c r="B1861" s="52">
        <v>8.48</v>
      </c>
      <c r="C1861" s="53">
        <v>6.6250000000000003E-2</v>
      </c>
    </row>
    <row r="1862" spans="1:3" x14ac:dyDescent="0.3">
      <c r="A1862" s="44">
        <v>0.186</v>
      </c>
      <c r="B1862" s="52">
        <v>8.48</v>
      </c>
      <c r="C1862" s="53">
        <v>6.6250000000000003E-2</v>
      </c>
    </row>
    <row r="1863" spans="1:3" x14ac:dyDescent="0.3">
      <c r="A1863" s="44">
        <v>0.18609999999999999</v>
      </c>
      <c r="B1863" s="52">
        <v>8.48</v>
      </c>
      <c r="C1863" s="53">
        <v>6.6250000000000003E-2</v>
      </c>
    </row>
    <row r="1864" spans="1:3" x14ac:dyDescent="0.3">
      <c r="A1864" s="44">
        <v>0.1862</v>
      </c>
      <c r="B1864" s="52">
        <v>8.48</v>
      </c>
      <c r="C1864" s="53">
        <v>6.6250000000000003E-2</v>
      </c>
    </row>
    <row r="1865" spans="1:3" x14ac:dyDescent="0.3">
      <c r="A1865" s="44">
        <v>0.18629999999999999</v>
      </c>
      <c r="B1865" s="52">
        <v>8.48</v>
      </c>
      <c r="C1865" s="53">
        <v>6.6250000000000003E-2</v>
      </c>
    </row>
    <row r="1866" spans="1:3" x14ac:dyDescent="0.3">
      <c r="A1866" s="44">
        <v>0.18640000000000001</v>
      </c>
      <c r="B1866" s="52">
        <v>8.48</v>
      </c>
      <c r="C1866" s="53">
        <v>6.6250000000000003E-2</v>
      </c>
    </row>
    <row r="1867" spans="1:3" x14ac:dyDescent="0.3">
      <c r="A1867" s="44">
        <v>0.1865</v>
      </c>
      <c r="B1867" s="52">
        <v>8.48</v>
      </c>
      <c r="C1867" s="53">
        <v>6.6250000000000003E-2</v>
      </c>
    </row>
    <row r="1868" spans="1:3" x14ac:dyDescent="0.3">
      <c r="A1868" s="44">
        <v>0.18659999999999999</v>
      </c>
      <c r="B1868" s="52">
        <v>8.48</v>
      </c>
      <c r="C1868" s="53">
        <v>6.6250000000000003E-2</v>
      </c>
    </row>
    <row r="1869" spans="1:3" x14ac:dyDescent="0.3">
      <c r="A1869" s="44">
        <v>0.1867</v>
      </c>
      <c r="B1869" s="52">
        <v>8.48</v>
      </c>
      <c r="C1869" s="53">
        <v>6.6250000000000003E-2</v>
      </c>
    </row>
    <row r="1870" spans="1:3" x14ac:dyDescent="0.3">
      <c r="A1870" s="44">
        <v>0.18679999999999999</v>
      </c>
      <c r="B1870" s="52">
        <v>8.48</v>
      </c>
      <c r="C1870" s="53">
        <v>6.6250000000000003E-2</v>
      </c>
    </row>
    <row r="1871" spans="1:3" x14ac:dyDescent="0.3">
      <c r="A1871" s="44">
        <v>0.18690000000000001</v>
      </c>
      <c r="B1871" s="52">
        <v>8.48</v>
      </c>
      <c r="C1871" s="53">
        <v>6.6250000000000003E-2</v>
      </c>
    </row>
    <row r="1872" spans="1:3" x14ac:dyDescent="0.3">
      <c r="A1872" s="44">
        <v>0.187</v>
      </c>
      <c r="B1872" s="52">
        <v>8.48</v>
      </c>
      <c r="C1872" s="53">
        <v>6.6250000000000003E-2</v>
      </c>
    </row>
    <row r="1873" spans="1:3" x14ac:dyDescent="0.3">
      <c r="A1873" s="44">
        <v>0.18709999999999999</v>
      </c>
      <c r="B1873" s="52">
        <v>8.48</v>
      </c>
      <c r="C1873" s="53">
        <v>6.6250000000000003E-2</v>
      </c>
    </row>
    <row r="1874" spans="1:3" x14ac:dyDescent="0.3">
      <c r="A1874" s="44">
        <v>0.18720000000000001</v>
      </c>
      <c r="B1874" s="52">
        <v>8.48</v>
      </c>
      <c r="C1874" s="53">
        <v>6.6250000000000003E-2</v>
      </c>
    </row>
    <row r="1875" spans="1:3" x14ac:dyDescent="0.3">
      <c r="A1875" s="44">
        <v>0.18729999999999999</v>
      </c>
      <c r="B1875" s="52">
        <v>8.48</v>
      </c>
      <c r="C1875" s="53">
        <v>6.6250000000000003E-2</v>
      </c>
    </row>
    <row r="1876" spans="1:3" x14ac:dyDescent="0.3">
      <c r="A1876" s="44">
        <v>0.18740000000000001</v>
      </c>
      <c r="B1876" s="52">
        <v>8.48</v>
      </c>
      <c r="C1876" s="53">
        <v>6.6250000000000003E-2</v>
      </c>
    </row>
    <row r="1877" spans="1:3" x14ac:dyDescent="0.3">
      <c r="A1877" s="44">
        <v>0.1875</v>
      </c>
      <c r="B1877" s="52">
        <v>8.48</v>
      </c>
      <c r="C1877" s="53">
        <v>6.6250000000000003E-2</v>
      </c>
    </row>
    <row r="1878" spans="1:3" x14ac:dyDescent="0.3">
      <c r="A1878" s="44">
        <v>0.18759999999999999</v>
      </c>
      <c r="B1878" s="52">
        <v>8.48</v>
      </c>
      <c r="C1878" s="53">
        <v>6.6250000000000003E-2</v>
      </c>
    </row>
    <row r="1879" spans="1:3" x14ac:dyDescent="0.3">
      <c r="A1879" s="44">
        <v>0.18770000000000001</v>
      </c>
      <c r="B1879" s="52">
        <v>8.48</v>
      </c>
      <c r="C1879" s="53">
        <v>6.6250000000000003E-2</v>
      </c>
    </row>
    <row r="1880" spans="1:3" x14ac:dyDescent="0.3">
      <c r="A1880" s="44">
        <v>0.18779999999999999</v>
      </c>
      <c r="B1880" s="52">
        <v>8.48</v>
      </c>
      <c r="C1880" s="53">
        <v>6.6250000000000003E-2</v>
      </c>
    </row>
    <row r="1881" spans="1:3" x14ac:dyDescent="0.3">
      <c r="A1881" s="44">
        <v>0.18790000000000001</v>
      </c>
      <c r="B1881" s="52">
        <v>8.48</v>
      </c>
      <c r="C1881" s="53">
        <v>6.6250000000000003E-2</v>
      </c>
    </row>
    <row r="1882" spans="1:3" x14ac:dyDescent="0.3">
      <c r="A1882" s="44">
        <v>0.188</v>
      </c>
      <c r="B1882" s="52">
        <v>8.48</v>
      </c>
      <c r="C1882" s="53">
        <v>6.6250000000000003E-2</v>
      </c>
    </row>
    <row r="1883" spans="1:3" x14ac:dyDescent="0.3">
      <c r="A1883" s="44">
        <v>0.18809999999999999</v>
      </c>
      <c r="B1883" s="52">
        <v>8.48</v>
      </c>
      <c r="C1883" s="53">
        <v>6.6250000000000003E-2</v>
      </c>
    </row>
    <row r="1884" spans="1:3" x14ac:dyDescent="0.3">
      <c r="A1884" s="44">
        <v>0.18820000000000001</v>
      </c>
      <c r="B1884" s="52">
        <v>8.48</v>
      </c>
      <c r="C1884" s="53">
        <v>6.6250000000000003E-2</v>
      </c>
    </row>
    <row r="1885" spans="1:3" x14ac:dyDescent="0.3">
      <c r="A1885" s="44">
        <v>0.1883</v>
      </c>
      <c r="B1885" s="52">
        <v>8.48</v>
      </c>
      <c r="C1885" s="53">
        <v>6.6250000000000003E-2</v>
      </c>
    </row>
    <row r="1886" spans="1:3" x14ac:dyDescent="0.3">
      <c r="A1886" s="44">
        <v>0.18840000000000001</v>
      </c>
      <c r="B1886" s="52">
        <v>8.48</v>
      </c>
      <c r="C1886" s="53">
        <v>6.6250000000000003E-2</v>
      </c>
    </row>
    <row r="1887" spans="1:3" x14ac:dyDescent="0.3">
      <c r="A1887" s="44">
        <v>0.1885</v>
      </c>
      <c r="B1887" s="52">
        <v>8.48</v>
      </c>
      <c r="C1887" s="53">
        <v>6.6250000000000003E-2</v>
      </c>
    </row>
    <row r="1888" spans="1:3" x14ac:dyDescent="0.3">
      <c r="A1888" s="44">
        <v>0.18859999999999999</v>
      </c>
      <c r="B1888" s="52">
        <v>8.48</v>
      </c>
      <c r="C1888" s="53">
        <v>6.6250000000000003E-2</v>
      </c>
    </row>
    <row r="1889" spans="1:3" x14ac:dyDescent="0.3">
      <c r="A1889" s="44">
        <v>0.18870000000000001</v>
      </c>
      <c r="B1889" s="52">
        <v>8.48</v>
      </c>
      <c r="C1889" s="53">
        <v>6.6250000000000003E-2</v>
      </c>
    </row>
    <row r="1890" spans="1:3" x14ac:dyDescent="0.3">
      <c r="A1890" s="44">
        <v>0.1888</v>
      </c>
      <c r="B1890" s="52">
        <v>8.48</v>
      </c>
      <c r="C1890" s="53">
        <v>6.6250000000000003E-2</v>
      </c>
    </row>
    <row r="1891" spans="1:3" x14ac:dyDescent="0.3">
      <c r="A1891" s="44">
        <v>0.18890000000000001</v>
      </c>
      <c r="B1891" s="52">
        <v>8.48</v>
      </c>
      <c r="C1891" s="53">
        <v>6.6250000000000003E-2</v>
      </c>
    </row>
    <row r="1892" spans="1:3" x14ac:dyDescent="0.3">
      <c r="A1892" s="44">
        <v>0.189</v>
      </c>
      <c r="B1892" s="52">
        <v>8.48</v>
      </c>
      <c r="C1892" s="53">
        <v>6.6250000000000003E-2</v>
      </c>
    </row>
    <row r="1893" spans="1:3" x14ac:dyDescent="0.3">
      <c r="A1893" s="44">
        <v>0.18909999999999999</v>
      </c>
      <c r="B1893" s="52">
        <v>8.48</v>
      </c>
      <c r="C1893" s="53">
        <v>6.6250000000000003E-2</v>
      </c>
    </row>
    <row r="1894" spans="1:3" x14ac:dyDescent="0.3">
      <c r="A1894" s="44">
        <v>0.18920000000000001</v>
      </c>
      <c r="B1894" s="52">
        <v>8.48</v>
      </c>
      <c r="C1894" s="53">
        <v>6.6250000000000003E-2</v>
      </c>
    </row>
    <row r="1895" spans="1:3" x14ac:dyDescent="0.3">
      <c r="A1895" s="44">
        <v>0.1893</v>
      </c>
      <c r="B1895" s="52">
        <v>8.48</v>
      </c>
      <c r="C1895" s="53">
        <v>6.6250000000000003E-2</v>
      </c>
    </row>
    <row r="1896" spans="1:3" x14ac:dyDescent="0.3">
      <c r="A1896" s="44">
        <v>0.18940000000000001</v>
      </c>
      <c r="B1896" s="52">
        <v>8.48</v>
      </c>
      <c r="C1896" s="53">
        <v>6.6250000000000003E-2</v>
      </c>
    </row>
    <row r="1897" spans="1:3" x14ac:dyDescent="0.3">
      <c r="A1897" s="44">
        <v>0.1895</v>
      </c>
      <c r="B1897" s="52">
        <v>8.48</v>
      </c>
      <c r="C1897" s="53">
        <v>6.6250000000000003E-2</v>
      </c>
    </row>
    <row r="1898" spans="1:3" x14ac:dyDescent="0.3">
      <c r="A1898" s="44">
        <v>0.18959999999999999</v>
      </c>
      <c r="B1898" s="52">
        <v>8.48</v>
      </c>
      <c r="C1898" s="53">
        <v>6.6250000000000003E-2</v>
      </c>
    </row>
    <row r="1899" spans="1:3" x14ac:dyDescent="0.3">
      <c r="A1899" s="44">
        <v>0.18970000000000001</v>
      </c>
      <c r="B1899" s="52">
        <v>8.48</v>
      </c>
      <c r="C1899" s="53">
        <v>6.6250000000000003E-2</v>
      </c>
    </row>
    <row r="1900" spans="1:3" x14ac:dyDescent="0.3">
      <c r="A1900" s="44">
        <v>0.1898</v>
      </c>
      <c r="B1900" s="52">
        <v>8.48</v>
      </c>
      <c r="C1900" s="53">
        <v>6.6250000000000003E-2</v>
      </c>
    </row>
    <row r="1901" spans="1:3" x14ac:dyDescent="0.3">
      <c r="A1901" s="44">
        <v>0.18990000000000001</v>
      </c>
      <c r="B1901" s="52">
        <v>8.48</v>
      </c>
      <c r="C1901" s="53">
        <v>6.6250000000000003E-2</v>
      </c>
    </row>
    <row r="1902" spans="1:3" x14ac:dyDescent="0.3">
      <c r="A1902" s="44">
        <v>0.19</v>
      </c>
      <c r="B1902" s="52">
        <v>8.48</v>
      </c>
      <c r="C1902" s="53">
        <v>6.6250000000000003E-2</v>
      </c>
    </row>
    <row r="1903" spans="1:3" x14ac:dyDescent="0.3">
      <c r="A1903" s="44">
        <v>0.19009999999999999</v>
      </c>
      <c r="B1903" s="52">
        <v>8.48</v>
      </c>
      <c r="C1903" s="53">
        <v>6.6250000000000003E-2</v>
      </c>
    </row>
    <row r="1904" spans="1:3" x14ac:dyDescent="0.3">
      <c r="A1904" s="44">
        <v>0.19020000000000001</v>
      </c>
      <c r="B1904" s="52">
        <v>8.48</v>
      </c>
      <c r="C1904" s="53">
        <v>6.6250000000000003E-2</v>
      </c>
    </row>
    <row r="1905" spans="1:3" x14ac:dyDescent="0.3">
      <c r="A1905" s="44">
        <v>0.1903</v>
      </c>
      <c r="B1905" s="52">
        <v>8.48</v>
      </c>
      <c r="C1905" s="53">
        <v>6.6250000000000003E-2</v>
      </c>
    </row>
    <row r="1906" spans="1:3" x14ac:dyDescent="0.3">
      <c r="A1906" s="44">
        <v>0.19040000000000001</v>
      </c>
      <c r="B1906" s="52">
        <v>8.48</v>
      </c>
      <c r="C1906" s="53">
        <v>6.6250000000000003E-2</v>
      </c>
    </row>
    <row r="1907" spans="1:3" x14ac:dyDescent="0.3">
      <c r="A1907" s="44">
        <v>0.1905</v>
      </c>
      <c r="B1907" s="52">
        <v>8.48</v>
      </c>
      <c r="C1907" s="53">
        <v>6.6250000000000003E-2</v>
      </c>
    </row>
    <row r="1908" spans="1:3" x14ac:dyDescent="0.3">
      <c r="A1908" s="44">
        <v>0.19059999999999999</v>
      </c>
      <c r="B1908" s="52">
        <v>8.48</v>
      </c>
      <c r="C1908" s="53">
        <v>6.6250000000000003E-2</v>
      </c>
    </row>
    <row r="1909" spans="1:3" x14ac:dyDescent="0.3">
      <c r="A1909" s="44">
        <v>0.19070000000000001</v>
      </c>
      <c r="B1909" s="52">
        <v>8.48</v>
      </c>
      <c r="C1909" s="53">
        <v>6.6250000000000003E-2</v>
      </c>
    </row>
    <row r="1910" spans="1:3" x14ac:dyDescent="0.3">
      <c r="A1910" s="44">
        <v>0.1908</v>
      </c>
      <c r="B1910" s="52">
        <v>8.48</v>
      </c>
      <c r="C1910" s="53">
        <v>6.6250000000000003E-2</v>
      </c>
    </row>
    <row r="1911" spans="1:3" x14ac:dyDescent="0.3">
      <c r="A1911" s="44">
        <v>0.19089999999999999</v>
      </c>
      <c r="B1911" s="52">
        <v>8.48</v>
      </c>
      <c r="C1911" s="53">
        <v>6.6250000000000003E-2</v>
      </c>
    </row>
    <row r="1912" spans="1:3" x14ac:dyDescent="0.3">
      <c r="A1912" s="44">
        <v>0.191</v>
      </c>
      <c r="B1912" s="52">
        <v>8.48</v>
      </c>
      <c r="C1912" s="53">
        <v>6.6250000000000003E-2</v>
      </c>
    </row>
    <row r="1913" spans="1:3" x14ac:dyDescent="0.3">
      <c r="A1913" s="44">
        <v>0.19109999999999999</v>
      </c>
      <c r="B1913" s="52">
        <v>8.48</v>
      </c>
      <c r="C1913" s="53">
        <v>6.6250000000000003E-2</v>
      </c>
    </row>
    <row r="1914" spans="1:3" x14ac:dyDescent="0.3">
      <c r="A1914" s="44">
        <v>0.19120000000000001</v>
      </c>
      <c r="B1914" s="52">
        <v>8.48</v>
      </c>
      <c r="C1914" s="53">
        <v>6.6250000000000003E-2</v>
      </c>
    </row>
    <row r="1915" spans="1:3" x14ac:dyDescent="0.3">
      <c r="A1915" s="44">
        <v>0.1913</v>
      </c>
      <c r="B1915" s="52">
        <v>8.48</v>
      </c>
      <c r="C1915" s="53">
        <v>6.6250000000000003E-2</v>
      </c>
    </row>
    <row r="1916" spans="1:3" x14ac:dyDescent="0.3">
      <c r="A1916" s="44">
        <v>0.19139999999999999</v>
      </c>
      <c r="B1916" s="52">
        <v>8.48</v>
      </c>
      <c r="C1916" s="53">
        <v>6.6250000000000003E-2</v>
      </c>
    </row>
    <row r="1917" spans="1:3" x14ac:dyDescent="0.3">
      <c r="A1917" s="44">
        <v>0.1915</v>
      </c>
      <c r="B1917" s="52">
        <v>8.48</v>
      </c>
      <c r="C1917" s="53">
        <v>6.6250000000000003E-2</v>
      </c>
    </row>
    <row r="1918" spans="1:3" x14ac:dyDescent="0.3">
      <c r="A1918" s="44">
        <v>0.19159999999999999</v>
      </c>
      <c r="B1918" s="52">
        <v>8.48</v>
      </c>
      <c r="C1918" s="53">
        <v>6.6250000000000003E-2</v>
      </c>
    </row>
    <row r="1919" spans="1:3" x14ac:dyDescent="0.3">
      <c r="A1919" s="44">
        <v>0.19170000000000001</v>
      </c>
      <c r="B1919" s="52">
        <v>8.48</v>
      </c>
      <c r="C1919" s="53">
        <v>6.6250000000000003E-2</v>
      </c>
    </row>
    <row r="1920" spans="1:3" x14ac:dyDescent="0.3">
      <c r="A1920" s="44">
        <v>0.1918</v>
      </c>
      <c r="B1920" s="52">
        <v>8.48</v>
      </c>
      <c r="C1920" s="53">
        <v>6.6250000000000003E-2</v>
      </c>
    </row>
    <row r="1921" spans="1:3" x14ac:dyDescent="0.3">
      <c r="A1921" s="44">
        <v>0.19189999999999999</v>
      </c>
      <c r="B1921" s="52">
        <v>8.48</v>
      </c>
      <c r="C1921" s="53">
        <v>6.6250000000000003E-2</v>
      </c>
    </row>
    <row r="1922" spans="1:3" x14ac:dyDescent="0.3">
      <c r="A1922" s="44">
        <v>0.192</v>
      </c>
      <c r="B1922" s="52">
        <v>8.48</v>
      </c>
      <c r="C1922" s="53">
        <v>6.6250000000000003E-2</v>
      </c>
    </row>
    <row r="1923" spans="1:3" x14ac:dyDescent="0.3">
      <c r="A1923" s="44">
        <v>0.19209999999999999</v>
      </c>
      <c r="B1923" s="52">
        <v>8.48</v>
      </c>
      <c r="C1923" s="53">
        <v>6.6250000000000003E-2</v>
      </c>
    </row>
    <row r="1924" spans="1:3" x14ac:dyDescent="0.3">
      <c r="A1924" s="44">
        <v>0.19220000000000001</v>
      </c>
      <c r="B1924" s="52">
        <v>8.48</v>
      </c>
      <c r="C1924" s="53">
        <v>6.6250000000000003E-2</v>
      </c>
    </row>
    <row r="1925" spans="1:3" x14ac:dyDescent="0.3">
      <c r="A1925" s="44">
        <v>0.1923</v>
      </c>
      <c r="B1925" s="52">
        <v>8.48</v>
      </c>
      <c r="C1925" s="53">
        <v>6.6250000000000003E-2</v>
      </c>
    </row>
    <row r="1926" spans="1:3" x14ac:dyDescent="0.3">
      <c r="A1926" s="44">
        <v>0.19239999999999999</v>
      </c>
      <c r="B1926" s="52">
        <v>8.48</v>
      </c>
      <c r="C1926" s="53">
        <v>6.6250000000000003E-2</v>
      </c>
    </row>
    <row r="1927" spans="1:3" x14ac:dyDescent="0.3">
      <c r="A1927" s="44">
        <v>0.1925</v>
      </c>
      <c r="B1927" s="52">
        <v>8.48</v>
      </c>
      <c r="C1927" s="53">
        <v>6.6250000000000003E-2</v>
      </c>
    </row>
    <row r="1928" spans="1:3" x14ac:dyDescent="0.3">
      <c r="A1928" s="44">
        <v>0.19259999999999999</v>
      </c>
      <c r="B1928" s="52">
        <v>8.48</v>
      </c>
      <c r="C1928" s="53">
        <v>6.6250000000000003E-2</v>
      </c>
    </row>
    <row r="1929" spans="1:3" x14ac:dyDescent="0.3">
      <c r="A1929" s="44">
        <v>0.19270000000000001</v>
      </c>
      <c r="B1929" s="52">
        <v>8.48</v>
      </c>
      <c r="C1929" s="53">
        <v>6.6250000000000003E-2</v>
      </c>
    </row>
    <row r="1930" spans="1:3" x14ac:dyDescent="0.3">
      <c r="A1930" s="44">
        <v>0.1928</v>
      </c>
      <c r="B1930" s="52">
        <v>8.48</v>
      </c>
      <c r="C1930" s="53">
        <v>6.6250000000000003E-2</v>
      </c>
    </row>
    <row r="1931" spans="1:3" x14ac:dyDescent="0.3">
      <c r="A1931" s="44">
        <v>0.19289999999999999</v>
      </c>
      <c r="B1931" s="52">
        <v>8.48</v>
      </c>
      <c r="C1931" s="53">
        <v>6.6250000000000003E-2</v>
      </c>
    </row>
    <row r="1932" spans="1:3" x14ac:dyDescent="0.3">
      <c r="A1932" s="44">
        <v>0.193</v>
      </c>
      <c r="B1932" s="52">
        <v>8.48</v>
      </c>
      <c r="C1932" s="53">
        <v>6.6250000000000003E-2</v>
      </c>
    </row>
    <row r="1933" spans="1:3" x14ac:dyDescent="0.3">
      <c r="A1933" s="44">
        <v>0.19309999999999999</v>
      </c>
      <c r="B1933" s="52">
        <v>8.48</v>
      </c>
      <c r="C1933" s="53">
        <v>6.6250000000000003E-2</v>
      </c>
    </row>
    <row r="1934" spans="1:3" x14ac:dyDescent="0.3">
      <c r="A1934" s="44">
        <v>0.19320000000000001</v>
      </c>
      <c r="B1934" s="52">
        <v>8.48</v>
      </c>
      <c r="C1934" s="53">
        <v>6.6250000000000003E-2</v>
      </c>
    </row>
    <row r="1935" spans="1:3" x14ac:dyDescent="0.3">
      <c r="A1935" s="44">
        <v>0.1933</v>
      </c>
      <c r="B1935" s="52">
        <v>8.48</v>
      </c>
      <c r="C1935" s="53">
        <v>6.6250000000000003E-2</v>
      </c>
    </row>
    <row r="1936" spans="1:3" x14ac:dyDescent="0.3">
      <c r="A1936" s="44">
        <v>0.19339999999999999</v>
      </c>
      <c r="B1936" s="52">
        <v>8.48</v>
      </c>
      <c r="C1936" s="53">
        <v>6.6250000000000003E-2</v>
      </c>
    </row>
    <row r="1937" spans="1:3" x14ac:dyDescent="0.3">
      <c r="A1937" s="44">
        <v>0.19350000000000001</v>
      </c>
      <c r="B1937" s="52">
        <v>8.48</v>
      </c>
      <c r="C1937" s="53">
        <v>6.6250000000000003E-2</v>
      </c>
    </row>
    <row r="1938" spans="1:3" x14ac:dyDescent="0.3">
      <c r="A1938" s="44">
        <v>0.19359999999999999</v>
      </c>
      <c r="B1938" s="52">
        <v>8.48</v>
      </c>
      <c r="C1938" s="53">
        <v>6.6250000000000003E-2</v>
      </c>
    </row>
    <row r="1939" spans="1:3" x14ac:dyDescent="0.3">
      <c r="A1939" s="44">
        <v>0.19370000000000001</v>
      </c>
      <c r="B1939" s="52">
        <v>8.48</v>
      </c>
      <c r="C1939" s="53">
        <v>6.6250000000000003E-2</v>
      </c>
    </row>
    <row r="1940" spans="1:3" x14ac:dyDescent="0.3">
      <c r="A1940" s="44">
        <v>0.1938</v>
      </c>
      <c r="B1940" s="52">
        <v>8.48</v>
      </c>
      <c r="C1940" s="53">
        <v>6.6250000000000003E-2</v>
      </c>
    </row>
    <row r="1941" spans="1:3" x14ac:dyDescent="0.3">
      <c r="A1941" s="44">
        <v>0.19389999999999999</v>
      </c>
      <c r="B1941" s="52">
        <v>8.48</v>
      </c>
      <c r="C1941" s="53">
        <v>6.6250000000000003E-2</v>
      </c>
    </row>
    <row r="1942" spans="1:3" x14ac:dyDescent="0.3">
      <c r="A1942" s="44">
        <v>0.19400000000000001</v>
      </c>
      <c r="B1942" s="52">
        <v>8.48</v>
      </c>
      <c r="C1942" s="53">
        <v>6.6250000000000003E-2</v>
      </c>
    </row>
    <row r="1943" spans="1:3" x14ac:dyDescent="0.3">
      <c r="A1943" s="44">
        <v>0.19409999999999999</v>
      </c>
      <c r="B1943" s="52">
        <v>8.48</v>
      </c>
      <c r="C1943" s="53">
        <v>6.6250000000000003E-2</v>
      </c>
    </row>
    <row r="1944" spans="1:3" x14ac:dyDescent="0.3">
      <c r="A1944" s="44">
        <v>0.19420000000000001</v>
      </c>
      <c r="B1944" s="52">
        <v>8.48</v>
      </c>
      <c r="C1944" s="53">
        <v>6.6250000000000003E-2</v>
      </c>
    </row>
    <row r="1945" spans="1:3" x14ac:dyDescent="0.3">
      <c r="A1945" s="44">
        <v>0.1943</v>
      </c>
      <c r="B1945" s="52">
        <v>8.48</v>
      </c>
      <c r="C1945" s="53">
        <v>6.6250000000000003E-2</v>
      </c>
    </row>
    <row r="1946" spans="1:3" x14ac:dyDescent="0.3">
      <c r="A1946" s="44">
        <v>0.19439999999999999</v>
      </c>
      <c r="B1946" s="52">
        <v>8.48</v>
      </c>
      <c r="C1946" s="53">
        <v>6.6250000000000003E-2</v>
      </c>
    </row>
    <row r="1947" spans="1:3" x14ac:dyDescent="0.3">
      <c r="A1947" s="44">
        <v>0.19450000000000001</v>
      </c>
      <c r="B1947" s="52">
        <v>8.48</v>
      </c>
      <c r="C1947" s="53">
        <v>6.6250000000000003E-2</v>
      </c>
    </row>
    <row r="1948" spans="1:3" x14ac:dyDescent="0.3">
      <c r="A1948" s="44">
        <v>0.1946</v>
      </c>
      <c r="B1948" s="52">
        <v>8.48</v>
      </c>
      <c r="C1948" s="53">
        <v>6.6250000000000003E-2</v>
      </c>
    </row>
    <row r="1949" spans="1:3" x14ac:dyDescent="0.3">
      <c r="A1949" s="44">
        <v>0.19470000000000001</v>
      </c>
      <c r="B1949" s="52">
        <v>8.48</v>
      </c>
      <c r="C1949" s="53">
        <v>6.6250000000000003E-2</v>
      </c>
    </row>
    <row r="1950" spans="1:3" x14ac:dyDescent="0.3">
      <c r="A1950" s="44">
        <v>0.1948</v>
      </c>
      <c r="B1950" s="52">
        <v>8.48</v>
      </c>
      <c r="C1950" s="53">
        <v>6.6250000000000003E-2</v>
      </c>
    </row>
    <row r="1951" spans="1:3" x14ac:dyDescent="0.3">
      <c r="A1951" s="44">
        <v>0.19489999999999999</v>
      </c>
      <c r="B1951" s="52">
        <v>8.48</v>
      </c>
      <c r="C1951" s="53">
        <v>6.6250000000000003E-2</v>
      </c>
    </row>
    <row r="1952" spans="1:3" x14ac:dyDescent="0.3">
      <c r="A1952" s="44">
        <v>0.19500000000000001</v>
      </c>
      <c r="B1952" s="52">
        <v>8.48</v>
      </c>
      <c r="C1952" s="53">
        <v>6.6250000000000003E-2</v>
      </c>
    </row>
    <row r="1953" spans="1:3" x14ac:dyDescent="0.3">
      <c r="A1953" s="44">
        <v>0.1951</v>
      </c>
      <c r="B1953" s="52">
        <v>8.48</v>
      </c>
      <c r="C1953" s="53">
        <v>6.6250000000000003E-2</v>
      </c>
    </row>
    <row r="1954" spans="1:3" x14ac:dyDescent="0.3">
      <c r="A1954" s="44">
        <v>0.19520000000000001</v>
      </c>
      <c r="B1954" s="52">
        <v>8.48</v>
      </c>
      <c r="C1954" s="53">
        <v>6.6250000000000003E-2</v>
      </c>
    </row>
    <row r="1955" spans="1:3" x14ac:dyDescent="0.3">
      <c r="A1955" s="44">
        <v>0.1953</v>
      </c>
      <c r="B1955" s="52">
        <v>8.48</v>
      </c>
      <c r="C1955" s="53">
        <v>6.6250000000000003E-2</v>
      </c>
    </row>
    <row r="1956" spans="1:3" x14ac:dyDescent="0.3">
      <c r="A1956" s="44">
        <v>0.19539999999999999</v>
      </c>
      <c r="B1956" s="52">
        <v>8.48</v>
      </c>
      <c r="C1956" s="53">
        <v>6.6250000000000003E-2</v>
      </c>
    </row>
    <row r="1957" spans="1:3" x14ac:dyDescent="0.3">
      <c r="A1957" s="44">
        <v>0.19550000000000001</v>
      </c>
      <c r="B1957" s="52">
        <v>8.48</v>
      </c>
      <c r="C1957" s="53">
        <v>6.6250000000000003E-2</v>
      </c>
    </row>
    <row r="1958" spans="1:3" x14ac:dyDescent="0.3">
      <c r="A1958" s="44">
        <v>0.1956</v>
      </c>
      <c r="B1958" s="52">
        <v>8.48</v>
      </c>
      <c r="C1958" s="53">
        <v>6.6250000000000003E-2</v>
      </c>
    </row>
    <row r="1959" spans="1:3" x14ac:dyDescent="0.3">
      <c r="A1959" s="44">
        <v>0.19570000000000001</v>
      </c>
      <c r="B1959" s="52">
        <v>8.48</v>
      </c>
      <c r="C1959" s="53">
        <v>6.6250000000000003E-2</v>
      </c>
    </row>
    <row r="1960" spans="1:3" x14ac:dyDescent="0.3">
      <c r="A1960" s="44">
        <v>0.1958</v>
      </c>
      <c r="B1960" s="52">
        <v>8.48</v>
      </c>
      <c r="C1960" s="53">
        <v>6.6250000000000003E-2</v>
      </c>
    </row>
    <row r="1961" spans="1:3" x14ac:dyDescent="0.3">
      <c r="A1961" s="44">
        <v>0.19589999999999999</v>
      </c>
      <c r="B1961" s="52">
        <v>8.48</v>
      </c>
      <c r="C1961" s="53">
        <v>6.6250000000000003E-2</v>
      </c>
    </row>
    <row r="1962" spans="1:3" x14ac:dyDescent="0.3">
      <c r="A1962" s="44">
        <v>0.19600000000000001</v>
      </c>
      <c r="B1962" s="52">
        <v>8.48</v>
      </c>
      <c r="C1962" s="53">
        <v>6.6250000000000003E-2</v>
      </c>
    </row>
    <row r="1963" spans="1:3" x14ac:dyDescent="0.3">
      <c r="A1963" s="44">
        <v>0.1961</v>
      </c>
      <c r="B1963" s="52">
        <v>8.48</v>
      </c>
      <c r="C1963" s="53">
        <v>6.6250000000000003E-2</v>
      </c>
    </row>
    <row r="1964" spans="1:3" x14ac:dyDescent="0.3">
      <c r="A1964" s="44">
        <v>0.19620000000000001</v>
      </c>
      <c r="B1964" s="52">
        <v>8.48</v>
      </c>
      <c r="C1964" s="53">
        <v>6.6250000000000003E-2</v>
      </c>
    </row>
    <row r="1965" spans="1:3" x14ac:dyDescent="0.3">
      <c r="A1965" s="44">
        <v>0.1963</v>
      </c>
      <c r="B1965" s="52">
        <v>8.48</v>
      </c>
      <c r="C1965" s="53">
        <v>6.6250000000000003E-2</v>
      </c>
    </row>
    <row r="1966" spans="1:3" x14ac:dyDescent="0.3">
      <c r="A1966" s="44">
        <v>0.19639999999999999</v>
      </c>
      <c r="B1966" s="52">
        <v>8.48</v>
      </c>
      <c r="C1966" s="53">
        <v>6.6250000000000003E-2</v>
      </c>
    </row>
    <row r="1967" spans="1:3" x14ac:dyDescent="0.3">
      <c r="A1967" s="44">
        <v>0.19650000000000001</v>
      </c>
      <c r="B1967" s="52">
        <v>8.48</v>
      </c>
      <c r="C1967" s="53">
        <v>6.6250000000000003E-2</v>
      </c>
    </row>
    <row r="1968" spans="1:3" x14ac:dyDescent="0.3">
      <c r="A1968" s="44">
        <v>0.1966</v>
      </c>
      <c r="B1968" s="52">
        <v>8.48</v>
      </c>
      <c r="C1968" s="53">
        <v>6.6250000000000003E-2</v>
      </c>
    </row>
    <row r="1969" spans="1:3" x14ac:dyDescent="0.3">
      <c r="A1969" s="44">
        <v>0.19670000000000001</v>
      </c>
      <c r="B1969" s="52">
        <v>8.48</v>
      </c>
      <c r="C1969" s="53">
        <v>6.6250000000000003E-2</v>
      </c>
    </row>
    <row r="1970" spans="1:3" x14ac:dyDescent="0.3">
      <c r="A1970" s="44">
        <v>0.1968</v>
      </c>
      <c r="B1970" s="52">
        <v>8.48</v>
      </c>
      <c r="C1970" s="53">
        <v>6.6250000000000003E-2</v>
      </c>
    </row>
    <row r="1971" spans="1:3" x14ac:dyDescent="0.3">
      <c r="A1971" s="44">
        <v>0.19689999999999999</v>
      </c>
      <c r="B1971" s="52">
        <v>8.48</v>
      </c>
      <c r="C1971" s="53">
        <v>6.6250000000000003E-2</v>
      </c>
    </row>
    <row r="1972" spans="1:3" x14ac:dyDescent="0.3">
      <c r="A1972" s="44">
        <v>0.19700000000000001</v>
      </c>
      <c r="B1972" s="52">
        <v>8.48</v>
      </c>
      <c r="C1972" s="53">
        <v>6.6250000000000003E-2</v>
      </c>
    </row>
    <row r="1973" spans="1:3" x14ac:dyDescent="0.3">
      <c r="A1973" s="44">
        <v>0.1971</v>
      </c>
      <c r="B1973" s="52">
        <v>8.48</v>
      </c>
      <c r="C1973" s="53">
        <v>6.6250000000000003E-2</v>
      </c>
    </row>
    <row r="1974" spans="1:3" x14ac:dyDescent="0.3">
      <c r="A1974" s="44">
        <v>0.19719999999999999</v>
      </c>
      <c r="B1974" s="52">
        <v>8.48</v>
      </c>
      <c r="C1974" s="53">
        <v>6.6250000000000003E-2</v>
      </c>
    </row>
    <row r="1975" spans="1:3" x14ac:dyDescent="0.3">
      <c r="A1975" s="44">
        <v>0.1973</v>
      </c>
      <c r="B1975" s="52">
        <v>8.48</v>
      </c>
      <c r="C1975" s="53">
        <v>6.6250000000000003E-2</v>
      </c>
    </row>
    <row r="1976" spans="1:3" x14ac:dyDescent="0.3">
      <c r="A1976" s="44">
        <v>0.19739999999999999</v>
      </c>
      <c r="B1976" s="52">
        <v>8.48</v>
      </c>
      <c r="C1976" s="53">
        <v>6.6250000000000003E-2</v>
      </c>
    </row>
    <row r="1977" spans="1:3" x14ac:dyDescent="0.3">
      <c r="A1977" s="44">
        <v>0.19750000000000001</v>
      </c>
      <c r="B1977" s="52">
        <v>8.48</v>
      </c>
      <c r="C1977" s="53">
        <v>6.6250000000000003E-2</v>
      </c>
    </row>
    <row r="1978" spans="1:3" x14ac:dyDescent="0.3">
      <c r="A1978" s="44">
        <v>0.1976</v>
      </c>
      <c r="B1978" s="52">
        <v>8.48</v>
      </c>
      <c r="C1978" s="53">
        <v>6.6250000000000003E-2</v>
      </c>
    </row>
    <row r="1979" spans="1:3" x14ac:dyDescent="0.3">
      <c r="A1979" s="44">
        <v>0.19769999999999999</v>
      </c>
      <c r="B1979" s="52">
        <v>8.48</v>
      </c>
      <c r="C1979" s="53">
        <v>6.6250000000000003E-2</v>
      </c>
    </row>
    <row r="1980" spans="1:3" x14ac:dyDescent="0.3">
      <c r="A1980" s="44">
        <v>0.1978</v>
      </c>
      <c r="B1980" s="52">
        <v>8.48</v>
      </c>
      <c r="C1980" s="53">
        <v>6.6250000000000003E-2</v>
      </c>
    </row>
    <row r="1981" spans="1:3" x14ac:dyDescent="0.3">
      <c r="A1981" s="44">
        <v>0.19789999999999999</v>
      </c>
      <c r="B1981" s="52">
        <v>8.48</v>
      </c>
      <c r="C1981" s="53">
        <v>6.6250000000000003E-2</v>
      </c>
    </row>
    <row r="1982" spans="1:3" x14ac:dyDescent="0.3">
      <c r="A1982" s="44">
        <v>0.19800000000000001</v>
      </c>
      <c r="B1982" s="52">
        <v>8.48</v>
      </c>
      <c r="C1982" s="53">
        <v>6.6250000000000003E-2</v>
      </c>
    </row>
    <row r="1983" spans="1:3" x14ac:dyDescent="0.3">
      <c r="A1983" s="44">
        <v>0.1981</v>
      </c>
      <c r="B1983" s="52">
        <v>8.48</v>
      </c>
      <c r="C1983" s="53">
        <v>6.6250000000000003E-2</v>
      </c>
    </row>
    <row r="1984" spans="1:3" x14ac:dyDescent="0.3">
      <c r="A1984" s="44">
        <v>0.19819999999999999</v>
      </c>
      <c r="B1984" s="52">
        <v>8.48</v>
      </c>
      <c r="C1984" s="53">
        <v>6.6250000000000003E-2</v>
      </c>
    </row>
    <row r="1985" spans="1:3" x14ac:dyDescent="0.3">
      <c r="A1985" s="44">
        <v>0.1983</v>
      </c>
      <c r="B1985" s="52">
        <v>8.48</v>
      </c>
      <c r="C1985" s="53">
        <v>6.6250000000000003E-2</v>
      </c>
    </row>
    <row r="1986" spans="1:3" x14ac:dyDescent="0.3">
      <c r="A1986" s="44">
        <v>0.19839999999999999</v>
      </c>
      <c r="B1986" s="52">
        <v>8.48</v>
      </c>
      <c r="C1986" s="53">
        <v>6.6250000000000003E-2</v>
      </c>
    </row>
    <row r="1987" spans="1:3" x14ac:dyDescent="0.3">
      <c r="A1987" s="44">
        <v>0.19850000000000001</v>
      </c>
      <c r="B1987" s="52">
        <v>8.48</v>
      </c>
      <c r="C1987" s="53">
        <v>6.6250000000000003E-2</v>
      </c>
    </row>
    <row r="1988" spans="1:3" x14ac:dyDescent="0.3">
      <c r="A1988" s="44">
        <v>0.1986</v>
      </c>
      <c r="B1988" s="52">
        <v>8.48</v>
      </c>
      <c r="C1988" s="53">
        <v>6.6250000000000003E-2</v>
      </c>
    </row>
    <row r="1989" spans="1:3" x14ac:dyDescent="0.3">
      <c r="A1989" s="44">
        <v>0.19869999999999999</v>
      </c>
      <c r="B1989" s="52">
        <v>8.48</v>
      </c>
      <c r="C1989" s="53">
        <v>6.6250000000000003E-2</v>
      </c>
    </row>
    <row r="1990" spans="1:3" x14ac:dyDescent="0.3">
      <c r="A1990" s="44">
        <v>0.1988</v>
      </c>
      <c r="B1990" s="52">
        <v>8.48</v>
      </c>
      <c r="C1990" s="53">
        <v>6.6250000000000003E-2</v>
      </c>
    </row>
    <row r="1991" spans="1:3" x14ac:dyDescent="0.3">
      <c r="A1991" s="44">
        <v>0.19889999999999999</v>
      </c>
      <c r="B1991" s="52">
        <v>8.48</v>
      </c>
      <c r="C1991" s="53">
        <v>6.6250000000000003E-2</v>
      </c>
    </row>
    <row r="1992" spans="1:3" x14ac:dyDescent="0.3">
      <c r="A1992" s="44">
        <v>0.19900000000000001</v>
      </c>
      <c r="B1992" s="52">
        <v>8.48</v>
      </c>
      <c r="C1992" s="53">
        <v>6.6250000000000003E-2</v>
      </c>
    </row>
    <row r="1993" spans="1:3" x14ac:dyDescent="0.3">
      <c r="A1993" s="44">
        <v>0.1991</v>
      </c>
      <c r="B1993" s="52">
        <v>8.48</v>
      </c>
      <c r="C1993" s="53">
        <v>6.6250000000000003E-2</v>
      </c>
    </row>
    <row r="1994" spans="1:3" x14ac:dyDescent="0.3">
      <c r="A1994" s="44">
        <v>0.19919999999999999</v>
      </c>
      <c r="B1994" s="52">
        <v>8.48</v>
      </c>
      <c r="C1994" s="53">
        <v>6.6250000000000003E-2</v>
      </c>
    </row>
    <row r="1995" spans="1:3" x14ac:dyDescent="0.3">
      <c r="A1995" s="44">
        <v>0.1993</v>
      </c>
      <c r="B1995" s="52">
        <v>8.48</v>
      </c>
      <c r="C1995" s="53">
        <v>6.6250000000000003E-2</v>
      </c>
    </row>
    <row r="1996" spans="1:3" x14ac:dyDescent="0.3">
      <c r="A1996" s="44">
        <v>0.19939999999999999</v>
      </c>
      <c r="B1996" s="52">
        <v>8.48</v>
      </c>
      <c r="C1996" s="53">
        <v>6.6250000000000003E-2</v>
      </c>
    </row>
    <row r="1997" spans="1:3" x14ac:dyDescent="0.3">
      <c r="A1997" s="44">
        <v>0.19950000000000001</v>
      </c>
      <c r="B1997" s="52">
        <v>8.48</v>
      </c>
      <c r="C1997" s="53">
        <v>6.6250000000000003E-2</v>
      </c>
    </row>
    <row r="1998" spans="1:3" x14ac:dyDescent="0.3">
      <c r="A1998" s="44">
        <v>0.1996</v>
      </c>
      <c r="B1998" s="52">
        <v>8.48</v>
      </c>
      <c r="C1998" s="53">
        <v>6.6250000000000003E-2</v>
      </c>
    </row>
    <row r="1999" spans="1:3" x14ac:dyDescent="0.3">
      <c r="A1999" s="44">
        <v>0.19969999999999999</v>
      </c>
      <c r="B1999" s="52">
        <v>8.48</v>
      </c>
      <c r="C1999" s="53">
        <v>6.6250000000000003E-2</v>
      </c>
    </row>
    <row r="2000" spans="1:3" x14ac:dyDescent="0.3">
      <c r="A2000" s="44">
        <v>0.19980000000000001</v>
      </c>
      <c r="B2000" s="52">
        <v>8.48</v>
      </c>
      <c r="C2000" s="53">
        <v>6.6250000000000003E-2</v>
      </c>
    </row>
    <row r="2001" spans="1:3" x14ac:dyDescent="0.3">
      <c r="A2001" s="44">
        <v>0.19989999999999999</v>
      </c>
      <c r="B2001" s="52">
        <v>8.48</v>
      </c>
      <c r="C2001" s="53">
        <v>6.6250000000000003E-2</v>
      </c>
    </row>
    <row r="2002" spans="1:3" x14ac:dyDescent="0.3">
      <c r="A2002" s="44">
        <v>0.2</v>
      </c>
      <c r="B2002" s="52">
        <v>8.48</v>
      </c>
      <c r="C2002" s="53">
        <v>6.6250000000000003E-2</v>
      </c>
    </row>
    <row r="2003" spans="1:3" x14ac:dyDescent="0.3">
      <c r="A2003" s="44">
        <v>0.2001</v>
      </c>
      <c r="B2003" s="52">
        <v>8.48</v>
      </c>
      <c r="C2003" s="53">
        <v>6.6250000000000003E-2</v>
      </c>
    </row>
    <row r="2004" spans="1:3" x14ac:dyDescent="0.3">
      <c r="A2004" s="44">
        <v>0.20019999999999999</v>
      </c>
      <c r="B2004" s="52">
        <v>8.48</v>
      </c>
      <c r="C2004" s="53">
        <v>6.6250000000000003E-2</v>
      </c>
    </row>
    <row r="2005" spans="1:3" x14ac:dyDescent="0.3">
      <c r="A2005" s="44">
        <v>0.20030000000000001</v>
      </c>
      <c r="B2005" s="52">
        <v>8.48</v>
      </c>
      <c r="C2005" s="53">
        <v>6.6250000000000003E-2</v>
      </c>
    </row>
    <row r="2006" spans="1:3" x14ac:dyDescent="0.3">
      <c r="A2006" s="44">
        <v>0.20039999999999999</v>
      </c>
      <c r="B2006" s="52">
        <v>8.48</v>
      </c>
      <c r="C2006" s="53">
        <v>6.6250000000000003E-2</v>
      </c>
    </row>
    <row r="2007" spans="1:3" x14ac:dyDescent="0.3">
      <c r="A2007" s="44">
        <v>0.20050000000000001</v>
      </c>
      <c r="B2007" s="52">
        <v>8.48</v>
      </c>
      <c r="C2007" s="53">
        <v>6.6250000000000003E-2</v>
      </c>
    </row>
    <row r="2008" spans="1:3" x14ac:dyDescent="0.3">
      <c r="A2008" s="44">
        <v>0.2006</v>
      </c>
      <c r="B2008" s="52">
        <v>8.48</v>
      </c>
      <c r="C2008" s="53">
        <v>6.6250000000000003E-2</v>
      </c>
    </row>
    <row r="2009" spans="1:3" x14ac:dyDescent="0.3">
      <c r="A2009" s="44">
        <v>0.20069999999999999</v>
      </c>
      <c r="B2009" s="52">
        <v>8.48</v>
      </c>
      <c r="C2009" s="53">
        <v>6.6250000000000003E-2</v>
      </c>
    </row>
    <row r="2010" spans="1:3" x14ac:dyDescent="0.3">
      <c r="A2010" s="44">
        <v>0.20080000000000001</v>
      </c>
      <c r="B2010" s="52">
        <v>8.48</v>
      </c>
      <c r="C2010" s="53">
        <v>6.6250000000000003E-2</v>
      </c>
    </row>
    <row r="2011" spans="1:3" x14ac:dyDescent="0.3">
      <c r="A2011" s="44">
        <v>0.2009</v>
      </c>
      <c r="B2011" s="52">
        <v>8.48</v>
      </c>
      <c r="C2011" s="53">
        <v>6.6250000000000003E-2</v>
      </c>
    </row>
    <row r="2012" spans="1:3" x14ac:dyDescent="0.3">
      <c r="A2012" s="44">
        <v>0.20100000000000001</v>
      </c>
      <c r="B2012" s="52">
        <v>8.48</v>
      </c>
      <c r="C2012" s="53">
        <v>6.6250000000000003E-2</v>
      </c>
    </row>
    <row r="2013" spans="1:3" x14ac:dyDescent="0.3">
      <c r="A2013" s="44">
        <v>0.2011</v>
      </c>
      <c r="B2013" s="52">
        <v>8.48</v>
      </c>
      <c r="C2013" s="53">
        <v>6.6250000000000003E-2</v>
      </c>
    </row>
    <row r="2014" spans="1:3" x14ac:dyDescent="0.3">
      <c r="A2014" s="44">
        <v>0.20119999999999999</v>
      </c>
      <c r="B2014" s="52">
        <v>8.48</v>
      </c>
      <c r="C2014" s="53">
        <v>6.6250000000000003E-2</v>
      </c>
    </row>
    <row r="2015" spans="1:3" x14ac:dyDescent="0.3">
      <c r="A2015" s="44">
        <v>0.20130000000000001</v>
      </c>
      <c r="B2015" s="52">
        <v>8.48</v>
      </c>
      <c r="C2015" s="53">
        <v>6.6250000000000003E-2</v>
      </c>
    </row>
    <row r="2016" spans="1:3" x14ac:dyDescent="0.3">
      <c r="A2016" s="44">
        <v>0.2014</v>
      </c>
      <c r="B2016" s="52">
        <v>8.48</v>
      </c>
      <c r="C2016" s="53">
        <v>6.6250000000000003E-2</v>
      </c>
    </row>
    <row r="2017" spans="1:3" x14ac:dyDescent="0.3">
      <c r="A2017" s="44">
        <v>0.20150000000000001</v>
      </c>
      <c r="B2017" s="52">
        <v>8.48</v>
      </c>
      <c r="C2017" s="53">
        <v>6.6250000000000003E-2</v>
      </c>
    </row>
    <row r="2018" spans="1:3" x14ac:dyDescent="0.3">
      <c r="A2018" s="44">
        <v>0.2016</v>
      </c>
      <c r="B2018" s="52">
        <v>8.48</v>
      </c>
      <c r="C2018" s="53">
        <v>6.6250000000000003E-2</v>
      </c>
    </row>
    <row r="2019" spans="1:3" x14ac:dyDescent="0.3">
      <c r="A2019" s="44">
        <v>0.20169999999999999</v>
      </c>
      <c r="B2019" s="52">
        <v>8.48</v>
      </c>
      <c r="C2019" s="53">
        <v>6.6250000000000003E-2</v>
      </c>
    </row>
    <row r="2020" spans="1:3" x14ac:dyDescent="0.3">
      <c r="A2020" s="44">
        <v>0.20180000000000001</v>
      </c>
      <c r="B2020" s="52">
        <v>8.48</v>
      </c>
      <c r="C2020" s="53">
        <v>6.6250000000000003E-2</v>
      </c>
    </row>
    <row r="2021" spans="1:3" x14ac:dyDescent="0.3">
      <c r="A2021" s="44">
        <v>0.2019</v>
      </c>
      <c r="B2021" s="52">
        <v>8.48</v>
      </c>
      <c r="C2021" s="53">
        <v>6.6250000000000003E-2</v>
      </c>
    </row>
    <row r="2022" spans="1:3" x14ac:dyDescent="0.3">
      <c r="A2022" s="44">
        <v>0.20200000000000001</v>
      </c>
      <c r="B2022" s="52">
        <v>8.48</v>
      </c>
      <c r="C2022" s="53">
        <v>6.6250000000000003E-2</v>
      </c>
    </row>
    <row r="2023" spans="1:3" x14ac:dyDescent="0.3">
      <c r="A2023" s="44">
        <v>0.2021</v>
      </c>
      <c r="B2023" s="52">
        <v>8.48</v>
      </c>
      <c r="C2023" s="53">
        <v>6.6250000000000003E-2</v>
      </c>
    </row>
    <row r="2024" spans="1:3" x14ac:dyDescent="0.3">
      <c r="A2024" s="44">
        <v>0.20219999999999999</v>
      </c>
      <c r="B2024" s="52">
        <v>8.48</v>
      </c>
      <c r="C2024" s="53">
        <v>6.6250000000000003E-2</v>
      </c>
    </row>
    <row r="2025" spans="1:3" x14ac:dyDescent="0.3">
      <c r="A2025" s="44">
        <v>0.20230000000000001</v>
      </c>
      <c r="B2025" s="52">
        <v>8.48</v>
      </c>
      <c r="C2025" s="53">
        <v>6.6250000000000003E-2</v>
      </c>
    </row>
    <row r="2026" spans="1:3" x14ac:dyDescent="0.3">
      <c r="A2026" s="44">
        <v>0.2024</v>
      </c>
      <c r="B2026" s="52">
        <v>8.48</v>
      </c>
      <c r="C2026" s="53">
        <v>6.6250000000000003E-2</v>
      </c>
    </row>
    <row r="2027" spans="1:3" x14ac:dyDescent="0.3">
      <c r="A2027" s="44">
        <v>0.20250000000000001</v>
      </c>
      <c r="B2027" s="52">
        <v>8.48</v>
      </c>
      <c r="C2027" s="53">
        <v>6.6250000000000003E-2</v>
      </c>
    </row>
    <row r="2028" spans="1:3" x14ac:dyDescent="0.3">
      <c r="A2028" s="44">
        <v>0.2026</v>
      </c>
      <c r="B2028" s="52">
        <v>8.48</v>
      </c>
      <c r="C2028" s="53">
        <v>6.6250000000000003E-2</v>
      </c>
    </row>
    <row r="2029" spans="1:3" x14ac:dyDescent="0.3">
      <c r="A2029" s="44">
        <v>0.20269999999999999</v>
      </c>
      <c r="B2029" s="52">
        <v>8.48</v>
      </c>
      <c r="C2029" s="53">
        <v>6.6250000000000003E-2</v>
      </c>
    </row>
    <row r="2030" spans="1:3" x14ac:dyDescent="0.3">
      <c r="A2030" s="44">
        <v>0.20280000000000001</v>
      </c>
      <c r="B2030" s="52">
        <v>8.48</v>
      </c>
      <c r="C2030" s="53">
        <v>6.6250000000000003E-2</v>
      </c>
    </row>
    <row r="2031" spans="1:3" x14ac:dyDescent="0.3">
      <c r="A2031" s="44">
        <v>0.2029</v>
      </c>
      <c r="B2031" s="52">
        <v>8.48</v>
      </c>
      <c r="C2031" s="53">
        <v>6.6250000000000003E-2</v>
      </c>
    </row>
    <row r="2032" spans="1:3" x14ac:dyDescent="0.3">
      <c r="A2032" s="44">
        <v>0.20300000000000001</v>
      </c>
      <c r="B2032" s="52">
        <v>8.48</v>
      </c>
      <c r="C2032" s="53">
        <v>6.6250000000000003E-2</v>
      </c>
    </row>
    <row r="2033" spans="1:3" x14ac:dyDescent="0.3">
      <c r="A2033" s="44">
        <v>0.2031</v>
      </c>
      <c r="B2033" s="52">
        <v>8.48</v>
      </c>
      <c r="C2033" s="53">
        <v>6.6250000000000003E-2</v>
      </c>
    </row>
    <row r="2034" spans="1:3" x14ac:dyDescent="0.3">
      <c r="A2034" s="44">
        <v>0.20319999999999999</v>
      </c>
      <c r="B2034" s="52">
        <v>8.48</v>
      </c>
      <c r="C2034" s="53">
        <v>6.6250000000000003E-2</v>
      </c>
    </row>
    <row r="2035" spans="1:3" x14ac:dyDescent="0.3">
      <c r="A2035" s="44">
        <v>0.20330000000000001</v>
      </c>
      <c r="B2035" s="52">
        <v>8.48</v>
      </c>
      <c r="C2035" s="53">
        <v>6.6250000000000003E-2</v>
      </c>
    </row>
    <row r="2036" spans="1:3" x14ac:dyDescent="0.3">
      <c r="A2036" s="44">
        <v>0.2034</v>
      </c>
      <c r="B2036" s="52">
        <v>8.48</v>
      </c>
      <c r="C2036" s="53">
        <v>6.6250000000000003E-2</v>
      </c>
    </row>
    <row r="2037" spans="1:3" x14ac:dyDescent="0.3">
      <c r="A2037" s="44">
        <v>0.20349999999999999</v>
      </c>
      <c r="B2037" s="52">
        <v>8.48</v>
      </c>
      <c r="C2037" s="53">
        <v>6.6250000000000003E-2</v>
      </c>
    </row>
    <row r="2038" spans="1:3" x14ac:dyDescent="0.3">
      <c r="A2038" s="44">
        <v>0.2036</v>
      </c>
      <c r="B2038" s="52">
        <v>8.48</v>
      </c>
      <c r="C2038" s="53">
        <v>6.6250000000000003E-2</v>
      </c>
    </row>
    <row r="2039" spans="1:3" x14ac:dyDescent="0.3">
      <c r="A2039" s="44">
        <v>0.20369999999999999</v>
      </c>
      <c r="B2039" s="52">
        <v>8.48</v>
      </c>
      <c r="C2039" s="53">
        <v>6.6250000000000003E-2</v>
      </c>
    </row>
    <row r="2040" spans="1:3" x14ac:dyDescent="0.3">
      <c r="A2040" s="44">
        <v>0.20380000000000001</v>
      </c>
      <c r="B2040" s="52">
        <v>8.48</v>
      </c>
      <c r="C2040" s="53">
        <v>6.6250000000000003E-2</v>
      </c>
    </row>
    <row r="2041" spans="1:3" x14ac:dyDescent="0.3">
      <c r="A2041" s="44">
        <v>0.2039</v>
      </c>
      <c r="B2041" s="52">
        <v>8.48</v>
      </c>
      <c r="C2041" s="53">
        <v>6.6250000000000003E-2</v>
      </c>
    </row>
    <row r="2042" spans="1:3" x14ac:dyDescent="0.3">
      <c r="A2042" s="44">
        <v>0.20399999999999999</v>
      </c>
      <c r="B2042" s="52">
        <v>8.48</v>
      </c>
      <c r="C2042" s="53">
        <v>6.6250000000000003E-2</v>
      </c>
    </row>
    <row r="2043" spans="1:3" x14ac:dyDescent="0.3">
      <c r="A2043" s="44">
        <v>0.2041</v>
      </c>
      <c r="B2043" s="52">
        <v>8.48</v>
      </c>
      <c r="C2043" s="53">
        <v>6.6250000000000003E-2</v>
      </c>
    </row>
    <row r="2044" spans="1:3" x14ac:dyDescent="0.3">
      <c r="A2044" s="44">
        <v>0.20419999999999999</v>
      </c>
      <c r="B2044" s="52">
        <v>8.48</v>
      </c>
      <c r="C2044" s="53">
        <v>6.6250000000000003E-2</v>
      </c>
    </row>
    <row r="2045" spans="1:3" x14ac:dyDescent="0.3">
      <c r="A2045" s="44">
        <v>0.20430000000000001</v>
      </c>
      <c r="B2045" s="52">
        <v>8.48</v>
      </c>
      <c r="C2045" s="53">
        <v>6.6250000000000003E-2</v>
      </c>
    </row>
    <row r="2046" spans="1:3" x14ac:dyDescent="0.3">
      <c r="A2046" s="44">
        <v>0.2044</v>
      </c>
      <c r="B2046" s="52">
        <v>8.48</v>
      </c>
      <c r="C2046" s="53">
        <v>6.6250000000000003E-2</v>
      </c>
    </row>
    <row r="2047" spans="1:3" x14ac:dyDescent="0.3">
      <c r="A2047" s="44">
        <v>0.20449999999999999</v>
      </c>
      <c r="B2047" s="52">
        <v>8.48</v>
      </c>
      <c r="C2047" s="53">
        <v>6.6250000000000003E-2</v>
      </c>
    </row>
    <row r="2048" spans="1:3" x14ac:dyDescent="0.3">
      <c r="A2048" s="44">
        <v>0.2046</v>
      </c>
      <c r="B2048" s="52">
        <v>8.48</v>
      </c>
      <c r="C2048" s="53">
        <v>6.6250000000000003E-2</v>
      </c>
    </row>
    <row r="2049" spans="1:3" x14ac:dyDescent="0.3">
      <c r="A2049" s="44">
        <v>0.20469999999999999</v>
      </c>
      <c r="B2049" s="52">
        <v>8.48</v>
      </c>
      <c r="C2049" s="53">
        <v>6.6250000000000003E-2</v>
      </c>
    </row>
    <row r="2050" spans="1:3" x14ac:dyDescent="0.3">
      <c r="A2050" s="44">
        <v>0.20480000000000001</v>
      </c>
      <c r="B2050" s="52">
        <v>8.48</v>
      </c>
      <c r="C2050" s="53">
        <v>6.6250000000000003E-2</v>
      </c>
    </row>
    <row r="2051" spans="1:3" x14ac:dyDescent="0.3">
      <c r="A2051" s="44">
        <v>0.2049</v>
      </c>
      <c r="B2051" s="52">
        <v>8.48</v>
      </c>
      <c r="C2051" s="53">
        <v>6.6250000000000003E-2</v>
      </c>
    </row>
    <row r="2052" spans="1:3" x14ac:dyDescent="0.3">
      <c r="A2052" s="44">
        <v>0.20499999999999999</v>
      </c>
      <c r="B2052" s="52">
        <v>8.48</v>
      </c>
      <c r="C2052" s="53">
        <v>6.6250000000000003E-2</v>
      </c>
    </row>
    <row r="2053" spans="1:3" x14ac:dyDescent="0.3">
      <c r="A2053" s="44">
        <v>0.2051</v>
      </c>
      <c r="B2053" s="52">
        <v>8.48</v>
      </c>
      <c r="C2053" s="53">
        <v>6.6250000000000003E-2</v>
      </c>
    </row>
    <row r="2054" spans="1:3" x14ac:dyDescent="0.3">
      <c r="A2054" s="44">
        <v>0.20519999999999999</v>
      </c>
      <c r="B2054" s="52">
        <v>8.48</v>
      </c>
      <c r="C2054" s="53">
        <v>6.6250000000000003E-2</v>
      </c>
    </row>
    <row r="2055" spans="1:3" x14ac:dyDescent="0.3">
      <c r="A2055" s="44">
        <v>0.20530000000000001</v>
      </c>
      <c r="B2055" s="52">
        <v>8.48</v>
      </c>
      <c r="C2055" s="53">
        <v>6.6250000000000003E-2</v>
      </c>
    </row>
    <row r="2056" spans="1:3" x14ac:dyDescent="0.3">
      <c r="A2056" s="44">
        <v>0.2054</v>
      </c>
      <c r="B2056" s="52">
        <v>8.48</v>
      </c>
      <c r="C2056" s="53">
        <v>6.6250000000000003E-2</v>
      </c>
    </row>
    <row r="2057" spans="1:3" x14ac:dyDescent="0.3">
      <c r="A2057" s="44">
        <v>0.20549999999999999</v>
      </c>
      <c r="B2057" s="52">
        <v>8.48</v>
      </c>
      <c r="C2057" s="53">
        <v>6.6250000000000003E-2</v>
      </c>
    </row>
    <row r="2058" spans="1:3" x14ac:dyDescent="0.3">
      <c r="A2058" s="44">
        <v>0.2056</v>
      </c>
      <c r="B2058" s="52">
        <v>8.48</v>
      </c>
      <c r="C2058" s="53">
        <v>6.6250000000000003E-2</v>
      </c>
    </row>
    <row r="2059" spans="1:3" x14ac:dyDescent="0.3">
      <c r="A2059" s="44">
        <v>0.20569999999999999</v>
      </c>
      <c r="B2059" s="52">
        <v>8.48</v>
      </c>
      <c r="C2059" s="53">
        <v>6.6250000000000003E-2</v>
      </c>
    </row>
    <row r="2060" spans="1:3" x14ac:dyDescent="0.3">
      <c r="A2060" s="44">
        <v>0.20580000000000001</v>
      </c>
      <c r="B2060" s="52">
        <v>8.48</v>
      </c>
      <c r="C2060" s="53">
        <v>6.6250000000000003E-2</v>
      </c>
    </row>
    <row r="2061" spans="1:3" x14ac:dyDescent="0.3">
      <c r="A2061" s="44">
        <v>0.2059</v>
      </c>
      <c r="B2061" s="52">
        <v>8.48</v>
      </c>
      <c r="C2061" s="53">
        <v>6.6250000000000003E-2</v>
      </c>
    </row>
    <row r="2062" spans="1:3" x14ac:dyDescent="0.3">
      <c r="A2062" s="44">
        <v>0.20599999999999999</v>
      </c>
      <c r="B2062" s="52">
        <v>8.48</v>
      </c>
      <c r="C2062" s="53">
        <v>6.6250000000000003E-2</v>
      </c>
    </row>
    <row r="2063" spans="1:3" x14ac:dyDescent="0.3">
      <c r="A2063" s="44">
        <v>0.20610000000000001</v>
      </c>
      <c r="B2063" s="52">
        <v>8.48</v>
      </c>
      <c r="C2063" s="53">
        <v>6.6250000000000003E-2</v>
      </c>
    </row>
    <row r="2064" spans="1:3" x14ac:dyDescent="0.3">
      <c r="A2064" s="44">
        <v>0.20619999999999999</v>
      </c>
      <c r="B2064" s="52">
        <v>8.48</v>
      </c>
      <c r="C2064" s="53">
        <v>6.6250000000000003E-2</v>
      </c>
    </row>
    <row r="2065" spans="1:3" x14ac:dyDescent="0.3">
      <c r="A2065" s="44">
        <v>0.20630000000000001</v>
      </c>
      <c r="B2065" s="52">
        <v>8.48</v>
      </c>
      <c r="C2065" s="53">
        <v>6.6250000000000003E-2</v>
      </c>
    </row>
    <row r="2066" spans="1:3" x14ac:dyDescent="0.3">
      <c r="A2066" s="44">
        <v>0.2064</v>
      </c>
      <c r="B2066" s="52">
        <v>8.48</v>
      </c>
      <c r="C2066" s="53">
        <v>6.6250000000000003E-2</v>
      </c>
    </row>
    <row r="2067" spans="1:3" x14ac:dyDescent="0.3">
      <c r="A2067" s="44">
        <v>0.20649999999999999</v>
      </c>
      <c r="B2067" s="52">
        <v>8.48</v>
      </c>
      <c r="C2067" s="53">
        <v>6.6250000000000003E-2</v>
      </c>
    </row>
    <row r="2068" spans="1:3" x14ac:dyDescent="0.3">
      <c r="A2068" s="44">
        <v>0.20660000000000001</v>
      </c>
      <c r="B2068" s="52">
        <v>8.48</v>
      </c>
      <c r="C2068" s="53">
        <v>6.6250000000000003E-2</v>
      </c>
    </row>
    <row r="2069" spans="1:3" x14ac:dyDescent="0.3">
      <c r="A2069" s="44">
        <v>0.20669999999999999</v>
      </c>
      <c r="B2069" s="52">
        <v>8.48</v>
      </c>
      <c r="C2069" s="53">
        <v>6.6250000000000003E-2</v>
      </c>
    </row>
    <row r="2070" spans="1:3" x14ac:dyDescent="0.3">
      <c r="A2070" s="44">
        <v>0.20680000000000001</v>
      </c>
      <c r="B2070" s="52">
        <v>8.48</v>
      </c>
      <c r="C2070" s="53">
        <v>6.6250000000000003E-2</v>
      </c>
    </row>
    <row r="2071" spans="1:3" x14ac:dyDescent="0.3">
      <c r="A2071" s="44">
        <v>0.2069</v>
      </c>
      <c r="B2071" s="52">
        <v>8.48</v>
      </c>
      <c r="C2071" s="53">
        <v>6.6250000000000003E-2</v>
      </c>
    </row>
    <row r="2072" spans="1:3" x14ac:dyDescent="0.3">
      <c r="A2072" s="44">
        <v>0.20699999999999999</v>
      </c>
      <c r="B2072" s="52">
        <v>8.48</v>
      </c>
      <c r="C2072" s="53">
        <v>6.6250000000000003E-2</v>
      </c>
    </row>
    <row r="2073" spans="1:3" x14ac:dyDescent="0.3">
      <c r="A2073" s="44">
        <v>0.20710000000000001</v>
      </c>
      <c r="B2073" s="52">
        <v>8.48</v>
      </c>
      <c r="C2073" s="53">
        <v>6.6250000000000003E-2</v>
      </c>
    </row>
    <row r="2074" spans="1:3" x14ac:dyDescent="0.3">
      <c r="A2074" s="44">
        <v>0.2072</v>
      </c>
      <c r="B2074" s="52">
        <v>8.48</v>
      </c>
      <c r="C2074" s="53">
        <v>6.6250000000000003E-2</v>
      </c>
    </row>
    <row r="2075" spans="1:3" x14ac:dyDescent="0.3">
      <c r="A2075" s="44">
        <v>0.20730000000000001</v>
      </c>
      <c r="B2075" s="52">
        <v>8.48</v>
      </c>
      <c r="C2075" s="53">
        <v>6.6250000000000003E-2</v>
      </c>
    </row>
    <row r="2076" spans="1:3" x14ac:dyDescent="0.3">
      <c r="A2076" s="44">
        <v>0.2074</v>
      </c>
      <c r="B2076" s="52">
        <v>8.48</v>
      </c>
      <c r="C2076" s="53">
        <v>6.6250000000000003E-2</v>
      </c>
    </row>
    <row r="2077" spans="1:3" x14ac:dyDescent="0.3">
      <c r="A2077" s="44">
        <v>0.20749999999999999</v>
      </c>
      <c r="B2077" s="52">
        <v>8.48</v>
      </c>
      <c r="C2077" s="53">
        <v>6.6250000000000003E-2</v>
      </c>
    </row>
    <row r="2078" spans="1:3" x14ac:dyDescent="0.3">
      <c r="A2078" s="44">
        <v>0.20760000000000001</v>
      </c>
      <c r="B2078" s="52">
        <v>8.48</v>
      </c>
      <c r="C2078" s="53">
        <v>6.6250000000000003E-2</v>
      </c>
    </row>
    <row r="2079" spans="1:3" x14ac:dyDescent="0.3">
      <c r="A2079" s="44">
        <v>0.2077</v>
      </c>
      <c r="B2079" s="52">
        <v>8.48</v>
      </c>
      <c r="C2079" s="53">
        <v>6.6250000000000003E-2</v>
      </c>
    </row>
    <row r="2080" spans="1:3" x14ac:dyDescent="0.3">
      <c r="A2080" s="44">
        <v>0.20780000000000001</v>
      </c>
      <c r="B2080" s="52">
        <v>8.48</v>
      </c>
      <c r="C2080" s="53">
        <v>6.6250000000000003E-2</v>
      </c>
    </row>
    <row r="2081" spans="1:3" x14ac:dyDescent="0.3">
      <c r="A2081" s="44">
        <v>0.2079</v>
      </c>
      <c r="B2081" s="52">
        <v>8.48</v>
      </c>
      <c r="C2081" s="53">
        <v>6.6250000000000003E-2</v>
      </c>
    </row>
    <row r="2082" spans="1:3" x14ac:dyDescent="0.3">
      <c r="A2082" s="44">
        <v>0.20799999999999999</v>
      </c>
      <c r="B2082" s="52">
        <v>8.48</v>
      </c>
      <c r="C2082" s="53">
        <v>6.6250000000000003E-2</v>
      </c>
    </row>
    <row r="2083" spans="1:3" x14ac:dyDescent="0.3">
      <c r="A2083" s="44">
        <v>0.20810000000000001</v>
      </c>
      <c r="B2083" s="52">
        <v>8.48</v>
      </c>
      <c r="C2083" s="53">
        <v>6.6250000000000003E-2</v>
      </c>
    </row>
    <row r="2084" spans="1:3" x14ac:dyDescent="0.3">
      <c r="A2084" s="44">
        <v>0.2082</v>
      </c>
      <c r="B2084" s="52">
        <v>8.48</v>
      </c>
      <c r="C2084" s="53">
        <v>6.6250000000000003E-2</v>
      </c>
    </row>
    <row r="2085" spans="1:3" x14ac:dyDescent="0.3">
      <c r="A2085" s="44">
        <v>0.20830000000000001</v>
      </c>
      <c r="B2085" s="52">
        <v>8.48</v>
      </c>
      <c r="C2085" s="53">
        <v>6.6250000000000003E-2</v>
      </c>
    </row>
    <row r="2086" spans="1:3" x14ac:dyDescent="0.3">
      <c r="A2086" s="44">
        <v>0.2084</v>
      </c>
      <c r="B2086" s="52">
        <v>8.48</v>
      </c>
      <c r="C2086" s="53">
        <v>6.6250000000000003E-2</v>
      </c>
    </row>
    <row r="2087" spans="1:3" x14ac:dyDescent="0.3">
      <c r="A2087" s="44">
        <v>0.20849999999999999</v>
      </c>
      <c r="B2087" s="52">
        <v>8.48</v>
      </c>
      <c r="C2087" s="53">
        <v>6.6250000000000003E-2</v>
      </c>
    </row>
    <row r="2088" spans="1:3" x14ac:dyDescent="0.3">
      <c r="A2088" s="44">
        <v>0.20860000000000001</v>
      </c>
      <c r="B2088" s="52">
        <v>8.48</v>
      </c>
      <c r="C2088" s="53">
        <v>6.6250000000000003E-2</v>
      </c>
    </row>
    <row r="2089" spans="1:3" x14ac:dyDescent="0.3">
      <c r="A2089" s="44">
        <v>0.2087</v>
      </c>
      <c r="B2089" s="52">
        <v>8.48</v>
      </c>
      <c r="C2089" s="53">
        <v>6.6250000000000003E-2</v>
      </c>
    </row>
    <row r="2090" spans="1:3" x14ac:dyDescent="0.3">
      <c r="A2090" s="44">
        <v>0.20880000000000001</v>
      </c>
      <c r="B2090" s="52">
        <v>8.48</v>
      </c>
      <c r="C2090" s="53">
        <v>6.6250000000000003E-2</v>
      </c>
    </row>
    <row r="2091" spans="1:3" x14ac:dyDescent="0.3">
      <c r="A2091" s="44">
        <v>0.2089</v>
      </c>
      <c r="B2091" s="52">
        <v>8.48</v>
      </c>
      <c r="C2091" s="53">
        <v>6.6250000000000003E-2</v>
      </c>
    </row>
    <row r="2092" spans="1:3" x14ac:dyDescent="0.3">
      <c r="A2092" s="44">
        <v>0.20899999999999999</v>
      </c>
      <c r="B2092" s="52">
        <v>8.48</v>
      </c>
      <c r="C2092" s="53">
        <v>6.6250000000000003E-2</v>
      </c>
    </row>
    <row r="2093" spans="1:3" x14ac:dyDescent="0.3">
      <c r="A2093" s="44">
        <v>0.20910000000000001</v>
      </c>
      <c r="B2093" s="52">
        <v>8.48</v>
      </c>
      <c r="C2093" s="53">
        <v>6.6250000000000003E-2</v>
      </c>
    </row>
    <row r="2094" spans="1:3" x14ac:dyDescent="0.3">
      <c r="A2094" s="44">
        <v>0.2092</v>
      </c>
      <c r="B2094" s="52">
        <v>8.48</v>
      </c>
      <c r="C2094" s="53">
        <v>6.6250000000000003E-2</v>
      </c>
    </row>
    <row r="2095" spans="1:3" x14ac:dyDescent="0.3">
      <c r="A2095" s="44">
        <v>0.20930000000000001</v>
      </c>
      <c r="B2095" s="52">
        <v>8.48</v>
      </c>
      <c r="C2095" s="53">
        <v>6.6250000000000003E-2</v>
      </c>
    </row>
    <row r="2096" spans="1:3" x14ac:dyDescent="0.3">
      <c r="A2096" s="44">
        <v>0.2094</v>
      </c>
      <c r="B2096" s="52">
        <v>8.48</v>
      </c>
      <c r="C2096" s="53">
        <v>6.6250000000000003E-2</v>
      </c>
    </row>
    <row r="2097" spans="1:3" x14ac:dyDescent="0.3">
      <c r="A2097" s="44">
        <v>0.20949999999999999</v>
      </c>
      <c r="B2097" s="52">
        <v>8.48</v>
      </c>
      <c r="C2097" s="53">
        <v>6.6250000000000003E-2</v>
      </c>
    </row>
    <row r="2098" spans="1:3" x14ac:dyDescent="0.3">
      <c r="A2098" s="44">
        <v>0.20960000000000001</v>
      </c>
      <c r="B2098" s="52">
        <v>8.48</v>
      </c>
      <c r="C2098" s="53">
        <v>6.6250000000000003E-2</v>
      </c>
    </row>
    <row r="2099" spans="1:3" x14ac:dyDescent="0.3">
      <c r="A2099" s="44">
        <v>0.2097</v>
      </c>
      <c r="B2099" s="52">
        <v>8.48</v>
      </c>
      <c r="C2099" s="53">
        <v>6.6250000000000003E-2</v>
      </c>
    </row>
    <row r="2100" spans="1:3" x14ac:dyDescent="0.3">
      <c r="A2100" s="44">
        <v>0.20979999999999999</v>
      </c>
      <c r="B2100" s="52">
        <v>8.48</v>
      </c>
      <c r="C2100" s="53">
        <v>6.6250000000000003E-2</v>
      </c>
    </row>
    <row r="2101" spans="1:3" x14ac:dyDescent="0.3">
      <c r="A2101" s="44">
        <v>0.2099</v>
      </c>
      <c r="B2101" s="52">
        <v>8.48</v>
      </c>
      <c r="C2101" s="53">
        <v>6.6250000000000003E-2</v>
      </c>
    </row>
    <row r="2102" spans="1:3" x14ac:dyDescent="0.3">
      <c r="A2102" s="44">
        <v>0.21</v>
      </c>
      <c r="B2102" s="52">
        <v>8.48</v>
      </c>
      <c r="C2102" s="53">
        <v>6.6250000000000003E-2</v>
      </c>
    </row>
    <row r="2103" spans="1:3" x14ac:dyDescent="0.3">
      <c r="A2103" s="44">
        <v>0.21010000000000001</v>
      </c>
      <c r="B2103" s="52">
        <v>8.4499999999999993</v>
      </c>
      <c r="C2103" s="53">
        <v>6.6015624999999994E-2</v>
      </c>
    </row>
    <row r="2104" spans="1:3" x14ac:dyDescent="0.3">
      <c r="A2104" s="44">
        <v>0.2102</v>
      </c>
      <c r="B2104" s="52">
        <v>8.4499999999999993</v>
      </c>
      <c r="C2104" s="53">
        <v>6.6015624999999994E-2</v>
      </c>
    </row>
    <row r="2105" spans="1:3" x14ac:dyDescent="0.3">
      <c r="A2105" s="44">
        <v>0.21029999999999999</v>
      </c>
      <c r="B2105" s="52">
        <v>8.4499999999999993</v>
      </c>
      <c r="C2105" s="53">
        <v>6.6015624999999994E-2</v>
      </c>
    </row>
    <row r="2106" spans="1:3" x14ac:dyDescent="0.3">
      <c r="A2106" s="44">
        <v>0.2104</v>
      </c>
      <c r="B2106" s="52">
        <v>8.4499999999999993</v>
      </c>
      <c r="C2106" s="53">
        <v>6.6015624999999994E-2</v>
      </c>
    </row>
    <row r="2107" spans="1:3" x14ac:dyDescent="0.3">
      <c r="A2107" s="44">
        <v>0.21049999999999999</v>
      </c>
      <c r="B2107" s="52">
        <v>8.4499999999999993</v>
      </c>
      <c r="C2107" s="53">
        <v>6.6015624999999994E-2</v>
      </c>
    </row>
    <row r="2108" spans="1:3" x14ac:dyDescent="0.3">
      <c r="A2108" s="44">
        <v>0.21060000000000001</v>
      </c>
      <c r="B2108" s="52">
        <v>8.4499999999999993</v>
      </c>
      <c r="C2108" s="53">
        <v>6.6015624999999994E-2</v>
      </c>
    </row>
    <row r="2109" spans="1:3" x14ac:dyDescent="0.3">
      <c r="A2109" s="44">
        <v>0.2107</v>
      </c>
      <c r="B2109" s="52">
        <v>8.4499999999999993</v>
      </c>
      <c r="C2109" s="53">
        <v>6.6015624999999994E-2</v>
      </c>
    </row>
    <row r="2110" spans="1:3" x14ac:dyDescent="0.3">
      <c r="A2110" s="44">
        <v>0.21079999999999999</v>
      </c>
      <c r="B2110" s="52">
        <v>8.4499999999999993</v>
      </c>
      <c r="C2110" s="53">
        <v>6.6015624999999994E-2</v>
      </c>
    </row>
    <row r="2111" spans="1:3" x14ac:dyDescent="0.3">
      <c r="A2111" s="44">
        <v>0.2109</v>
      </c>
      <c r="B2111" s="52">
        <v>8.4499999999999993</v>
      </c>
      <c r="C2111" s="53">
        <v>6.6015624999999994E-2</v>
      </c>
    </row>
    <row r="2112" spans="1:3" x14ac:dyDescent="0.3">
      <c r="A2112" s="44">
        <v>0.21099999999999999</v>
      </c>
      <c r="B2112" s="52">
        <v>8.4499999999999993</v>
      </c>
      <c r="C2112" s="53">
        <v>6.6015624999999994E-2</v>
      </c>
    </row>
    <row r="2113" spans="1:3" x14ac:dyDescent="0.3">
      <c r="A2113" s="44">
        <v>0.21110000000000001</v>
      </c>
      <c r="B2113" s="52">
        <v>8.4499999999999993</v>
      </c>
      <c r="C2113" s="53">
        <v>6.6015624999999994E-2</v>
      </c>
    </row>
    <row r="2114" spans="1:3" x14ac:dyDescent="0.3">
      <c r="A2114" s="44">
        <v>0.2112</v>
      </c>
      <c r="B2114" s="52">
        <v>8.4499999999999993</v>
      </c>
      <c r="C2114" s="53">
        <v>6.6015624999999994E-2</v>
      </c>
    </row>
    <row r="2115" spans="1:3" x14ac:dyDescent="0.3">
      <c r="A2115" s="44">
        <v>0.21129999999999999</v>
      </c>
      <c r="B2115" s="52">
        <v>8.4499999999999993</v>
      </c>
      <c r="C2115" s="53">
        <v>6.6015624999999994E-2</v>
      </c>
    </row>
    <row r="2116" spans="1:3" x14ac:dyDescent="0.3">
      <c r="A2116" s="44">
        <v>0.2114</v>
      </c>
      <c r="B2116" s="52">
        <v>8.4499999999999993</v>
      </c>
      <c r="C2116" s="53">
        <v>6.6015624999999994E-2</v>
      </c>
    </row>
    <row r="2117" spans="1:3" x14ac:dyDescent="0.3">
      <c r="A2117" s="44">
        <v>0.21149999999999999</v>
      </c>
      <c r="B2117" s="52">
        <v>8.4499999999999993</v>
      </c>
      <c r="C2117" s="53">
        <v>6.6015624999999994E-2</v>
      </c>
    </row>
    <row r="2118" spans="1:3" x14ac:dyDescent="0.3">
      <c r="A2118" s="44">
        <v>0.21160000000000001</v>
      </c>
      <c r="B2118" s="52">
        <v>8.4499999999999993</v>
      </c>
      <c r="C2118" s="53">
        <v>6.6015624999999994E-2</v>
      </c>
    </row>
    <row r="2119" spans="1:3" x14ac:dyDescent="0.3">
      <c r="A2119" s="44">
        <v>0.2117</v>
      </c>
      <c r="B2119" s="52">
        <v>8.4499999999999993</v>
      </c>
      <c r="C2119" s="53">
        <v>6.6015624999999994E-2</v>
      </c>
    </row>
    <row r="2120" spans="1:3" x14ac:dyDescent="0.3">
      <c r="A2120" s="44">
        <v>0.21179999999999999</v>
      </c>
      <c r="B2120" s="52">
        <v>8.4499999999999993</v>
      </c>
      <c r="C2120" s="53">
        <v>6.6015624999999994E-2</v>
      </c>
    </row>
    <row r="2121" spans="1:3" x14ac:dyDescent="0.3">
      <c r="A2121" s="44">
        <v>0.21190000000000001</v>
      </c>
      <c r="B2121" s="52">
        <v>8.4499999999999993</v>
      </c>
      <c r="C2121" s="53">
        <v>6.6015624999999994E-2</v>
      </c>
    </row>
    <row r="2122" spans="1:3" x14ac:dyDescent="0.3">
      <c r="A2122" s="44">
        <v>0.21199999999999999</v>
      </c>
      <c r="B2122" s="52">
        <v>8.4499999999999993</v>
      </c>
      <c r="C2122" s="53">
        <v>6.6015624999999994E-2</v>
      </c>
    </row>
    <row r="2123" spans="1:3" x14ac:dyDescent="0.3">
      <c r="A2123" s="44">
        <v>0.21210000000000001</v>
      </c>
      <c r="B2123" s="52">
        <v>8.4499999999999993</v>
      </c>
      <c r="C2123" s="53">
        <v>6.6015624999999994E-2</v>
      </c>
    </row>
    <row r="2124" spans="1:3" x14ac:dyDescent="0.3">
      <c r="A2124" s="44">
        <v>0.2122</v>
      </c>
      <c r="B2124" s="52">
        <v>8.4499999999999993</v>
      </c>
      <c r="C2124" s="53">
        <v>6.6015624999999994E-2</v>
      </c>
    </row>
    <row r="2125" spans="1:3" x14ac:dyDescent="0.3">
      <c r="A2125" s="44">
        <v>0.21229999999999999</v>
      </c>
      <c r="B2125" s="52">
        <v>8.4499999999999993</v>
      </c>
      <c r="C2125" s="53">
        <v>6.6015624999999994E-2</v>
      </c>
    </row>
    <row r="2126" spans="1:3" x14ac:dyDescent="0.3">
      <c r="A2126" s="44">
        <v>0.21240000000000001</v>
      </c>
      <c r="B2126" s="52">
        <v>8.4499999999999993</v>
      </c>
      <c r="C2126" s="53">
        <v>6.6015624999999994E-2</v>
      </c>
    </row>
    <row r="2127" spans="1:3" x14ac:dyDescent="0.3">
      <c r="A2127" s="44">
        <v>0.21249999999999999</v>
      </c>
      <c r="B2127" s="52">
        <v>8.4499999999999993</v>
      </c>
      <c r="C2127" s="53">
        <v>6.6015624999999994E-2</v>
      </c>
    </row>
    <row r="2128" spans="1:3" x14ac:dyDescent="0.3">
      <c r="A2128" s="44">
        <v>0.21260000000000001</v>
      </c>
      <c r="B2128" s="52">
        <v>8.4499999999999993</v>
      </c>
      <c r="C2128" s="53">
        <v>6.6015624999999994E-2</v>
      </c>
    </row>
    <row r="2129" spans="1:3" x14ac:dyDescent="0.3">
      <c r="A2129" s="44">
        <v>0.2127</v>
      </c>
      <c r="B2129" s="52">
        <v>8.4499999999999993</v>
      </c>
      <c r="C2129" s="53">
        <v>6.6015624999999994E-2</v>
      </c>
    </row>
    <row r="2130" spans="1:3" x14ac:dyDescent="0.3">
      <c r="A2130" s="44">
        <v>0.21279999999999999</v>
      </c>
      <c r="B2130" s="52">
        <v>8.4499999999999993</v>
      </c>
      <c r="C2130" s="53">
        <v>6.6015624999999994E-2</v>
      </c>
    </row>
    <row r="2131" spans="1:3" x14ac:dyDescent="0.3">
      <c r="A2131" s="44">
        <v>0.21290000000000001</v>
      </c>
      <c r="B2131" s="52">
        <v>8.4499999999999993</v>
      </c>
      <c r="C2131" s="53">
        <v>6.6015624999999994E-2</v>
      </c>
    </row>
    <row r="2132" spans="1:3" x14ac:dyDescent="0.3">
      <c r="A2132" s="44">
        <v>0.21299999999999999</v>
      </c>
      <c r="B2132" s="52">
        <v>8.4499999999999993</v>
      </c>
      <c r="C2132" s="53">
        <v>6.6015624999999994E-2</v>
      </c>
    </row>
    <row r="2133" spans="1:3" x14ac:dyDescent="0.3">
      <c r="A2133" s="44">
        <v>0.21310000000000001</v>
      </c>
      <c r="B2133" s="52">
        <v>8.4499999999999993</v>
      </c>
      <c r="C2133" s="53">
        <v>6.6015624999999994E-2</v>
      </c>
    </row>
    <row r="2134" spans="1:3" x14ac:dyDescent="0.3">
      <c r="A2134" s="44">
        <v>0.2132</v>
      </c>
      <c r="B2134" s="52">
        <v>8.4499999999999993</v>
      </c>
      <c r="C2134" s="53">
        <v>6.6015624999999994E-2</v>
      </c>
    </row>
    <row r="2135" spans="1:3" x14ac:dyDescent="0.3">
      <c r="A2135" s="44">
        <v>0.21329999999999999</v>
      </c>
      <c r="B2135" s="52">
        <v>8.4499999999999993</v>
      </c>
      <c r="C2135" s="53">
        <v>6.6015624999999994E-2</v>
      </c>
    </row>
    <row r="2136" spans="1:3" x14ac:dyDescent="0.3">
      <c r="A2136" s="44">
        <v>0.21340000000000001</v>
      </c>
      <c r="B2136" s="52">
        <v>8.4499999999999993</v>
      </c>
      <c r="C2136" s="53">
        <v>6.6015624999999994E-2</v>
      </c>
    </row>
    <row r="2137" spans="1:3" x14ac:dyDescent="0.3">
      <c r="A2137" s="44">
        <v>0.2135</v>
      </c>
      <c r="B2137" s="52">
        <v>8.4499999999999993</v>
      </c>
      <c r="C2137" s="53">
        <v>6.6015624999999994E-2</v>
      </c>
    </row>
    <row r="2138" spans="1:3" x14ac:dyDescent="0.3">
      <c r="A2138" s="44">
        <v>0.21360000000000001</v>
      </c>
      <c r="B2138" s="52">
        <v>8.4499999999999993</v>
      </c>
      <c r="C2138" s="53">
        <v>6.6015624999999994E-2</v>
      </c>
    </row>
    <row r="2139" spans="1:3" x14ac:dyDescent="0.3">
      <c r="A2139" s="44">
        <v>0.2137</v>
      </c>
      <c r="B2139" s="52">
        <v>8.4499999999999993</v>
      </c>
      <c r="C2139" s="53">
        <v>6.6015624999999994E-2</v>
      </c>
    </row>
    <row r="2140" spans="1:3" x14ac:dyDescent="0.3">
      <c r="A2140" s="44">
        <v>0.21379999999999999</v>
      </c>
      <c r="B2140" s="52">
        <v>8.4499999999999993</v>
      </c>
      <c r="C2140" s="53">
        <v>6.6015624999999994E-2</v>
      </c>
    </row>
    <row r="2141" spans="1:3" x14ac:dyDescent="0.3">
      <c r="A2141" s="44">
        <v>0.21390000000000001</v>
      </c>
      <c r="B2141" s="52">
        <v>8.4499999999999993</v>
      </c>
      <c r="C2141" s="53">
        <v>6.6015624999999994E-2</v>
      </c>
    </row>
    <row r="2142" spans="1:3" x14ac:dyDescent="0.3">
      <c r="A2142" s="44">
        <v>0.214</v>
      </c>
      <c r="B2142" s="52">
        <v>8.4499999999999993</v>
      </c>
      <c r="C2142" s="53">
        <v>6.6015624999999994E-2</v>
      </c>
    </row>
    <row r="2143" spans="1:3" x14ac:dyDescent="0.3">
      <c r="A2143" s="44">
        <v>0.21410000000000001</v>
      </c>
      <c r="B2143" s="52">
        <v>8.4499999999999993</v>
      </c>
      <c r="C2143" s="53">
        <v>6.6015624999999994E-2</v>
      </c>
    </row>
    <row r="2144" spans="1:3" x14ac:dyDescent="0.3">
      <c r="A2144" s="44">
        <v>0.2142</v>
      </c>
      <c r="B2144" s="52">
        <v>8.4499999999999993</v>
      </c>
      <c r="C2144" s="53">
        <v>6.6015624999999994E-2</v>
      </c>
    </row>
    <row r="2145" spans="1:3" x14ac:dyDescent="0.3">
      <c r="A2145" s="44">
        <v>0.21429999999999999</v>
      </c>
      <c r="B2145" s="52">
        <v>8.4499999999999993</v>
      </c>
      <c r="C2145" s="53">
        <v>6.6015624999999994E-2</v>
      </c>
    </row>
    <row r="2146" spans="1:3" x14ac:dyDescent="0.3">
      <c r="A2146" s="44">
        <v>0.21440000000000001</v>
      </c>
      <c r="B2146" s="52">
        <v>8.4499999999999993</v>
      </c>
      <c r="C2146" s="53">
        <v>6.6015624999999994E-2</v>
      </c>
    </row>
    <row r="2147" spans="1:3" x14ac:dyDescent="0.3">
      <c r="A2147" s="44">
        <v>0.2145</v>
      </c>
      <c r="B2147" s="52">
        <v>8.4499999999999993</v>
      </c>
      <c r="C2147" s="53">
        <v>6.6015624999999994E-2</v>
      </c>
    </row>
    <row r="2148" spans="1:3" x14ac:dyDescent="0.3">
      <c r="A2148" s="44">
        <v>0.21460000000000001</v>
      </c>
      <c r="B2148" s="52">
        <v>8.4499999999999993</v>
      </c>
      <c r="C2148" s="53">
        <v>6.6015624999999994E-2</v>
      </c>
    </row>
    <row r="2149" spans="1:3" x14ac:dyDescent="0.3">
      <c r="A2149" s="44">
        <v>0.2147</v>
      </c>
      <c r="B2149" s="52">
        <v>8.4499999999999993</v>
      </c>
      <c r="C2149" s="53">
        <v>6.6015624999999994E-2</v>
      </c>
    </row>
    <row r="2150" spans="1:3" x14ac:dyDescent="0.3">
      <c r="A2150" s="44">
        <v>0.21479999999999999</v>
      </c>
      <c r="B2150" s="52">
        <v>8.4499999999999993</v>
      </c>
      <c r="C2150" s="53">
        <v>6.6015624999999994E-2</v>
      </c>
    </row>
    <row r="2151" spans="1:3" x14ac:dyDescent="0.3">
      <c r="A2151" s="44">
        <v>0.21490000000000001</v>
      </c>
      <c r="B2151" s="52">
        <v>8.4499999999999993</v>
      </c>
      <c r="C2151" s="53">
        <v>6.6015624999999994E-2</v>
      </c>
    </row>
    <row r="2152" spans="1:3" x14ac:dyDescent="0.3">
      <c r="A2152" s="44">
        <v>0.215</v>
      </c>
      <c r="B2152" s="52">
        <v>8.4499999999999993</v>
      </c>
      <c r="C2152" s="53">
        <v>6.6015624999999994E-2</v>
      </c>
    </row>
    <row r="2153" spans="1:3" x14ac:dyDescent="0.3">
      <c r="A2153" s="44">
        <v>0.21510000000000001</v>
      </c>
      <c r="B2153" s="52">
        <v>8.4499999999999993</v>
      </c>
      <c r="C2153" s="53">
        <v>6.6015624999999994E-2</v>
      </c>
    </row>
    <row r="2154" spans="1:3" x14ac:dyDescent="0.3">
      <c r="A2154" s="44">
        <v>0.2152</v>
      </c>
      <c r="B2154" s="52">
        <v>8.4499999999999993</v>
      </c>
      <c r="C2154" s="53">
        <v>6.6015624999999994E-2</v>
      </c>
    </row>
    <row r="2155" spans="1:3" x14ac:dyDescent="0.3">
      <c r="A2155" s="44">
        <v>0.21529999999999999</v>
      </c>
      <c r="B2155" s="52">
        <v>8.4499999999999993</v>
      </c>
      <c r="C2155" s="53">
        <v>6.6015624999999994E-2</v>
      </c>
    </row>
    <row r="2156" spans="1:3" x14ac:dyDescent="0.3">
      <c r="A2156" s="44">
        <v>0.21540000000000001</v>
      </c>
      <c r="B2156" s="52">
        <v>8.4499999999999993</v>
      </c>
      <c r="C2156" s="53">
        <v>6.6015624999999994E-2</v>
      </c>
    </row>
    <row r="2157" spans="1:3" x14ac:dyDescent="0.3">
      <c r="A2157" s="44">
        <v>0.2155</v>
      </c>
      <c r="B2157" s="52">
        <v>8.4499999999999993</v>
      </c>
      <c r="C2157" s="53">
        <v>6.6015624999999994E-2</v>
      </c>
    </row>
    <row r="2158" spans="1:3" x14ac:dyDescent="0.3">
      <c r="A2158" s="44">
        <v>0.21560000000000001</v>
      </c>
      <c r="B2158" s="52">
        <v>8.4499999999999993</v>
      </c>
      <c r="C2158" s="53">
        <v>6.6015624999999994E-2</v>
      </c>
    </row>
    <row r="2159" spans="1:3" x14ac:dyDescent="0.3">
      <c r="A2159" s="44">
        <v>0.2157</v>
      </c>
      <c r="B2159" s="52">
        <v>8.4499999999999993</v>
      </c>
      <c r="C2159" s="53">
        <v>6.6015624999999994E-2</v>
      </c>
    </row>
    <row r="2160" spans="1:3" x14ac:dyDescent="0.3">
      <c r="A2160" s="44">
        <v>0.21579999999999999</v>
      </c>
      <c r="B2160" s="52">
        <v>8.4499999999999993</v>
      </c>
      <c r="C2160" s="53">
        <v>6.6015624999999994E-2</v>
      </c>
    </row>
    <row r="2161" spans="1:3" x14ac:dyDescent="0.3">
      <c r="A2161" s="44">
        <v>0.21590000000000001</v>
      </c>
      <c r="B2161" s="52">
        <v>8.4499999999999993</v>
      </c>
      <c r="C2161" s="53">
        <v>6.6015624999999994E-2</v>
      </c>
    </row>
    <row r="2162" spans="1:3" x14ac:dyDescent="0.3">
      <c r="A2162" s="44">
        <v>0.216</v>
      </c>
      <c r="B2162" s="52">
        <v>8.4499999999999993</v>
      </c>
      <c r="C2162" s="53">
        <v>6.6015624999999994E-2</v>
      </c>
    </row>
    <row r="2163" spans="1:3" x14ac:dyDescent="0.3">
      <c r="A2163" s="44">
        <v>0.21609999999999999</v>
      </c>
      <c r="B2163" s="52">
        <v>8.4499999999999993</v>
      </c>
      <c r="C2163" s="53">
        <v>6.6015624999999994E-2</v>
      </c>
    </row>
    <row r="2164" spans="1:3" x14ac:dyDescent="0.3">
      <c r="A2164" s="44">
        <v>0.2162</v>
      </c>
      <c r="B2164" s="52">
        <v>8.4499999999999993</v>
      </c>
      <c r="C2164" s="53">
        <v>6.6015624999999994E-2</v>
      </c>
    </row>
    <row r="2165" spans="1:3" x14ac:dyDescent="0.3">
      <c r="A2165" s="44">
        <v>0.21629999999999999</v>
      </c>
      <c r="B2165" s="52">
        <v>8.4499999999999993</v>
      </c>
      <c r="C2165" s="53">
        <v>6.6015624999999994E-2</v>
      </c>
    </row>
    <row r="2166" spans="1:3" x14ac:dyDescent="0.3">
      <c r="A2166" s="44">
        <v>0.21640000000000001</v>
      </c>
      <c r="B2166" s="52">
        <v>8.4499999999999993</v>
      </c>
      <c r="C2166" s="53">
        <v>6.6015624999999994E-2</v>
      </c>
    </row>
    <row r="2167" spans="1:3" x14ac:dyDescent="0.3">
      <c r="A2167" s="44">
        <v>0.2165</v>
      </c>
      <c r="B2167" s="52">
        <v>8.4499999999999993</v>
      </c>
      <c r="C2167" s="53">
        <v>6.6015624999999994E-2</v>
      </c>
    </row>
    <row r="2168" spans="1:3" x14ac:dyDescent="0.3">
      <c r="A2168" s="44">
        <v>0.21659999999999999</v>
      </c>
      <c r="B2168" s="52">
        <v>8.4499999999999993</v>
      </c>
      <c r="C2168" s="53">
        <v>6.6015624999999994E-2</v>
      </c>
    </row>
    <row r="2169" spans="1:3" x14ac:dyDescent="0.3">
      <c r="A2169" s="44">
        <v>0.2167</v>
      </c>
      <c r="B2169" s="52">
        <v>8.4499999999999993</v>
      </c>
      <c r="C2169" s="53">
        <v>6.6015624999999994E-2</v>
      </c>
    </row>
    <row r="2170" spans="1:3" x14ac:dyDescent="0.3">
      <c r="A2170" s="44">
        <v>0.21679999999999999</v>
      </c>
      <c r="B2170" s="52">
        <v>8.4499999999999993</v>
      </c>
      <c r="C2170" s="53">
        <v>6.6015624999999994E-2</v>
      </c>
    </row>
    <row r="2171" spans="1:3" x14ac:dyDescent="0.3">
      <c r="A2171" s="44">
        <v>0.21690000000000001</v>
      </c>
      <c r="B2171" s="52">
        <v>8.4499999999999993</v>
      </c>
      <c r="C2171" s="53">
        <v>6.6015624999999994E-2</v>
      </c>
    </row>
    <row r="2172" spans="1:3" x14ac:dyDescent="0.3">
      <c r="A2172" s="44">
        <v>0.217</v>
      </c>
      <c r="B2172" s="52">
        <v>8.4499999999999993</v>
      </c>
      <c r="C2172" s="53">
        <v>6.6015624999999994E-2</v>
      </c>
    </row>
    <row r="2173" spans="1:3" x14ac:dyDescent="0.3">
      <c r="A2173" s="44">
        <v>0.21709999999999999</v>
      </c>
      <c r="B2173" s="52">
        <v>8.4499999999999993</v>
      </c>
      <c r="C2173" s="53">
        <v>6.6015624999999994E-2</v>
      </c>
    </row>
    <row r="2174" spans="1:3" x14ac:dyDescent="0.3">
      <c r="A2174" s="44">
        <v>0.2172</v>
      </c>
      <c r="B2174" s="52">
        <v>8.4499999999999993</v>
      </c>
      <c r="C2174" s="53">
        <v>6.6015624999999994E-2</v>
      </c>
    </row>
    <row r="2175" spans="1:3" x14ac:dyDescent="0.3">
      <c r="A2175" s="44">
        <v>0.21729999999999999</v>
      </c>
      <c r="B2175" s="52">
        <v>8.4499999999999993</v>
      </c>
      <c r="C2175" s="53">
        <v>6.6015624999999994E-2</v>
      </c>
    </row>
    <row r="2176" spans="1:3" x14ac:dyDescent="0.3">
      <c r="A2176" s="44">
        <v>0.21740000000000001</v>
      </c>
      <c r="B2176" s="52">
        <v>8.4499999999999993</v>
      </c>
      <c r="C2176" s="53">
        <v>6.6015624999999994E-2</v>
      </c>
    </row>
    <row r="2177" spans="1:3" x14ac:dyDescent="0.3">
      <c r="A2177" s="44">
        <v>0.2175</v>
      </c>
      <c r="B2177" s="52">
        <v>8.4499999999999993</v>
      </c>
      <c r="C2177" s="53">
        <v>6.6015624999999994E-2</v>
      </c>
    </row>
    <row r="2178" spans="1:3" x14ac:dyDescent="0.3">
      <c r="A2178" s="44">
        <v>0.21759999999999999</v>
      </c>
      <c r="B2178" s="52">
        <v>8.4499999999999993</v>
      </c>
      <c r="C2178" s="53">
        <v>6.6015624999999994E-2</v>
      </c>
    </row>
    <row r="2179" spans="1:3" x14ac:dyDescent="0.3">
      <c r="A2179" s="44">
        <v>0.2177</v>
      </c>
      <c r="B2179" s="52">
        <v>8.4499999999999993</v>
      </c>
      <c r="C2179" s="53">
        <v>6.6015624999999994E-2</v>
      </c>
    </row>
    <row r="2180" spans="1:3" x14ac:dyDescent="0.3">
      <c r="A2180" s="44">
        <v>0.21779999999999999</v>
      </c>
      <c r="B2180" s="52">
        <v>8.4499999999999993</v>
      </c>
      <c r="C2180" s="53">
        <v>6.6015624999999994E-2</v>
      </c>
    </row>
    <row r="2181" spans="1:3" x14ac:dyDescent="0.3">
      <c r="A2181" s="44">
        <v>0.21790000000000001</v>
      </c>
      <c r="B2181" s="52">
        <v>8.4499999999999993</v>
      </c>
      <c r="C2181" s="53">
        <v>6.6015624999999994E-2</v>
      </c>
    </row>
    <row r="2182" spans="1:3" x14ac:dyDescent="0.3">
      <c r="A2182" s="44">
        <v>0.218</v>
      </c>
      <c r="B2182" s="52">
        <v>8.4499999999999993</v>
      </c>
      <c r="C2182" s="53">
        <v>6.6015624999999994E-2</v>
      </c>
    </row>
    <row r="2183" spans="1:3" x14ac:dyDescent="0.3">
      <c r="A2183" s="44">
        <v>0.21809999999999999</v>
      </c>
      <c r="B2183" s="52">
        <v>8.4499999999999993</v>
      </c>
      <c r="C2183" s="53">
        <v>6.6015624999999994E-2</v>
      </c>
    </row>
    <row r="2184" spans="1:3" x14ac:dyDescent="0.3">
      <c r="A2184" s="44">
        <v>0.21820000000000001</v>
      </c>
      <c r="B2184" s="52">
        <v>8.4499999999999993</v>
      </c>
      <c r="C2184" s="53">
        <v>6.6015624999999994E-2</v>
      </c>
    </row>
    <row r="2185" spans="1:3" x14ac:dyDescent="0.3">
      <c r="A2185" s="44">
        <v>0.21829999999999999</v>
      </c>
      <c r="B2185" s="52">
        <v>8.4499999999999993</v>
      </c>
      <c r="C2185" s="53">
        <v>6.6015624999999994E-2</v>
      </c>
    </row>
    <row r="2186" spans="1:3" x14ac:dyDescent="0.3">
      <c r="A2186" s="44">
        <v>0.21840000000000001</v>
      </c>
      <c r="B2186" s="52">
        <v>8.4499999999999993</v>
      </c>
      <c r="C2186" s="53">
        <v>6.6015624999999994E-2</v>
      </c>
    </row>
    <row r="2187" spans="1:3" x14ac:dyDescent="0.3">
      <c r="A2187" s="44">
        <v>0.2185</v>
      </c>
      <c r="B2187" s="52">
        <v>8.4499999999999993</v>
      </c>
      <c r="C2187" s="53">
        <v>6.6015624999999994E-2</v>
      </c>
    </row>
    <row r="2188" spans="1:3" x14ac:dyDescent="0.3">
      <c r="A2188" s="44">
        <v>0.21859999999999999</v>
      </c>
      <c r="B2188" s="52">
        <v>8.4499999999999993</v>
      </c>
      <c r="C2188" s="53">
        <v>6.6015624999999994E-2</v>
      </c>
    </row>
    <row r="2189" spans="1:3" x14ac:dyDescent="0.3">
      <c r="A2189" s="44">
        <v>0.21870000000000001</v>
      </c>
      <c r="B2189" s="52">
        <v>8.4499999999999993</v>
      </c>
      <c r="C2189" s="53">
        <v>6.6015624999999994E-2</v>
      </c>
    </row>
    <row r="2190" spans="1:3" x14ac:dyDescent="0.3">
      <c r="A2190" s="44">
        <v>0.21879999999999999</v>
      </c>
      <c r="B2190" s="52">
        <v>8.4499999999999993</v>
      </c>
      <c r="C2190" s="53">
        <v>6.6015624999999994E-2</v>
      </c>
    </row>
    <row r="2191" spans="1:3" x14ac:dyDescent="0.3">
      <c r="A2191" s="44">
        <v>0.21890000000000001</v>
      </c>
      <c r="B2191" s="52">
        <v>8.4499999999999993</v>
      </c>
      <c r="C2191" s="53">
        <v>6.6015624999999994E-2</v>
      </c>
    </row>
    <row r="2192" spans="1:3" x14ac:dyDescent="0.3">
      <c r="A2192" s="44">
        <v>0.219</v>
      </c>
      <c r="B2192" s="52">
        <v>8.4499999999999993</v>
      </c>
      <c r="C2192" s="53">
        <v>6.6015624999999994E-2</v>
      </c>
    </row>
    <row r="2193" spans="1:3" x14ac:dyDescent="0.3">
      <c r="A2193" s="44">
        <v>0.21909999999999999</v>
      </c>
      <c r="B2193" s="52">
        <v>8.4499999999999993</v>
      </c>
      <c r="C2193" s="53">
        <v>6.6015624999999994E-2</v>
      </c>
    </row>
    <row r="2194" spans="1:3" x14ac:dyDescent="0.3">
      <c r="A2194" s="44">
        <v>0.21920000000000001</v>
      </c>
      <c r="B2194" s="52">
        <v>8.4499999999999993</v>
      </c>
      <c r="C2194" s="53">
        <v>6.6015624999999994E-2</v>
      </c>
    </row>
    <row r="2195" spans="1:3" x14ac:dyDescent="0.3">
      <c r="A2195" s="44">
        <v>0.21929999999999999</v>
      </c>
      <c r="B2195" s="52">
        <v>8.4499999999999993</v>
      </c>
      <c r="C2195" s="53">
        <v>6.6015624999999994E-2</v>
      </c>
    </row>
    <row r="2196" spans="1:3" x14ac:dyDescent="0.3">
      <c r="A2196" s="44">
        <v>0.21940000000000001</v>
      </c>
      <c r="B2196" s="52">
        <v>8.4499999999999993</v>
      </c>
      <c r="C2196" s="53">
        <v>6.6015624999999994E-2</v>
      </c>
    </row>
    <row r="2197" spans="1:3" x14ac:dyDescent="0.3">
      <c r="A2197" s="44">
        <v>0.2195</v>
      </c>
      <c r="B2197" s="52">
        <v>8.4499999999999993</v>
      </c>
      <c r="C2197" s="53">
        <v>6.6015624999999994E-2</v>
      </c>
    </row>
    <row r="2198" spans="1:3" x14ac:dyDescent="0.3">
      <c r="A2198" s="44">
        <v>0.21959999999999999</v>
      </c>
      <c r="B2198" s="52">
        <v>8.4499999999999993</v>
      </c>
      <c r="C2198" s="53">
        <v>6.6015624999999994E-2</v>
      </c>
    </row>
    <row r="2199" spans="1:3" x14ac:dyDescent="0.3">
      <c r="A2199" s="44">
        <v>0.21970000000000001</v>
      </c>
      <c r="B2199" s="52">
        <v>8.4499999999999993</v>
      </c>
      <c r="C2199" s="53">
        <v>6.6015624999999994E-2</v>
      </c>
    </row>
    <row r="2200" spans="1:3" x14ac:dyDescent="0.3">
      <c r="A2200" s="44">
        <v>0.2198</v>
      </c>
      <c r="B2200" s="52">
        <v>8.4499999999999993</v>
      </c>
      <c r="C2200" s="53">
        <v>6.6015624999999994E-2</v>
      </c>
    </row>
    <row r="2201" spans="1:3" x14ac:dyDescent="0.3">
      <c r="A2201" s="44">
        <v>0.21990000000000001</v>
      </c>
      <c r="B2201" s="52">
        <v>8.4499999999999993</v>
      </c>
      <c r="C2201" s="53">
        <v>6.6015624999999994E-2</v>
      </c>
    </row>
    <row r="2202" spans="1:3" x14ac:dyDescent="0.3">
      <c r="A2202" s="44">
        <v>0.22</v>
      </c>
      <c r="B2202" s="52">
        <v>8.4499999999999993</v>
      </c>
      <c r="C2202" s="53">
        <v>6.6015624999999994E-2</v>
      </c>
    </row>
    <row r="2203" spans="1:3" x14ac:dyDescent="0.3">
      <c r="A2203" s="44">
        <v>0.22009999999999999</v>
      </c>
      <c r="B2203" s="52">
        <v>8.4499999999999993</v>
      </c>
      <c r="C2203" s="53">
        <v>6.6015624999999994E-2</v>
      </c>
    </row>
    <row r="2204" spans="1:3" x14ac:dyDescent="0.3">
      <c r="A2204" s="44">
        <v>0.22020000000000001</v>
      </c>
      <c r="B2204" s="52">
        <v>8.4499999999999993</v>
      </c>
      <c r="C2204" s="53">
        <v>6.6015624999999994E-2</v>
      </c>
    </row>
    <row r="2205" spans="1:3" x14ac:dyDescent="0.3">
      <c r="A2205" s="44">
        <v>0.2203</v>
      </c>
      <c r="B2205" s="52">
        <v>8.4499999999999993</v>
      </c>
      <c r="C2205" s="53">
        <v>6.6015624999999994E-2</v>
      </c>
    </row>
    <row r="2206" spans="1:3" x14ac:dyDescent="0.3">
      <c r="A2206" s="44">
        <v>0.22040000000000001</v>
      </c>
      <c r="B2206" s="52">
        <v>8.4499999999999993</v>
      </c>
      <c r="C2206" s="53">
        <v>6.6015624999999994E-2</v>
      </c>
    </row>
    <row r="2207" spans="1:3" x14ac:dyDescent="0.3">
      <c r="A2207" s="44">
        <v>0.2205</v>
      </c>
      <c r="B2207" s="52">
        <v>8.4499999999999993</v>
      </c>
      <c r="C2207" s="53">
        <v>6.6015624999999994E-2</v>
      </c>
    </row>
    <row r="2208" spans="1:3" x14ac:dyDescent="0.3">
      <c r="A2208" s="44">
        <v>0.22059999999999999</v>
      </c>
      <c r="B2208" s="52">
        <v>8.4499999999999993</v>
      </c>
      <c r="C2208" s="53">
        <v>6.6015624999999994E-2</v>
      </c>
    </row>
    <row r="2209" spans="1:3" x14ac:dyDescent="0.3">
      <c r="A2209" s="44">
        <v>0.22070000000000001</v>
      </c>
      <c r="B2209" s="52">
        <v>8.4499999999999993</v>
      </c>
      <c r="C2209" s="53">
        <v>6.6015624999999994E-2</v>
      </c>
    </row>
    <row r="2210" spans="1:3" x14ac:dyDescent="0.3">
      <c r="A2210" s="44">
        <v>0.2208</v>
      </c>
      <c r="B2210" s="52">
        <v>8.4499999999999993</v>
      </c>
      <c r="C2210" s="53">
        <v>6.6015624999999994E-2</v>
      </c>
    </row>
    <row r="2211" spans="1:3" x14ac:dyDescent="0.3">
      <c r="A2211" s="44">
        <v>0.22090000000000001</v>
      </c>
      <c r="B2211" s="52">
        <v>8.4499999999999993</v>
      </c>
      <c r="C2211" s="53">
        <v>6.6015624999999994E-2</v>
      </c>
    </row>
    <row r="2212" spans="1:3" x14ac:dyDescent="0.3">
      <c r="A2212" s="44">
        <v>0.221</v>
      </c>
      <c r="B2212" s="52">
        <v>8.4499999999999993</v>
      </c>
      <c r="C2212" s="53">
        <v>6.6015624999999994E-2</v>
      </c>
    </row>
    <row r="2213" spans="1:3" x14ac:dyDescent="0.3">
      <c r="A2213" s="44">
        <v>0.22109999999999999</v>
      </c>
      <c r="B2213" s="52">
        <v>8.4499999999999993</v>
      </c>
      <c r="C2213" s="53">
        <v>6.6015624999999994E-2</v>
      </c>
    </row>
    <row r="2214" spans="1:3" x14ac:dyDescent="0.3">
      <c r="A2214" s="44">
        <v>0.22120000000000001</v>
      </c>
      <c r="B2214" s="52">
        <v>8.4499999999999993</v>
      </c>
      <c r="C2214" s="53">
        <v>6.6015624999999994E-2</v>
      </c>
    </row>
    <row r="2215" spans="1:3" x14ac:dyDescent="0.3">
      <c r="A2215" s="44">
        <v>0.2213</v>
      </c>
      <c r="B2215" s="52">
        <v>8.4499999999999993</v>
      </c>
      <c r="C2215" s="53">
        <v>6.6015624999999994E-2</v>
      </c>
    </row>
    <row r="2216" spans="1:3" x14ac:dyDescent="0.3">
      <c r="A2216" s="44">
        <v>0.22140000000000001</v>
      </c>
      <c r="B2216" s="52">
        <v>8.4499999999999993</v>
      </c>
      <c r="C2216" s="53">
        <v>6.6015624999999994E-2</v>
      </c>
    </row>
    <row r="2217" spans="1:3" x14ac:dyDescent="0.3">
      <c r="A2217" s="44">
        <v>0.2215</v>
      </c>
      <c r="B2217" s="52">
        <v>8.4499999999999993</v>
      </c>
      <c r="C2217" s="53">
        <v>6.6015624999999994E-2</v>
      </c>
    </row>
    <row r="2218" spans="1:3" x14ac:dyDescent="0.3">
      <c r="A2218" s="44">
        <v>0.22159999999999999</v>
      </c>
      <c r="B2218" s="52">
        <v>8.4499999999999993</v>
      </c>
      <c r="C2218" s="53">
        <v>6.6015624999999994E-2</v>
      </c>
    </row>
    <row r="2219" spans="1:3" x14ac:dyDescent="0.3">
      <c r="A2219" s="44">
        <v>0.22170000000000001</v>
      </c>
      <c r="B2219" s="52">
        <v>8.4499999999999993</v>
      </c>
      <c r="C2219" s="53">
        <v>6.6015624999999994E-2</v>
      </c>
    </row>
    <row r="2220" spans="1:3" x14ac:dyDescent="0.3">
      <c r="A2220" s="44">
        <v>0.2218</v>
      </c>
      <c r="B2220" s="52">
        <v>8.4499999999999993</v>
      </c>
      <c r="C2220" s="53">
        <v>6.6015624999999994E-2</v>
      </c>
    </row>
    <row r="2221" spans="1:3" x14ac:dyDescent="0.3">
      <c r="A2221" s="44">
        <v>0.22189999999999999</v>
      </c>
      <c r="B2221" s="52">
        <v>8.4499999999999993</v>
      </c>
      <c r="C2221" s="53">
        <v>6.6015624999999994E-2</v>
      </c>
    </row>
    <row r="2222" spans="1:3" x14ac:dyDescent="0.3">
      <c r="A2222" s="44">
        <v>0.222</v>
      </c>
      <c r="B2222" s="52">
        <v>8.4499999999999993</v>
      </c>
      <c r="C2222" s="53">
        <v>6.6015624999999994E-2</v>
      </c>
    </row>
    <row r="2223" spans="1:3" x14ac:dyDescent="0.3">
      <c r="A2223" s="44">
        <v>0.22209999999999999</v>
      </c>
      <c r="B2223" s="52">
        <v>8.4499999999999993</v>
      </c>
      <c r="C2223" s="53">
        <v>6.6015624999999994E-2</v>
      </c>
    </row>
    <row r="2224" spans="1:3" x14ac:dyDescent="0.3">
      <c r="A2224" s="44">
        <v>0.22220000000000001</v>
      </c>
      <c r="B2224" s="52">
        <v>8.4499999999999993</v>
      </c>
      <c r="C2224" s="53">
        <v>6.6015624999999994E-2</v>
      </c>
    </row>
    <row r="2225" spans="1:3" x14ac:dyDescent="0.3">
      <c r="A2225" s="44">
        <v>0.2223</v>
      </c>
      <c r="B2225" s="52">
        <v>8.4499999999999993</v>
      </c>
      <c r="C2225" s="53">
        <v>6.6015624999999994E-2</v>
      </c>
    </row>
    <row r="2226" spans="1:3" x14ac:dyDescent="0.3">
      <c r="A2226" s="44">
        <v>0.22239999999999999</v>
      </c>
      <c r="B2226" s="52">
        <v>8.4499999999999993</v>
      </c>
      <c r="C2226" s="53">
        <v>6.6015624999999994E-2</v>
      </c>
    </row>
    <row r="2227" spans="1:3" x14ac:dyDescent="0.3">
      <c r="A2227" s="44">
        <v>0.2225</v>
      </c>
      <c r="B2227" s="52">
        <v>8.4499999999999993</v>
      </c>
      <c r="C2227" s="53">
        <v>6.6015624999999994E-2</v>
      </c>
    </row>
    <row r="2228" spans="1:3" x14ac:dyDescent="0.3">
      <c r="A2228" s="44">
        <v>0.22259999999999999</v>
      </c>
      <c r="B2228" s="52">
        <v>8.4499999999999993</v>
      </c>
      <c r="C2228" s="53">
        <v>6.6015624999999994E-2</v>
      </c>
    </row>
    <row r="2229" spans="1:3" x14ac:dyDescent="0.3">
      <c r="A2229" s="44">
        <v>0.22270000000000001</v>
      </c>
      <c r="B2229" s="52">
        <v>8.4499999999999993</v>
      </c>
      <c r="C2229" s="53">
        <v>6.6015624999999994E-2</v>
      </c>
    </row>
    <row r="2230" spans="1:3" x14ac:dyDescent="0.3">
      <c r="A2230" s="44">
        <v>0.2228</v>
      </c>
      <c r="B2230" s="52">
        <v>8.4499999999999993</v>
      </c>
      <c r="C2230" s="53">
        <v>6.6015624999999994E-2</v>
      </c>
    </row>
    <row r="2231" spans="1:3" x14ac:dyDescent="0.3">
      <c r="A2231" s="44">
        <v>0.22289999999999999</v>
      </c>
      <c r="B2231" s="52">
        <v>8.4499999999999993</v>
      </c>
      <c r="C2231" s="53">
        <v>6.6015624999999994E-2</v>
      </c>
    </row>
    <row r="2232" spans="1:3" x14ac:dyDescent="0.3">
      <c r="A2232" s="44">
        <v>0.223</v>
      </c>
      <c r="B2232" s="52">
        <v>8.4499999999999993</v>
      </c>
      <c r="C2232" s="53">
        <v>6.6015624999999994E-2</v>
      </c>
    </row>
    <row r="2233" spans="1:3" x14ac:dyDescent="0.3">
      <c r="A2233" s="44">
        <v>0.22309999999999999</v>
      </c>
      <c r="B2233" s="52">
        <v>8.4499999999999993</v>
      </c>
      <c r="C2233" s="53">
        <v>6.6015624999999994E-2</v>
      </c>
    </row>
    <row r="2234" spans="1:3" x14ac:dyDescent="0.3">
      <c r="A2234" s="44">
        <v>0.22320000000000001</v>
      </c>
      <c r="B2234" s="52">
        <v>8.4499999999999993</v>
      </c>
      <c r="C2234" s="53">
        <v>6.6015624999999994E-2</v>
      </c>
    </row>
    <row r="2235" spans="1:3" x14ac:dyDescent="0.3">
      <c r="A2235" s="44">
        <v>0.2233</v>
      </c>
      <c r="B2235" s="52">
        <v>8.4499999999999993</v>
      </c>
      <c r="C2235" s="53">
        <v>6.6015624999999994E-2</v>
      </c>
    </row>
    <row r="2236" spans="1:3" x14ac:dyDescent="0.3">
      <c r="A2236" s="44">
        <v>0.22339999999999999</v>
      </c>
      <c r="B2236" s="52">
        <v>8.4499999999999993</v>
      </c>
      <c r="C2236" s="53">
        <v>6.6015624999999994E-2</v>
      </c>
    </row>
    <row r="2237" spans="1:3" x14ac:dyDescent="0.3">
      <c r="A2237" s="44">
        <v>0.2235</v>
      </c>
      <c r="B2237" s="52">
        <v>8.4499999999999993</v>
      </c>
      <c r="C2237" s="53">
        <v>6.6015624999999994E-2</v>
      </c>
    </row>
    <row r="2238" spans="1:3" x14ac:dyDescent="0.3">
      <c r="A2238" s="44">
        <v>0.22359999999999999</v>
      </c>
      <c r="B2238" s="52">
        <v>8.4499999999999993</v>
      </c>
      <c r="C2238" s="53">
        <v>6.6015624999999994E-2</v>
      </c>
    </row>
    <row r="2239" spans="1:3" x14ac:dyDescent="0.3">
      <c r="A2239" s="44">
        <v>0.22370000000000001</v>
      </c>
      <c r="B2239" s="52">
        <v>8.4499999999999993</v>
      </c>
      <c r="C2239" s="53">
        <v>6.6015624999999994E-2</v>
      </c>
    </row>
    <row r="2240" spans="1:3" x14ac:dyDescent="0.3">
      <c r="A2240" s="44">
        <v>0.2238</v>
      </c>
      <c r="B2240" s="52">
        <v>8.4499999999999993</v>
      </c>
      <c r="C2240" s="53">
        <v>6.6015624999999994E-2</v>
      </c>
    </row>
    <row r="2241" spans="1:3" x14ac:dyDescent="0.3">
      <c r="A2241" s="44">
        <v>0.22389999999999999</v>
      </c>
      <c r="B2241" s="52">
        <v>8.4499999999999993</v>
      </c>
      <c r="C2241" s="53">
        <v>6.6015624999999994E-2</v>
      </c>
    </row>
    <row r="2242" spans="1:3" x14ac:dyDescent="0.3">
      <c r="A2242" s="44">
        <v>0.224</v>
      </c>
      <c r="B2242" s="52">
        <v>8.4499999999999993</v>
      </c>
      <c r="C2242" s="53">
        <v>6.6015624999999994E-2</v>
      </c>
    </row>
    <row r="2243" spans="1:3" x14ac:dyDescent="0.3">
      <c r="A2243" s="44">
        <v>0.22409999999999999</v>
      </c>
      <c r="B2243" s="52">
        <v>8.4499999999999993</v>
      </c>
      <c r="C2243" s="53">
        <v>6.6015624999999994E-2</v>
      </c>
    </row>
    <row r="2244" spans="1:3" x14ac:dyDescent="0.3">
      <c r="A2244" s="44">
        <v>0.22420000000000001</v>
      </c>
      <c r="B2244" s="52">
        <v>8.4499999999999993</v>
      </c>
      <c r="C2244" s="53">
        <v>6.6015624999999994E-2</v>
      </c>
    </row>
    <row r="2245" spans="1:3" x14ac:dyDescent="0.3">
      <c r="A2245" s="44">
        <v>0.2243</v>
      </c>
      <c r="B2245" s="52">
        <v>8.4499999999999993</v>
      </c>
      <c r="C2245" s="53">
        <v>6.6015624999999994E-2</v>
      </c>
    </row>
    <row r="2246" spans="1:3" x14ac:dyDescent="0.3">
      <c r="A2246" s="44">
        <v>0.22439999999999999</v>
      </c>
      <c r="B2246" s="52">
        <v>8.4499999999999993</v>
      </c>
      <c r="C2246" s="53">
        <v>6.6015624999999994E-2</v>
      </c>
    </row>
    <row r="2247" spans="1:3" x14ac:dyDescent="0.3">
      <c r="A2247" s="44">
        <v>0.22450000000000001</v>
      </c>
      <c r="B2247" s="52">
        <v>8.4499999999999993</v>
      </c>
      <c r="C2247" s="53">
        <v>6.6015624999999994E-2</v>
      </c>
    </row>
    <row r="2248" spans="1:3" x14ac:dyDescent="0.3">
      <c r="A2248" s="44">
        <v>0.22459999999999999</v>
      </c>
      <c r="B2248" s="52">
        <v>8.4499999999999993</v>
      </c>
      <c r="C2248" s="53">
        <v>6.6015624999999994E-2</v>
      </c>
    </row>
    <row r="2249" spans="1:3" x14ac:dyDescent="0.3">
      <c r="A2249" s="44">
        <v>0.22470000000000001</v>
      </c>
      <c r="B2249" s="52">
        <v>8.4499999999999993</v>
      </c>
      <c r="C2249" s="53">
        <v>6.6015624999999994E-2</v>
      </c>
    </row>
    <row r="2250" spans="1:3" x14ac:dyDescent="0.3">
      <c r="A2250" s="44">
        <v>0.2248</v>
      </c>
      <c r="B2250" s="52">
        <v>8.4499999999999993</v>
      </c>
      <c r="C2250" s="53">
        <v>6.6015624999999994E-2</v>
      </c>
    </row>
    <row r="2251" spans="1:3" x14ac:dyDescent="0.3">
      <c r="A2251" s="44">
        <v>0.22489999999999999</v>
      </c>
      <c r="B2251" s="52">
        <v>8.4499999999999993</v>
      </c>
      <c r="C2251" s="53">
        <v>6.6015624999999994E-2</v>
      </c>
    </row>
    <row r="2252" spans="1:3" x14ac:dyDescent="0.3">
      <c r="A2252" s="44">
        <v>0.22500000000000001</v>
      </c>
      <c r="B2252" s="52">
        <v>8.4499999999999993</v>
      </c>
      <c r="C2252" s="53">
        <v>6.6015624999999994E-2</v>
      </c>
    </row>
    <row r="2253" spans="1:3" x14ac:dyDescent="0.3">
      <c r="A2253" s="44">
        <v>0.22509999999999999</v>
      </c>
      <c r="B2253" s="52">
        <v>8.4499999999999993</v>
      </c>
      <c r="C2253" s="53">
        <v>6.6015624999999994E-2</v>
      </c>
    </row>
    <row r="2254" spans="1:3" x14ac:dyDescent="0.3">
      <c r="A2254" s="44">
        <v>0.22520000000000001</v>
      </c>
      <c r="B2254" s="52">
        <v>8.4499999999999993</v>
      </c>
      <c r="C2254" s="53">
        <v>6.6015624999999994E-2</v>
      </c>
    </row>
    <row r="2255" spans="1:3" x14ac:dyDescent="0.3">
      <c r="A2255" s="44">
        <v>0.2253</v>
      </c>
      <c r="B2255" s="52">
        <v>8.4499999999999993</v>
      </c>
      <c r="C2255" s="53">
        <v>6.6015624999999994E-2</v>
      </c>
    </row>
    <row r="2256" spans="1:3" x14ac:dyDescent="0.3">
      <c r="A2256" s="44">
        <v>0.22539999999999999</v>
      </c>
      <c r="B2256" s="52">
        <v>8.4499999999999993</v>
      </c>
      <c r="C2256" s="53">
        <v>6.6015624999999994E-2</v>
      </c>
    </row>
    <row r="2257" spans="1:3" x14ac:dyDescent="0.3">
      <c r="A2257" s="44">
        <v>0.22550000000000001</v>
      </c>
      <c r="B2257" s="52">
        <v>8.4499999999999993</v>
      </c>
      <c r="C2257" s="53">
        <v>6.6015624999999994E-2</v>
      </c>
    </row>
    <row r="2258" spans="1:3" x14ac:dyDescent="0.3">
      <c r="A2258" s="44">
        <v>0.22559999999999999</v>
      </c>
      <c r="B2258" s="52">
        <v>8.4499999999999993</v>
      </c>
      <c r="C2258" s="53">
        <v>6.6015624999999994E-2</v>
      </c>
    </row>
    <row r="2259" spans="1:3" x14ac:dyDescent="0.3">
      <c r="A2259" s="44">
        <v>0.22570000000000001</v>
      </c>
      <c r="B2259" s="52">
        <v>8.4499999999999993</v>
      </c>
      <c r="C2259" s="53">
        <v>6.6015624999999994E-2</v>
      </c>
    </row>
    <row r="2260" spans="1:3" x14ac:dyDescent="0.3">
      <c r="A2260" s="44">
        <v>0.2258</v>
      </c>
      <c r="B2260" s="52">
        <v>8.4499999999999993</v>
      </c>
      <c r="C2260" s="53">
        <v>6.6015624999999994E-2</v>
      </c>
    </row>
    <row r="2261" spans="1:3" x14ac:dyDescent="0.3">
      <c r="A2261" s="44">
        <v>0.22589999999999999</v>
      </c>
      <c r="B2261" s="52">
        <v>8.4499999999999993</v>
      </c>
      <c r="C2261" s="53">
        <v>6.6015624999999994E-2</v>
      </c>
    </row>
    <row r="2262" spans="1:3" x14ac:dyDescent="0.3">
      <c r="A2262" s="44">
        <v>0.22600000000000001</v>
      </c>
      <c r="B2262" s="52">
        <v>8.4499999999999993</v>
      </c>
      <c r="C2262" s="53">
        <v>6.6015624999999994E-2</v>
      </c>
    </row>
    <row r="2263" spans="1:3" x14ac:dyDescent="0.3">
      <c r="A2263" s="44">
        <v>0.2261</v>
      </c>
      <c r="B2263" s="52">
        <v>8.4499999999999993</v>
      </c>
      <c r="C2263" s="53">
        <v>6.6015624999999994E-2</v>
      </c>
    </row>
    <row r="2264" spans="1:3" x14ac:dyDescent="0.3">
      <c r="A2264" s="44">
        <v>0.22620000000000001</v>
      </c>
      <c r="B2264" s="52">
        <v>8.4499999999999993</v>
      </c>
      <c r="C2264" s="53">
        <v>6.6015624999999994E-2</v>
      </c>
    </row>
    <row r="2265" spans="1:3" x14ac:dyDescent="0.3">
      <c r="A2265" s="44">
        <v>0.2263</v>
      </c>
      <c r="B2265" s="52">
        <v>8.4499999999999993</v>
      </c>
      <c r="C2265" s="53">
        <v>6.6015624999999994E-2</v>
      </c>
    </row>
    <row r="2266" spans="1:3" x14ac:dyDescent="0.3">
      <c r="A2266" s="44">
        <v>0.22639999999999999</v>
      </c>
      <c r="B2266" s="52">
        <v>8.4499999999999993</v>
      </c>
      <c r="C2266" s="53">
        <v>6.6015624999999994E-2</v>
      </c>
    </row>
    <row r="2267" spans="1:3" x14ac:dyDescent="0.3">
      <c r="A2267" s="44">
        <v>0.22650000000000001</v>
      </c>
      <c r="B2267" s="52">
        <v>8.4499999999999993</v>
      </c>
      <c r="C2267" s="53">
        <v>6.6015624999999994E-2</v>
      </c>
    </row>
    <row r="2268" spans="1:3" x14ac:dyDescent="0.3">
      <c r="A2268" s="44">
        <v>0.2266</v>
      </c>
      <c r="B2268" s="52">
        <v>8.4499999999999993</v>
      </c>
      <c r="C2268" s="53">
        <v>6.6015624999999994E-2</v>
      </c>
    </row>
    <row r="2269" spans="1:3" x14ac:dyDescent="0.3">
      <c r="A2269" s="44">
        <v>0.22670000000000001</v>
      </c>
      <c r="B2269" s="52">
        <v>8.4499999999999993</v>
      </c>
      <c r="C2269" s="53">
        <v>6.6015624999999994E-2</v>
      </c>
    </row>
    <row r="2270" spans="1:3" x14ac:dyDescent="0.3">
      <c r="A2270" s="44">
        <v>0.2268</v>
      </c>
      <c r="B2270" s="52">
        <v>8.4499999999999993</v>
      </c>
      <c r="C2270" s="53">
        <v>6.6015624999999994E-2</v>
      </c>
    </row>
    <row r="2271" spans="1:3" x14ac:dyDescent="0.3">
      <c r="A2271" s="44">
        <v>0.22689999999999999</v>
      </c>
      <c r="B2271" s="52">
        <v>8.4499999999999993</v>
      </c>
      <c r="C2271" s="53">
        <v>6.6015624999999994E-2</v>
      </c>
    </row>
    <row r="2272" spans="1:3" x14ac:dyDescent="0.3">
      <c r="A2272" s="44">
        <v>0.22700000000000001</v>
      </c>
      <c r="B2272" s="52">
        <v>8.4499999999999993</v>
      </c>
      <c r="C2272" s="53">
        <v>6.6015624999999994E-2</v>
      </c>
    </row>
    <row r="2273" spans="1:3" x14ac:dyDescent="0.3">
      <c r="A2273" s="44">
        <v>0.2271</v>
      </c>
      <c r="B2273" s="52">
        <v>8.4499999999999993</v>
      </c>
      <c r="C2273" s="53">
        <v>6.6015624999999994E-2</v>
      </c>
    </row>
    <row r="2274" spans="1:3" x14ac:dyDescent="0.3">
      <c r="A2274" s="44">
        <v>0.22720000000000001</v>
      </c>
      <c r="B2274" s="52">
        <v>8.4499999999999993</v>
      </c>
      <c r="C2274" s="53">
        <v>6.6015624999999994E-2</v>
      </c>
    </row>
    <row r="2275" spans="1:3" x14ac:dyDescent="0.3">
      <c r="A2275" s="44">
        <v>0.2273</v>
      </c>
      <c r="B2275" s="52">
        <v>8.4499999999999993</v>
      </c>
      <c r="C2275" s="53">
        <v>6.6015624999999994E-2</v>
      </c>
    </row>
    <row r="2276" spans="1:3" x14ac:dyDescent="0.3">
      <c r="A2276" s="44">
        <v>0.22739999999999999</v>
      </c>
      <c r="B2276" s="52">
        <v>8.4499999999999993</v>
      </c>
      <c r="C2276" s="53">
        <v>6.6015624999999994E-2</v>
      </c>
    </row>
    <row r="2277" spans="1:3" x14ac:dyDescent="0.3">
      <c r="A2277" s="44">
        <v>0.22750000000000001</v>
      </c>
      <c r="B2277" s="52">
        <v>8.4499999999999993</v>
      </c>
      <c r="C2277" s="53">
        <v>6.6015624999999994E-2</v>
      </c>
    </row>
    <row r="2278" spans="1:3" x14ac:dyDescent="0.3">
      <c r="A2278" s="44">
        <v>0.2276</v>
      </c>
      <c r="B2278" s="52">
        <v>8.4499999999999993</v>
      </c>
      <c r="C2278" s="53">
        <v>6.6015624999999994E-2</v>
      </c>
    </row>
    <row r="2279" spans="1:3" x14ac:dyDescent="0.3">
      <c r="A2279" s="44">
        <v>0.22770000000000001</v>
      </c>
      <c r="B2279" s="52">
        <v>8.4499999999999993</v>
      </c>
      <c r="C2279" s="53">
        <v>6.6015624999999994E-2</v>
      </c>
    </row>
    <row r="2280" spans="1:3" x14ac:dyDescent="0.3">
      <c r="A2280" s="44">
        <v>0.2278</v>
      </c>
      <c r="B2280" s="52">
        <v>8.4499999999999993</v>
      </c>
      <c r="C2280" s="53">
        <v>6.6015624999999994E-2</v>
      </c>
    </row>
    <row r="2281" spans="1:3" x14ac:dyDescent="0.3">
      <c r="A2281" s="44">
        <v>0.22789999999999999</v>
      </c>
      <c r="B2281" s="52">
        <v>8.4499999999999993</v>
      </c>
      <c r="C2281" s="53">
        <v>6.6015624999999994E-2</v>
      </c>
    </row>
    <row r="2282" spans="1:3" x14ac:dyDescent="0.3">
      <c r="A2282" s="44">
        <v>0.22800000000000001</v>
      </c>
      <c r="B2282" s="52">
        <v>8.4499999999999993</v>
      </c>
      <c r="C2282" s="53">
        <v>6.6015624999999994E-2</v>
      </c>
    </row>
    <row r="2283" spans="1:3" x14ac:dyDescent="0.3">
      <c r="A2283" s="44">
        <v>0.2281</v>
      </c>
      <c r="B2283" s="52">
        <v>8.4499999999999993</v>
      </c>
      <c r="C2283" s="53">
        <v>6.6015624999999994E-2</v>
      </c>
    </row>
    <row r="2284" spans="1:3" x14ac:dyDescent="0.3">
      <c r="A2284" s="44">
        <v>0.22819999999999999</v>
      </c>
      <c r="B2284" s="52">
        <v>8.4499999999999993</v>
      </c>
      <c r="C2284" s="53">
        <v>6.6015624999999994E-2</v>
      </c>
    </row>
    <row r="2285" spans="1:3" x14ac:dyDescent="0.3">
      <c r="A2285" s="44">
        <v>0.2283</v>
      </c>
      <c r="B2285" s="52">
        <v>8.4499999999999993</v>
      </c>
      <c r="C2285" s="53">
        <v>6.6015624999999994E-2</v>
      </c>
    </row>
    <row r="2286" spans="1:3" x14ac:dyDescent="0.3">
      <c r="A2286" s="44">
        <v>0.22839999999999999</v>
      </c>
      <c r="B2286" s="52">
        <v>8.4499999999999993</v>
      </c>
      <c r="C2286" s="53">
        <v>6.6015624999999994E-2</v>
      </c>
    </row>
    <row r="2287" spans="1:3" x14ac:dyDescent="0.3">
      <c r="A2287" s="44">
        <v>0.22850000000000001</v>
      </c>
      <c r="B2287" s="52">
        <v>8.4499999999999993</v>
      </c>
      <c r="C2287" s="53">
        <v>6.6015624999999994E-2</v>
      </c>
    </row>
    <row r="2288" spans="1:3" x14ac:dyDescent="0.3">
      <c r="A2288" s="44">
        <v>0.2286</v>
      </c>
      <c r="B2288" s="52">
        <v>8.4499999999999993</v>
      </c>
      <c r="C2288" s="53">
        <v>6.6015624999999994E-2</v>
      </c>
    </row>
    <row r="2289" spans="1:3" x14ac:dyDescent="0.3">
      <c r="A2289" s="44">
        <v>0.22869999999999999</v>
      </c>
      <c r="B2289" s="52">
        <v>8.4499999999999993</v>
      </c>
      <c r="C2289" s="53">
        <v>6.6015624999999994E-2</v>
      </c>
    </row>
    <row r="2290" spans="1:3" x14ac:dyDescent="0.3">
      <c r="A2290" s="44">
        <v>0.2288</v>
      </c>
      <c r="B2290" s="52">
        <v>8.4499999999999993</v>
      </c>
      <c r="C2290" s="53">
        <v>6.6015624999999994E-2</v>
      </c>
    </row>
    <row r="2291" spans="1:3" x14ac:dyDescent="0.3">
      <c r="A2291" s="44">
        <v>0.22889999999999999</v>
      </c>
      <c r="B2291" s="52">
        <v>8.4499999999999993</v>
      </c>
      <c r="C2291" s="53">
        <v>6.6015624999999994E-2</v>
      </c>
    </row>
    <row r="2292" spans="1:3" x14ac:dyDescent="0.3">
      <c r="A2292" s="44">
        <v>0.22900000000000001</v>
      </c>
      <c r="B2292" s="52">
        <v>8.4499999999999993</v>
      </c>
      <c r="C2292" s="53">
        <v>6.6015624999999994E-2</v>
      </c>
    </row>
    <row r="2293" spans="1:3" x14ac:dyDescent="0.3">
      <c r="A2293" s="44">
        <v>0.2291</v>
      </c>
      <c r="B2293" s="52">
        <v>8.4499999999999993</v>
      </c>
      <c r="C2293" s="53">
        <v>6.6015624999999994E-2</v>
      </c>
    </row>
    <row r="2294" spans="1:3" x14ac:dyDescent="0.3">
      <c r="A2294" s="44">
        <v>0.22919999999999999</v>
      </c>
      <c r="B2294" s="52">
        <v>8.4499999999999993</v>
      </c>
      <c r="C2294" s="53">
        <v>6.6015624999999994E-2</v>
      </c>
    </row>
    <row r="2295" spans="1:3" x14ac:dyDescent="0.3">
      <c r="A2295" s="44">
        <v>0.2293</v>
      </c>
      <c r="B2295" s="52">
        <v>8.4499999999999993</v>
      </c>
      <c r="C2295" s="53">
        <v>6.6015624999999994E-2</v>
      </c>
    </row>
    <row r="2296" spans="1:3" x14ac:dyDescent="0.3">
      <c r="A2296" s="44">
        <v>0.22939999999999999</v>
      </c>
      <c r="B2296" s="52">
        <v>8.4499999999999993</v>
      </c>
      <c r="C2296" s="53">
        <v>6.6015624999999994E-2</v>
      </c>
    </row>
    <row r="2297" spans="1:3" x14ac:dyDescent="0.3">
      <c r="A2297" s="44">
        <v>0.22950000000000001</v>
      </c>
      <c r="B2297" s="52">
        <v>8.4499999999999993</v>
      </c>
      <c r="C2297" s="53">
        <v>6.6015624999999994E-2</v>
      </c>
    </row>
    <row r="2298" spans="1:3" x14ac:dyDescent="0.3">
      <c r="A2298" s="44">
        <v>0.2296</v>
      </c>
      <c r="B2298" s="52">
        <v>8.4499999999999993</v>
      </c>
      <c r="C2298" s="53">
        <v>6.6015624999999994E-2</v>
      </c>
    </row>
    <row r="2299" spans="1:3" x14ac:dyDescent="0.3">
      <c r="A2299" s="44">
        <v>0.22969999999999999</v>
      </c>
      <c r="B2299" s="52">
        <v>8.4499999999999993</v>
      </c>
      <c r="C2299" s="53">
        <v>6.6015624999999994E-2</v>
      </c>
    </row>
    <row r="2300" spans="1:3" x14ac:dyDescent="0.3">
      <c r="A2300" s="44">
        <v>0.2298</v>
      </c>
      <c r="B2300" s="52">
        <v>8.4499999999999993</v>
      </c>
      <c r="C2300" s="53">
        <v>6.6015624999999994E-2</v>
      </c>
    </row>
    <row r="2301" spans="1:3" x14ac:dyDescent="0.3">
      <c r="A2301" s="44">
        <v>0.22989999999999999</v>
      </c>
      <c r="B2301" s="52">
        <v>8.4499999999999993</v>
      </c>
      <c r="C2301" s="53">
        <v>6.6015624999999994E-2</v>
      </c>
    </row>
    <row r="2302" spans="1:3" x14ac:dyDescent="0.3">
      <c r="A2302" s="44">
        <v>0.23</v>
      </c>
      <c r="B2302" s="52">
        <v>8.4499999999999993</v>
      </c>
      <c r="C2302" s="53">
        <v>6.6015624999999994E-2</v>
      </c>
    </row>
    <row r="2303" spans="1:3" x14ac:dyDescent="0.3">
      <c r="A2303" s="44">
        <v>0.2301</v>
      </c>
      <c r="B2303" s="52">
        <v>8.4499999999999993</v>
      </c>
      <c r="C2303" s="53">
        <v>6.6015624999999994E-2</v>
      </c>
    </row>
    <row r="2304" spans="1:3" x14ac:dyDescent="0.3">
      <c r="A2304" s="44">
        <v>0.23019999999999999</v>
      </c>
      <c r="B2304" s="52">
        <v>8.4499999999999993</v>
      </c>
      <c r="C2304" s="53">
        <v>6.6015624999999994E-2</v>
      </c>
    </row>
    <row r="2305" spans="1:3" x14ac:dyDescent="0.3">
      <c r="A2305" s="44">
        <v>0.2303</v>
      </c>
      <c r="B2305" s="52">
        <v>8.4499999999999993</v>
      </c>
      <c r="C2305" s="53">
        <v>6.6015624999999994E-2</v>
      </c>
    </row>
    <row r="2306" spans="1:3" x14ac:dyDescent="0.3">
      <c r="A2306" s="44">
        <v>0.23039999999999999</v>
      </c>
      <c r="B2306" s="52">
        <v>8.4499999999999993</v>
      </c>
      <c r="C2306" s="53">
        <v>6.6015624999999994E-2</v>
      </c>
    </row>
    <row r="2307" spans="1:3" x14ac:dyDescent="0.3">
      <c r="A2307" s="44">
        <v>0.23050000000000001</v>
      </c>
      <c r="B2307" s="52">
        <v>8.4499999999999993</v>
      </c>
      <c r="C2307" s="53">
        <v>6.6015624999999994E-2</v>
      </c>
    </row>
    <row r="2308" spans="1:3" x14ac:dyDescent="0.3">
      <c r="A2308" s="44">
        <v>0.2306</v>
      </c>
      <c r="B2308" s="52">
        <v>8.4499999999999993</v>
      </c>
      <c r="C2308" s="53">
        <v>6.6015624999999994E-2</v>
      </c>
    </row>
    <row r="2309" spans="1:3" x14ac:dyDescent="0.3">
      <c r="A2309" s="44">
        <v>0.23069999999999999</v>
      </c>
      <c r="B2309" s="52">
        <v>8.4499999999999993</v>
      </c>
      <c r="C2309" s="53">
        <v>6.6015624999999994E-2</v>
      </c>
    </row>
    <row r="2310" spans="1:3" x14ac:dyDescent="0.3">
      <c r="A2310" s="44">
        <v>0.23080000000000001</v>
      </c>
      <c r="B2310" s="52">
        <v>8.4499999999999993</v>
      </c>
      <c r="C2310" s="53">
        <v>6.6015624999999994E-2</v>
      </c>
    </row>
    <row r="2311" spans="1:3" x14ac:dyDescent="0.3">
      <c r="A2311" s="44">
        <v>0.23089999999999999</v>
      </c>
      <c r="B2311" s="52">
        <v>8.4499999999999993</v>
      </c>
      <c r="C2311" s="53">
        <v>6.6015624999999994E-2</v>
      </c>
    </row>
    <row r="2312" spans="1:3" x14ac:dyDescent="0.3">
      <c r="A2312" s="44">
        <v>0.23100000000000001</v>
      </c>
      <c r="B2312" s="52">
        <v>8.4499999999999993</v>
      </c>
      <c r="C2312" s="53">
        <v>6.6015624999999994E-2</v>
      </c>
    </row>
    <row r="2313" spans="1:3" x14ac:dyDescent="0.3">
      <c r="A2313" s="44">
        <v>0.2311</v>
      </c>
      <c r="B2313" s="52">
        <v>8.4499999999999993</v>
      </c>
      <c r="C2313" s="53">
        <v>6.6015624999999994E-2</v>
      </c>
    </row>
    <row r="2314" spans="1:3" x14ac:dyDescent="0.3">
      <c r="A2314" s="44">
        <v>0.23119999999999999</v>
      </c>
      <c r="B2314" s="52">
        <v>8.4499999999999993</v>
      </c>
      <c r="C2314" s="53">
        <v>6.6015624999999994E-2</v>
      </c>
    </row>
    <row r="2315" spans="1:3" x14ac:dyDescent="0.3">
      <c r="A2315" s="44">
        <v>0.23130000000000001</v>
      </c>
      <c r="B2315" s="52">
        <v>8.4499999999999993</v>
      </c>
      <c r="C2315" s="53">
        <v>6.6015624999999994E-2</v>
      </c>
    </row>
    <row r="2316" spans="1:3" x14ac:dyDescent="0.3">
      <c r="A2316" s="44">
        <v>0.23139999999999999</v>
      </c>
      <c r="B2316" s="52">
        <v>8.4499999999999993</v>
      </c>
      <c r="C2316" s="53">
        <v>6.6015624999999994E-2</v>
      </c>
    </row>
    <row r="2317" spans="1:3" x14ac:dyDescent="0.3">
      <c r="A2317" s="44">
        <v>0.23150000000000001</v>
      </c>
      <c r="B2317" s="52">
        <v>8.4499999999999993</v>
      </c>
      <c r="C2317" s="53">
        <v>6.6015624999999994E-2</v>
      </c>
    </row>
    <row r="2318" spans="1:3" x14ac:dyDescent="0.3">
      <c r="A2318" s="44">
        <v>0.2316</v>
      </c>
      <c r="B2318" s="52">
        <v>8.4499999999999993</v>
      </c>
      <c r="C2318" s="53">
        <v>6.6015624999999994E-2</v>
      </c>
    </row>
    <row r="2319" spans="1:3" x14ac:dyDescent="0.3">
      <c r="A2319" s="44">
        <v>0.23169999999999999</v>
      </c>
      <c r="B2319" s="52">
        <v>8.4499999999999993</v>
      </c>
      <c r="C2319" s="53">
        <v>6.6015624999999994E-2</v>
      </c>
    </row>
    <row r="2320" spans="1:3" x14ac:dyDescent="0.3">
      <c r="A2320" s="44">
        <v>0.23180000000000001</v>
      </c>
      <c r="B2320" s="52">
        <v>8.4499999999999993</v>
      </c>
      <c r="C2320" s="53">
        <v>6.6015624999999994E-2</v>
      </c>
    </row>
    <row r="2321" spans="1:3" x14ac:dyDescent="0.3">
      <c r="A2321" s="44">
        <v>0.2319</v>
      </c>
      <c r="B2321" s="52">
        <v>8.4499999999999993</v>
      </c>
      <c r="C2321" s="53">
        <v>6.6015624999999994E-2</v>
      </c>
    </row>
    <row r="2322" spans="1:3" x14ac:dyDescent="0.3">
      <c r="A2322" s="44">
        <v>0.23200000000000001</v>
      </c>
      <c r="B2322" s="52">
        <v>8.4499999999999993</v>
      </c>
      <c r="C2322" s="53">
        <v>6.6015624999999994E-2</v>
      </c>
    </row>
    <row r="2323" spans="1:3" x14ac:dyDescent="0.3">
      <c r="A2323" s="44">
        <v>0.2321</v>
      </c>
      <c r="B2323" s="52">
        <v>8.4499999999999993</v>
      </c>
      <c r="C2323" s="53">
        <v>6.6015624999999994E-2</v>
      </c>
    </row>
    <row r="2324" spans="1:3" x14ac:dyDescent="0.3">
      <c r="A2324" s="44">
        <v>0.23219999999999999</v>
      </c>
      <c r="B2324" s="52">
        <v>8.4499999999999993</v>
      </c>
      <c r="C2324" s="53">
        <v>6.6015624999999994E-2</v>
      </c>
    </row>
    <row r="2325" spans="1:3" x14ac:dyDescent="0.3">
      <c r="A2325" s="44">
        <v>0.23230000000000001</v>
      </c>
      <c r="B2325" s="52">
        <v>8.4499999999999993</v>
      </c>
      <c r="C2325" s="53">
        <v>6.6015624999999994E-2</v>
      </c>
    </row>
    <row r="2326" spans="1:3" x14ac:dyDescent="0.3">
      <c r="A2326" s="44">
        <v>0.2324</v>
      </c>
      <c r="B2326" s="52">
        <v>8.4499999999999993</v>
      </c>
      <c r="C2326" s="53">
        <v>6.6015624999999994E-2</v>
      </c>
    </row>
    <row r="2327" spans="1:3" x14ac:dyDescent="0.3">
      <c r="A2327" s="44">
        <v>0.23250000000000001</v>
      </c>
      <c r="B2327" s="52">
        <v>8.4499999999999993</v>
      </c>
      <c r="C2327" s="53">
        <v>6.6015624999999994E-2</v>
      </c>
    </row>
    <row r="2328" spans="1:3" x14ac:dyDescent="0.3">
      <c r="A2328" s="44">
        <v>0.2326</v>
      </c>
      <c r="B2328" s="52">
        <v>8.4499999999999993</v>
      </c>
      <c r="C2328" s="53">
        <v>6.6015624999999994E-2</v>
      </c>
    </row>
    <row r="2329" spans="1:3" x14ac:dyDescent="0.3">
      <c r="A2329" s="44">
        <v>0.23269999999999999</v>
      </c>
      <c r="B2329" s="52">
        <v>8.4499999999999993</v>
      </c>
      <c r="C2329" s="53">
        <v>6.6015624999999994E-2</v>
      </c>
    </row>
    <row r="2330" spans="1:3" x14ac:dyDescent="0.3">
      <c r="A2330" s="44">
        <v>0.23280000000000001</v>
      </c>
      <c r="B2330" s="52">
        <v>8.4499999999999993</v>
      </c>
      <c r="C2330" s="53">
        <v>6.6015624999999994E-2</v>
      </c>
    </row>
    <row r="2331" spans="1:3" x14ac:dyDescent="0.3">
      <c r="A2331" s="44">
        <v>0.2329</v>
      </c>
      <c r="B2331" s="52">
        <v>8.4499999999999993</v>
      </c>
      <c r="C2331" s="53">
        <v>6.6015624999999994E-2</v>
      </c>
    </row>
    <row r="2332" spans="1:3" x14ac:dyDescent="0.3">
      <c r="A2332" s="44">
        <v>0.23300000000000001</v>
      </c>
      <c r="B2332" s="52">
        <v>8.4499999999999993</v>
      </c>
      <c r="C2332" s="53">
        <v>6.6015624999999994E-2</v>
      </c>
    </row>
    <row r="2333" spans="1:3" x14ac:dyDescent="0.3">
      <c r="A2333" s="44">
        <v>0.2331</v>
      </c>
      <c r="B2333" s="52">
        <v>8.4499999999999993</v>
      </c>
      <c r="C2333" s="53">
        <v>6.6015624999999994E-2</v>
      </c>
    </row>
    <row r="2334" spans="1:3" x14ac:dyDescent="0.3">
      <c r="A2334" s="44">
        <v>0.23319999999999999</v>
      </c>
      <c r="B2334" s="52">
        <v>8.4499999999999993</v>
      </c>
      <c r="C2334" s="53">
        <v>6.6015624999999994E-2</v>
      </c>
    </row>
    <row r="2335" spans="1:3" x14ac:dyDescent="0.3">
      <c r="A2335" s="44">
        <v>0.23330000000000001</v>
      </c>
      <c r="B2335" s="52">
        <v>8.4499999999999993</v>
      </c>
      <c r="C2335" s="53">
        <v>6.6015624999999994E-2</v>
      </c>
    </row>
    <row r="2336" spans="1:3" x14ac:dyDescent="0.3">
      <c r="A2336" s="44">
        <v>0.2334</v>
      </c>
      <c r="B2336" s="52">
        <v>8.4499999999999993</v>
      </c>
      <c r="C2336" s="53">
        <v>6.6015624999999994E-2</v>
      </c>
    </row>
    <row r="2337" spans="1:3" x14ac:dyDescent="0.3">
      <c r="A2337" s="44">
        <v>0.23350000000000001</v>
      </c>
      <c r="B2337" s="52">
        <v>8.4499999999999993</v>
      </c>
      <c r="C2337" s="53">
        <v>6.6015624999999994E-2</v>
      </c>
    </row>
    <row r="2338" spans="1:3" x14ac:dyDescent="0.3">
      <c r="A2338" s="44">
        <v>0.2336</v>
      </c>
      <c r="B2338" s="52">
        <v>8.4499999999999993</v>
      </c>
      <c r="C2338" s="53">
        <v>6.6015624999999994E-2</v>
      </c>
    </row>
    <row r="2339" spans="1:3" x14ac:dyDescent="0.3">
      <c r="A2339" s="44">
        <v>0.23369999999999999</v>
      </c>
      <c r="B2339" s="52">
        <v>8.4499999999999993</v>
      </c>
      <c r="C2339" s="53">
        <v>6.6015624999999994E-2</v>
      </c>
    </row>
    <row r="2340" spans="1:3" x14ac:dyDescent="0.3">
      <c r="A2340" s="44">
        <v>0.23380000000000001</v>
      </c>
      <c r="B2340" s="52">
        <v>8.4499999999999993</v>
      </c>
      <c r="C2340" s="53">
        <v>6.6015624999999994E-2</v>
      </c>
    </row>
    <row r="2341" spans="1:3" x14ac:dyDescent="0.3">
      <c r="A2341" s="44">
        <v>0.2339</v>
      </c>
      <c r="B2341" s="52">
        <v>8.4499999999999993</v>
      </c>
      <c r="C2341" s="53">
        <v>6.6015624999999994E-2</v>
      </c>
    </row>
    <row r="2342" spans="1:3" x14ac:dyDescent="0.3">
      <c r="A2342" s="44">
        <v>0.23400000000000001</v>
      </c>
      <c r="B2342" s="52">
        <v>8.4499999999999993</v>
      </c>
      <c r="C2342" s="53">
        <v>6.6015624999999994E-2</v>
      </c>
    </row>
    <row r="2343" spans="1:3" x14ac:dyDescent="0.3">
      <c r="A2343" s="44">
        <v>0.2341</v>
      </c>
      <c r="B2343" s="52">
        <v>8.4499999999999993</v>
      </c>
      <c r="C2343" s="53">
        <v>6.6015624999999994E-2</v>
      </c>
    </row>
    <row r="2344" spans="1:3" x14ac:dyDescent="0.3">
      <c r="A2344" s="44">
        <v>0.23419999999999999</v>
      </c>
      <c r="B2344" s="52">
        <v>8.4499999999999993</v>
      </c>
      <c r="C2344" s="53">
        <v>6.6015624999999994E-2</v>
      </c>
    </row>
    <row r="2345" spans="1:3" x14ac:dyDescent="0.3">
      <c r="A2345" s="44">
        <v>0.23430000000000001</v>
      </c>
      <c r="B2345" s="52">
        <v>8.4499999999999993</v>
      </c>
      <c r="C2345" s="53">
        <v>6.6015624999999994E-2</v>
      </c>
    </row>
    <row r="2346" spans="1:3" x14ac:dyDescent="0.3">
      <c r="A2346" s="44">
        <v>0.2344</v>
      </c>
      <c r="B2346" s="52">
        <v>8.4499999999999993</v>
      </c>
      <c r="C2346" s="53">
        <v>6.6015624999999994E-2</v>
      </c>
    </row>
    <row r="2347" spans="1:3" x14ac:dyDescent="0.3">
      <c r="A2347" s="44">
        <v>0.23449999999999999</v>
      </c>
      <c r="B2347" s="52">
        <v>8.4499999999999993</v>
      </c>
      <c r="C2347" s="53">
        <v>6.6015624999999994E-2</v>
      </c>
    </row>
    <row r="2348" spans="1:3" x14ac:dyDescent="0.3">
      <c r="A2348" s="44">
        <v>0.2346</v>
      </c>
      <c r="B2348" s="52">
        <v>8.4499999999999993</v>
      </c>
      <c r="C2348" s="53">
        <v>6.6015624999999994E-2</v>
      </c>
    </row>
    <row r="2349" spans="1:3" x14ac:dyDescent="0.3">
      <c r="A2349" s="44">
        <v>0.23469999999999999</v>
      </c>
      <c r="B2349" s="52">
        <v>8.4499999999999993</v>
      </c>
      <c r="C2349" s="53">
        <v>6.6015624999999994E-2</v>
      </c>
    </row>
    <row r="2350" spans="1:3" x14ac:dyDescent="0.3">
      <c r="A2350" s="44">
        <v>0.23480000000000001</v>
      </c>
      <c r="B2350" s="52">
        <v>8.4499999999999993</v>
      </c>
      <c r="C2350" s="53">
        <v>6.6015624999999994E-2</v>
      </c>
    </row>
    <row r="2351" spans="1:3" x14ac:dyDescent="0.3">
      <c r="A2351" s="44">
        <v>0.2349</v>
      </c>
      <c r="B2351" s="52">
        <v>8.4499999999999993</v>
      </c>
      <c r="C2351" s="53">
        <v>6.6015624999999994E-2</v>
      </c>
    </row>
    <row r="2352" spans="1:3" x14ac:dyDescent="0.3">
      <c r="A2352" s="44">
        <v>0.23499999999999999</v>
      </c>
      <c r="B2352" s="52">
        <v>8.4499999999999993</v>
      </c>
      <c r="C2352" s="53">
        <v>6.6015624999999994E-2</v>
      </c>
    </row>
    <row r="2353" spans="1:3" x14ac:dyDescent="0.3">
      <c r="A2353" s="44">
        <v>0.2351</v>
      </c>
      <c r="B2353" s="52">
        <v>8.4499999999999993</v>
      </c>
      <c r="C2353" s="53">
        <v>6.6015624999999994E-2</v>
      </c>
    </row>
    <row r="2354" spans="1:3" x14ac:dyDescent="0.3">
      <c r="A2354" s="44">
        <v>0.23519999999999999</v>
      </c>
      <c r="B2354" s="52">
        <v>8.4499999999999993</v>
      </c>
      <c r="C2354" s="53">
        <v>6.6015624999999994E-2</v>
      </c>
    </row>
    <row r="2355" spans="1:3" x14ac:dyDescent="0.3">
      <c r="A2355" s="44">
        <v>0.23530000000000001</v>
      </c>
      <c r="B2355" s="52">
        <v>8.4499999999999993</v>
      </c>
      <c r="C2355" s="53">
        <v>6.6015624999999994E-2</v>
      </c>
    </row>
    <row r="2356" spans="1:3" x14ac:dyDescent="0.3">
      <c r="A2356" s="44">
        <v>0.2354</v>
      </c>
      <c r="B2356" s="52">
        <v>8.4499999999999993</v>
      </c>
      <c r="C2356" s="53">
        <v>6.6015624999999994E-2</v>
      </c>
    </row>
    <row r="2357" spans="1:3" x14ac:dyDescent="0.3">
      <c r="A2357" s="44">
        <v>0.23549999999999999</v>
      </c>
      <c r="B2357" s="52">
        <v>8.4499999999999993</v>
      </c>
      <c r="C2357" s="53">
        <v>6.6015624999999994E-2</v>
      </c>
    </row>
    <row r="2358" spans="1:3" x14ac:dyDescent="0.3">
      <c r="A2358" s="44">
        <v>0.2356</v>
      </c>
      <c r="B2358" s="52">
        <v>8.4499999999999993</v>
      </c>
      <c r="C2358" s="53">
        <v>6.6015624999999994E-2</v>
      </c>
    </row>
    <row r="2359" spans="1:3" x14ac:dyDescent="0.3">
      <c r="A2359" s="44">
        <v>0.23569999999999999</v>
      </c>
      <c r="B2359" s="52">
        <v>8.4499999999999993</v>
      </c>
      <c r="C2359" s="53">
        <v>6.6015624999999994E-2</v>
      </c>
    </row>
    <row r="2360" spans="1:3" x14ac:dyDescent="0.3">
      <c r="A2360" s="44">
        <v>0.23580000000000001</v>
      </c>
      <c r="B2360" s="52">
        <v>8.4499999999999993</v>
      </c>
      <c r="C2360" s="53">
        <v>6.6015624999999994E-2</v>
      </c>
    </row>
    <row r="2361" spans="1:3" x14ac:dyDescent="0.3">
      <c r="A2361" s="44">
        <v>0.2359</v>
      </c>
      <c r="B2361" s="52">
        <v>8.4499999999999993</v>
      </c>
      <c r="C2361" s="53">
        <v>6.6015624999999994E-2</v>
      </c>
    </row>
    <row r="2362" spans="1:3" x14ac:dyDescent="0.3">
      <c r="A2362" s="44">
        <v>0.23599999999999999</v>
      </c>
      <c r="B2362" s="52">
        <v>8.4499999999999993</v>
      </c>
      <c r="C2362" s="53">
        <v>6.6015624999999994E-2</v>
      </c>
    </row>
    <row r="2363" spans="1:3" x14ac:dyDescent="0.3">
      <c r="A2363" s="44">
        <v>0.2361</v>
      </c>
      <c r="B2363" s="52">
        <v>8.4499999999999993</v>
      </c>
      <c r="C2363" s="53">
        <v>6.6015624999999994E-2</v>
      </c>
    </row>
    <row r="2364" spans="1:3" x14ac:dyDescent="0.3">
      <c r="A2364" s="44">
        <v>0.23619999999999999</v>
      </c>
      <c r="B2364" s="52">
        <v>8.4499999999999993</v>
      </c>
      <c r="C2364" s="53">
        <v>6.6015624999999994E-2</v>
      </c>
    </row>
    <row r="2365" spans="1:3" x14ac:dyDescent="0.3">
      <c r="A2365" s="44">
        <v>0.23630000000000001</v>
      </c>
      <c r="B2365" s="52">
        <v>8.4499999999999993</v>
      </c>
      <c r="C2365" s="53">
        <v>6.6015624999999994E-2</v>
      </c>
    </row>
    <row r="2366" spans="1:3" x14ac:dyDescent="0.3">
      <c r="A2366" s="44">
        <v>0.2364</v>
      </c>
      <c r="B2366" s="52">
        <v>8.4499999999999993</v>
      </c>
      <c r="C2366" s="53">
        <v>6.6015624999999994E-2</v>
      </c>
    </row>
    <row r="2367" spans="1:3" x14ac:dyDescent="0.3">
      <c r="A2367" s="44">
        <v>0.23649999999999999</v>
      </c>
      <c r="B2367" s="52">
        <v>8.4499999999999993</v>
      </c>
      <c r="C2367" s="53">
        <v>6.6015624999999994E-2</v>
      </c>
    </row>
    <row r="2368" spans="1:3" x14ac:dyDescent="0.3">
      <c r="A2368" s="44">
        <v>0.2366</v>
      </c>
      <c r="B2368" s="52">
        <v>8.4499999999999993</v>
      </c>
      <c r="C2368" s="53">
        <v>6.6015624999999994E-2</v>
      </c>
    </row>
    <row r="2369" spans="1:3" x14ac:dyDescent="0.3">
      <c r="A2369" s="44">
        <v>0.23669999999999999</v>
      </c>
      <c r="B2369" s="52">
        <v>8.4499999999999993</v>
      </c>
      <c r="C2369" s="53">
        <v>6.6015624999999994E-2</v>
      </c>
    </row>
    <row r="2370" spans="1:3" x14ac:dyDescent="0.3">
      <c r="A2370" s="44">
        <v>0.23680000000000001</v>
      </c>
      <c r="B2370" s="52">
        <v>8.4499999999999993</v>
      </c>
      <c r="C2370" s="53">
        <v>6.6015624999999994E-2</v>
      </c>
    </row>
    <row r="2371" spans="1:3" x14ac:dyDescent="0.3">
      <c r="A2371" s="44">
        <v>0.2369</v>
      </c>
      <c r="B2371" s="52">
        <v>8.4499999999999993</v>
      </c>
      <c r="C2371" s="53">
        <v>6.6015624999999994E-2</v>
      </c>
    </row>
    <row r="2372" spans="1:3" x14ac:dyDescent="0.3">
      <c r="A2372" s="44">
        <v>0.23699999999999999</v>
      </c>
      <c r="B2372" s="52">
        <v>8.4499999999999993</v>
      </c>
      <c r="C2372" s="53">
        <v>6.6015624999999994E-2</v>
      </c>
    </row>
    <row r="2373" spans="1:3" x14ac:dyDescent="0.3">
      <c r="A2373" s="44">
        <v>0.23710000000000001</v>
      </c>
      <c r="B2373" s="52">
        <v>8.4499999999999993</v>
      </c>
      <c r="C2373" s="53">
        <v>6.6015624999999994E-2</v>
      </c>
    </row>
    <row r="2374" spans="1:3" x14ac:dyDescent="0.3">
      <c r="A2374" s="44">
        <v>0.23719999999999999</v>
      </c>
      <c r="B2374" s="52">
        <v>8.4499999999999993</v>
      </c>
      <c r="C2374" s="53">
        <v>6.6015624999999994E-2</v>
      </c>
    </row>
    <row r="2375" spans="1:3" x14ac:dyDescent="0.3">
      <c r="A2375" s="44">
        <v>0.23730000000000001</v>
      </c>
      <c r="B2375" s="52">
        <v>8.4499999999999993</v>
      </c>
      <c r="C2375" s="53">
        <v>6.6015624999999994E-2</v>
      </c>
    </row>
    <row r="2376" spans="1:3" x14ac:dyDescent="0.3">
      <c r="A2376" s="44">
        <v>0.2374</v>
      </c>
      <c r="B2376" s="52">
        <v>8.4499999999999993</v>
      </c>
      <c r="C2376" s="53">
        <v>6.6015624999999994E-2</v>
      </c>
    </row>
    <row r="2377" spans="1:3" x14ac:dyDescent="0.3">
      <c r="A2377" s="44">
        <v>0.23749999999999999</v>
      </c>
      <c r="B2377" s="52">
        <v>8.4499999999999993</v>
      </c>
      <c r="C2377" s="53">
        <v>6.6015624999999994E-2</v>
      </c>
    </row>
    <row r="2378" spans="1:3" x14ac:dyDescent="0.3">
      <c r="A2378" s="44">
        <v>0.23760000000000001</v>
      </c>
      <c r="B2378" s="52">
        <v>8.4499999999999993</v>
      </c>
      <c r="C2378" s="53">
        <v>6.6015624999999994E-2</v>
      </c>
    </row>
    <row r="2379" spans="1:3" x14ac:dyDescent="0.3">
      <c r="A2379" s="44">
        <v>0.23769999999999999</v>
      </c>
      <c r="B2379" s="52">
        <v>8.4499999999999993</v>
      </c>
      <c r="C2379" s="53">
        <v>6.6015624999999994E-2</v>
      </c>
    </row>
    <row r="2380" spans="1:3" x14ac:dyDescent="0.3">
      <c r="A2380" s="44">
        <v>0.23780000000000001</v>
      </c>
      <c r="B2380" s="52">
        <v>8.4499999999999993</v>
      </c>
      <c r="C2380" s="53">
        <v>6.6015624999999994E-2</v>
      </c>
    </row>
    <row r="2381" spans="1:3" x14ac:dyDescent="0.3">
      <c r="A2381" s="44">
        <v>0.2379</v>
      </c>
      <c r="B2381" s="52">
        <v>8.4499999999999993</v>
      </c>
      <c r="C2381" s="53">
        <v>6.6015624999999994E-2</v>
      </c>
    </row>
    <row r="2382" spans="1:3" x14ac:dyDescent="0.3">
      <c r="A2382" s="44">
        <v>0.23799999999999999</v>
      </c>
      <c r="B2382" s="52">
        <v>8.4499999999999993</v>
      </c>
      <c r="C2382" s="53">
        <v>6.6015624999999994E-2</v>
      </c>
    </row>
    <row r="2383" spans="1:3" x14ac:dyDescent="0.3">
      <c r="A2383" s="44">
        <v>0.23810000000000001</v>
      </c>
      <c r="B2383" s="52">
        <v>8.4499999999999993</v>
      </c>
      <c r="C2383" s="53">
        <v>6.6015624999999994E-2</v>
      </c>
    </row>
    <row r="2384" spans="1:3" x14ac:dyDescent="0.3">
      <c r="A2384" s="44">
        <v>0.2382</v>
      </c>
      <c r="B2384" s="52">
        <v>8.4499999999999993</v>
      </c>
      <c r="C2384" s="53">
        <v>6.6015624999999994E-2</v>
      </c>
    </row>
    <row r="2385" spans="1:3" x14ac:dyDescent="0.3">
      <c r="A2385" s="44">
        <v>0.23830000000000001</v>
      </c>
      <c r="B2385" s="52">
        <v>8.4499999999999993</v>
      </c>
      <c r="C2385" s="53">
        <v>6.6015624999999994E-2</v>
      </c>
    </row>
    <row r="2386" spans="1:3" x14ac:dyDescent="0.3">
      <c r="A2386" s="44">
        <v>0.2384</v>
      </c>
      <c r="B2386" s="52">
        <v>8.4499999999999993</v>
      </c>
      <c r="C2386" s="53">
        <v>6.6015624999999994E-2</v>
      </c>
    </row>
    <row r="2387" spans="1:3" x14ac:dyDescent="0.3">
      <c r="A2387" s="44">
        <v>0.23849999999999999</v>
      </c>
      <c r="B2387" s="52">
        <v>8.4499999999999993</v>
      </c>
      <c r="C2387" s="53">
        <v>6.6015624999999994E-2</v>
      </c>
    </row>
    <row r="2388" spans="1:3" x14ac:dyDescent="0.3">
      <c r="A2388" s="44">
        <v>0.23860000000000001</v>
      </c>
      <c r="B2388" s="52">
        <v>8.4499999999999993</v>
      </c>
      <c r="C2388" s="53">
        <v>6.6015624999999994E-2</v>
      </c>
    </row>
    <row r="2389" spans="1:3" x14ac:dyDescent="0.3">
      <c r="A2389" s="44">
        <v>0.2387</v>
      </c>
      <c r="B2389" s="52">
        <v>8.4499999999999993</v>
      </c>
      <c r="C2389" s="53">
        <v>6.6015624999999994E-2</v>
      </c>
    </row>
    <row r="2390" spans="1:3" x14ac:dyDescent="0.3">
      <c r="A2390" s="44">
        <v>0.23880000000000001</v>
      </c>
      <c r="B2390" s="52">
        <v>8.4499999999999993</v>
      </c>
      <c r="C2390" s="53">
        <v>6.6015624999999994E-2</v>
      </c>
    </row>
    <row r="2391" spans="1:3" x14ac:dyDescent="0.3">
      <c r="A2391" s="44">
        <v>0.2389</v>
      </c>
      <c r="B2391" s="52">
        <v>8.4499999999999993</v>
      </c>
      <c r="C2391" s="53">
        <v>6.6015624999999994E-2</v>
      </c>
    </row>
    <row r="2392" spans="1:3" x14ac:dyDescent="0.3">
      <c r="A2392" s="44">
        <v>0.23899999999999999</v>
      </c>
      <c r="B2392" s="52">
        <v>8.4499999999999993</v>
      </c>
      <c r="C2392" s="53">
        <v>6.6015624999999994E-2</v>
      </c>
    </row>
    <row r="2393" spans="1:3" x14ac:dyDescent="0.3">
      <c r="A2393" s="44">
        <v>0.23910000000000001</v>
      </c>
      <c r="B2393" s="52">
        <v>8.4499999999999993</v>
      </c>
      <c r="C2393" s="53">
        <v>6.6015624999999994E-2</v>
      </c>
    </row>
    <row r="2394" spans="1:3" x14ac:dyDescent="0.3">
      <c r="A2394" s="44">
        <v>0.2392</v>
      </c>
      <c r="B2394" s="52">
        <v>8.4499999999999993</v>
      </c>
      <c r="C2394" s="53">
        <v>6.6015624999999994E-2</v>
      </c>
    </row>
    <row r="2395" spans="1:3" x14ac:dyDescent="0.3">
      <c r="A2395" s="44">
        <v>0.23930000000000001</v>
      </c>
      <c r="B2395" s="52">
        <v>8.4499999999999993</v>
      </c>
      <c r="C2395" s="53">
        <v>6.6015624999999994E-2</v>
      </c>
    </row>
    <row r="2396" spans="1:3" x14ac:dyDescent="0.3">
      <c r="A2396" s="44">
        <v>0.2394</v>
      </c>
      <c r="B2396" s="52">
        <v>8.4499999999999993</v>
      </c>
      <c r="C2396" s="53">
        <v>6.6015624999999994E-2</v>
      </c>
    </row>
    <row r="2397" spans="1:3" x14ac:dyDescent="0.3">
      <c r="A2397" s="44">
        <v>0.23949999999999999</v>
      </c>
      <c r="B2397" s="52">
        <v>8.4499999999999993</v>
      </c>
      <c r="C2397" s="53">
        <v>6.6015624999999994E-2</v>
      </c>
    </row>
    <row r="2398" spans="1:3" x14ac:dyDescent="0.3">
      <c r="A2398" s="44">
        <v>0.23960000000000001</v>
      </c>
      <c r="B2398" s="52">
        <v>8.4499999999999993</v>
      </c>
      <c r="C2398" s="53">
        <v>6.6015624999999994E-2</v>
      </c>
    </row>
    <row r="2399" spans="1:3" x14ac:dyDescent="0.3">
      <c r="A2399" s="44">
        <v>0.2397</v>
      </c>
      <c r="B2399" s="52">
        <v>8.4499999999999993</v>
      </c>
      <c r="C2399" s="53">
        <v>6.6015624999999994E-2</v>
      </c>
    </row>
    <row r="2400" spans="1:3" x14ac:dyDescent="0.3">
      <c r="A2400" s="44">
        <v>0.23980000000000001</v>
      </c>
      <c r="B2400" s="52">
        <v>8.4499999999999993</v>
      </c>
      <c r="C2400" s="53">
        <v>6.6015624999999994E-2</v>
      </c>
    </row>
    <row r="2401" spans="1:3" x14ac:dyDescent="0.3">
      <c r="A2401" s="44">
        <v>0.2399</v>
      </c>
      <c r="B2401" s="52">
        <v>8.4499999999999993</v>
      </c>
      <c r="C2401" s="53">
        <v>6.6015624999999994E-2</v>
      </c>
    </row>
    <row r="2402" spans="1:3" x14ac:dyDescent="0.3">
      <c r="A2402" s="44">
        <v>0.24</v>
      </c>
      <c r="B2402" s="52">
        <v>8.4499999999999993</v>
      </c>
      <c r="C2402" s="53">
        <v>6.6015624999999994E-2</v>
      </c>
    </row>
    <row r="2403" spans="1:3" x14ac:dyDescent="0.3">
      <c r="A2403" s="44">
        <v>0.24010000000000001</v>
      </c>
      <c r="B2403" s="52">
        <v>8.4499999999999993</v>
      </c>
      <c r="C2403" s="53">
        <v>6.6015624999999994E-2</v>
      </c>
    </row>
    <row r="2404" spans="1:3" x14ac:dyDescent="0.3">
      <c r="A2404" s="44">
        <v>0.2402</v>
      </c>
      <c r="B2404" s="52">
        <v>8.4499999999999993</v>
      </c>
      <c r="C2404" s="53">
        <v>6.6015624999999994E-2</v>
      </c>
    </row>
    <row r="2405" spans="1:3" x14ac:dyDescent="0.3">
      <c r="A2405" s="44">
        <v>0.24030000000000001</v>
      </c>
      <c r="B2405" s="52">
        <v>8.4499999999999993</v>
      </c>
      <c r="C2405" s="53">
        <v>6.6015624999999994E-2</v>
      </c>
    </row>
    <row r="2406" spans="1:3" x14ac:dyDescent="0.3">
      <c r="A2406" s="44">
        <v>0.2404</v>
      </c>
      <c r="B2406" s="52">
        <v>8.4499999999999993</v>
      </c>
      <c r="C2406" s="53">
        <v>6.6015624999999994E-2</v>
      </c>
    </row>
    <row r="2407" spans="1:3" x14ac:dyDescent="0.3">
      <c r="A2407" s="44">
        <v>0.24049999999999999</v>
      </c>
      <c r="B2407" s="52">
        <v>8.4499999999999993</v>
      </c>
      <c r="C2407" s="53">
        <v>6.6015624999999994E-2</v>
      </c>
    </row>
    <row r="2408" spans="1:3" x14ac:dyDescent="0.3">
      <c r="A2408" s="44">
        <v>0.24060000000000001</v>
      </c>
      <c r="B2408" s="52">
        <v>8.4499999999999993</v>
      </c>
      <c r="C2408" s="53">
        <v>6.6015624999999994E-2</v>
      </c>
    </row>
    <row r="2409" spans="1:3" x14ac:dyDescent="0.3">
      <c r="A2409" s="44">
        <v>0.2407</v>
      </c>
      <c r="B2409" s="52">
        <v>8.4499999999999993</v>
      </c>
      <c r="C2409" s="53">
        <v>6.6015624999999994E-2</v>
      </c>
    </row>
    <row r="2410" spans="1:3" x14ac:dyDescent="0.3">
      <c r="A2410" s="44">
        <v>0.24079999999999999</v>
      </c>
      <c r="B2410" s="52">
        <v>8.4499999999999993</v>
      </c>
      <c r="C2410" s="53">
        <v>6.6015624999999994E-2</v>
      </c>
    </row>
    <row r="2411" spans="1:3" x14ac:dyDescent="0.3">
      <c r="A2411" s="44">
        <v>0.2409</v>
      </c>
      <c r="B2411" s="52">
        <v>8.4499999999999993</v>
      </c>
      <c r="C2411" s="53">
        <v>6.6015624999999994E-2</v>
      </c>
    </row>
    <row r="2412" spans="1:3" x14ac:dyDescent="0.3">
      <c r="A2412" s="44">
        <v>0.24099999999999999</v>
      </c>
      <c r="B2412" s="52">
        <v>8.4499999999999993</v>
      </c>
      <c r="C2412" s="53">
        <v>6.6015624999999994E-2</v>
      </c>
    </row>
    <row r="2413" spans="1:3" x14ac:dyDescent="0.3">
      <c r="A2413" s="44">
        <v>0.24110000000000001</v>
      </c>
      <c r="B2413" s="52">
        <v>8.4499999999999993</v>
      </c>
      <c r="C2413" s="53">
        <v>6.6015624999999994E-2</v>
      </c>
    </row>
    <row r="2414" spans="1:3" x14ac:dyDescent="0.3">
      <c r="A2414" s="44">
        <v>0.2412</v>
      </c>
      <c r="B2414" s="52">
        <v>8.4499999999999993</v>
      </c>
      <c r="C2414" s="53">
        <v>6.6015624999999994E-2</v>
      </c>
    </row>
    <row r="2415" spans="1:3" x14ac:dyDescent="0.3">
      <c r="A2415" s="44">
        <v>0.24129999999999999</v>
      </c>
      <c r="B2415" s="52">
        <v>8.4499999999999993</v>
      </c>
      <c r="C2415" s="53">
        <v>6.6015624999999994E-2</v>
      </c>
    </row>
    <row r="2416" spans="1:3" x14ac:dyDescent="0.3">
      <c r="A2416" s="44">
        <v>0.2414</v>
      </c>
      <c r="B2416" s="52">
        <v>8.4499999999999993</v>
      </c>
      <c r="C2416" s="53">
        <v>6.6015624999999994E-2</v>
      </c>
    </row>
    <row r="2417" spans="1:3" x14ac:dyDescent="0.3">
      <c r="A2417" s="44">
        <v>0.24149999999999999</v>
      </c>
      <c r="B2417" s="52">
        <v>8.4499999999999993</v>
      </c>
      <c r="C2417" s="53">
        <v>6.6015624999999994E-2</v>
      </c>
    </row>
    <row r="2418" spans="1:3" x14ac:dyDescent="0.3">
      <c r="A2418" s="44">
        <v>0.24160000000000001</v>
      </c>
      <c r="B2418" s="52">
        <v>8.4499999999999993</v>
      </c>
      <c r="C2418" s="53">
        <v>6.6015624999999994E-2</v>
      </c>
    </row>
    <row r="2419" spans="1:3" x14ac:dyDescent="0.3">
      <c r="A2419" s="44">
        <v>0.2417</v>
      </c>
      <c r="B2419" s="52">
        <v>8.4499999999999993</v>
      </c>
      <c r="C2419" s="53">
        <v>6.6015624999999994E-2</v>
      </c>
    </row>
    <row r="2420" spans="1:3" x14ac:dyDescent="0.3">
      <c r="A2420" s="44">
        <v>0.24179999999999999</v>
      </c>
      <c r="B2420" s="52">
        <v>8.4499999999999993</v>
      </c>
      <c r="C2420" s="53">
        <v>6.6015624999999994E-2</v>
      </c>
    </row>
    <row r="2421" spans="1:3" x14ac:dyDescent="0.3">
      <c r="A2421" s="44">
        <v>0.2419</v>
      </c>
      <c r="B2421" s="52">
        <v>8.4499999999999993</v>
      </c>
      <c r="C2421" s="53">
        <v>6.6015624999999994E-2</v>
      </c>
    </row>
    <row r="2422" spans="1:3" x14ac:dyDescent="0.3">
      <c r="A2422" s="44">
        <v>0.24199999999999999</v>
      </c>
      <c r="B2422" s="52">
        <v>8.4499999999999993</v>
      </c>
      <c r="C2422" s="53">
        <v>6.6015624999999994E-2</v>
      </c>
    </row>
    <row r="2423" spans="1:3" x14ac:dyDescent="0.3">
      <c r="A2423" s="44">
        <v>0.24210000000000001</v>
      </c>
      <c r="B2423" s="52">
        <v>8.4499999999999993</v>
      </c>
      <c r="C2423" s="53">
        <v>6.6015624999999994E-2</v>
      </c>
    </row>
    <row r="2424" spans="1:3" x14ac:dyDescent="0.3">
      <c r="A2424" s="44">
        <v>0.2422</v>
      </c>
      <c r="B2424" s="52">
        <v>8.4499999999999993</v>
      </c>
      <c r="C2424" s="53">
        <v>6.6015624999999994E-2</v>
      </c>
    </row>
    <row r="2425" spans="1:3" x14ac:dyDescent="0.3">
      <c r="A2425" s="44">
        <v>0.24229999999999999</v>
      </c>
      <c r="B2425" s="52">
        <v>8.4499999999999993</v>
      </c>
      <c r="C2425" s="53">
        <v>6.6015624999999994E-2</v>
      </c>
    </row>
    <row r="2426" spans="1:3" x14ac:dyDescent="0.3">
      <c r="A2426" s="44">
        <v>0.2424</v>
      </c>
      <c r="B2426" s="52">
        <v>8.4499999999999993</v>
      </c>
      <c r="C2426" s="53">
        <v>6.6015624999999994E-2</v>
      </c>
    </row>
    <row r="2427" spans="1:3" x14ac:dyDescent="0.3">
      <c r="A2427" s="44">
        <v>0.24249999999999999</v>
      </c>
      <c r="B2427" s="52">
        <v>8.4499999999999993</v>
      </c>
      <c r="C2427" s="53">
        <v>6.6015624999999994E-2</v>
      </c>
    </row>
    <row r="2428" spans="1:3" x14ac:dyDescent="0.3">
      <c r="A2428" s="44">
        <v>0.24260000000000001</v>
      </c>
      <c r="B2428" s="52">
        <v>8.4499999999999993</v>
      </c>
      <c r="C2428" s="53">
        <v>6.6015624999999994E-2</v>
      </c>
    </row>
    <row r="2429" spans="1:3" x14ac:dyDescent="0.3">
      <c r="A2429" s="44">
        <v>0.2427</v>
      </c>
      <c r="B2429" s="52">
        <v>8.4499999999999993</v>
      </c>
      <c r="C2429" s="53">
        <v>6.6015624999999994E-2</v>
      </c>
    </row>
    <row r="2430" spans="1:3" x14ac:dyDescent="0.3">
      <c r="A2430" s="44">
        <v>0.24279999999999999</v>
      </c>
      <c r="B2430" s="52">
        <v>8.4499999999999993</v>
      </c>
      <c r="C2430" s="53">
        <v>6.6015624999999994E-2</v>
      </c>
    </row>
    <row r="2431" spans="1:3" x14ac:dyDescent="0.3">
      <c r="A2431" s="44">
        <v>0.2429</v>
      </c>
      <c r="B2431" s="52">
        <v>8.4499999999999993</v>
      </c>
      <c r="C2431" s="53">
        <v>6.6015624999999994E-2</v>
      </c>
    </row>
    <row r="2432" spans="1:3" x14ac:dyDescent="0.3">
      <c r="A2432" s="44">
        <v>0.24299999999999999</v>
      </c>
      <c r="B2432" s="52">
        <v>8.4499999999999993</v>
      </c>
      <c r="C2432" s="53">
        <v>6.6015624999999994E-2</v>
      </c>
    </row>
    <row r="2433" spans="1:3" x14ac:dyDescent="0.3">
      <c r="A2433" s="44">
        <v>0.24310000000000001</v>
      </c>
      <c r="B2433" s="52">
        <v>8.4499999999999993</v>
      </c>
      <c r="C2433" s="53">
        <v>6.6015624999999994E-2</v>
      </c>
    </row>
    <row r="2434" spans="1:3" x14ac:dyDescent="0.3">
      <c r="A2434" s="44">
        <v>0.2432</v>
      </c>
      <c r="B2434" s="52">
        <v>8.4499999999999993</v>
      </c>
      <c r="C2434" s="53">
        <v>6.6015624999999994E-2</v>
      </c>
    </row>
    <row r="2435" spans="1:3" x14ac:dyDescent="0.3">
      <c r="A2435" s="44">
        <v>0.24329999999999999</v>
      </c>
      <c r="B2435" s="52">
        <v>8.4499999999999993</v>
      </c>
      <c r="C2435" s="53">
        <v>6.6015624999999994E-2</v>
      </c>
    </row>
    <row r="2436" spans="1:3" x14ac:dyDescent="0.3">
      <c r="A2436" s="44">
        <v>0.24340000000000001</v>
      </c>
      <c r="B2436" s="52">
        <v>8.4499999999999993</v>
      </c>
      <c r="C2436" s="53">
        <v>6.6015624999999994E-2</v>
      </c>
    </row>
    <row r="2437" spans="1:3" x14ac:dyDescent="0.3">
      <c r="A2437" s="44">
        <v>0.24349999999999999</v>
      </c>
      <c r="B2437" s="52">
        <v>8.4499999999999993</v>
      </c>
      <c r="C2437" s="53">
        <v>6.6015624999999994E-2</v>
      </c>
    </row>
    <row r="2438" spans="1:3" x14ac:dyDescent="0.3">
      <c r="A2438" s="44">
        <v>0.24360000000000001</v>
      </c>
      <c r="B2438" s="52">
        <v>8.4499999999999993</v>
      </c>
      <c r="C2438" s="53">
        <v>6.6015624999999994E-2</v>
      </c>
    </row>
    <row r="2439" spans="1:3" x14ac:dyDescent="0.3">
      <c r="A2439" s="44">
        <v>0.2437</v>
      </c>
      <c r="B2439" s="52">
        <v>8.4499999999999993</v>
      </c>
      <c r="C2439" s="53">
        <v>6.6015624999999994E-2</v>
      </c>
    </row>
    <row r="2440" spans="1:3" x14ac:dyDescent="0.3">
      <c r="A2440" s="44">
        <v>0.24379999999999999</v>
      </c>
      <c r="B2440" s="52">
        <v>8.4499999999999993</v>
      </c>
      <c r="C2440" s="53">
        <v>6.6015624999999994E-2</v>
      </c>
    </row>
    <row r="2441" spans="1:3" x14ac:dyDescent="0.3">
      <c r="A2441" s="44">
        <v>0.24390000000000001</v>
      </c>
      <c r="B2441" s="52">
        <v>8.4499999999999993</v>
      </c>
      <c r="C2441" s="53">
        <v>6.6015624999999994E-2</v>
      </c>
    </row>
    <row r="2442" spans="1:3" x14ac:dyDescent="0.3">
      <c r="A2442" s="44">
        <v>0.24399999999999999</v>
      </c>
      <c r="B2442" s="52">
        <v>8.4499999999999993</v>
      </c>
      <c r="C2442" s="53">
        <v>6.6015624999999994E-2</v>
      </c>
    </row>
    <row r="2443" spans="1:3" x14ac:dyDescent="0.3">
      <c r="A2443" s="44">
        <v>0.24410000000000001</v>
      </c>
      <c r="B2443" s="52">
        <v>8.4499999999999993</v>
      </c>
      <c r="C2443" s="53">
        <v>6.6015624999999994E-2</v>
      </c>
    </row>
    <row r="2444" spans="1:3" x14ac:dyDescent="0.3">
      <c r="A2444" s="44">
        <v>0.2442</v>
      </c>
      <c r="B2444" s="52">
        <v>8.4499999999999993</v>
      </c>
      <c r="C2444" s="53">
        <v>6.6015624999999994E-2</v>
      </c>
    </row>
    <row r="2445" spans="1:3" x14ac:dyDescent="0.3">
      <c r="A2445" s="44">
        <v>0.24429999999999999</v>
      </c>
      <c r="B2445" s="52">
        <v>8.4499999999999993</v>
      </c>
      <c r="C2445" s="53">
        <v>6.6015624999999994E-2</v>
      </c>
    </row>
    <row r="2446" spans="1:3" x14ac:dyDescent="0.3">
      <c r="A2446" s="44">
        <v>0.24440000000000001</v>
      </c>
      <c r="B2446" s="52">
        <v>8.4499999999999993</v>
      </c>
      <c r="C2446" s="53">
        <v>6.6015624999999994E-2</v>
      </c>
    </row>
    <row r="2447" spans="1:3" x14ac:dyDescent="0.3">
      <c r="A2447" s="44">
        <v>0.2445</v>
      </c>
      <c r="B2447" s="52">
        <v>8.4499999999999993</v>
      </c>
      <c r="C2447" s="53">
        <v>6.6015624999999994E-2</v>
      </c>
    </row>
    <row r="2448" spans="1:3" x14ac:dyDescent="0.3">
      <c r="A2448" s="44">
        <v>0.24460000000000001</v>
      </c>
      <c r="B2448" s="52">
        <v>8.4499999999999993</v>
      </c>
      <c r="C2448" s="53">
        <v>6.6015624999999994E-2</v>
      </c>
    </row>
    <row r="2449" spans="1:3" x14ac:dyDescent="0.3">
      <c r="A2449" s="44">
        <v>0.2447</v>
      </c>
      <c r="B2449" s="52">
        <v>8.4499999999999993</v>
      </c>
      <c r="C2449" s="53">
        <v>6.6015624999999994E-2</v>
      </c>
    </row>
    <row r="2450" spans="1:3" x14ac:dyDescent="0.3">
      <c r="A2450" s="44">
        <v>0.24479999999999999</v>
      </c>
      <c r="B2450" s="52">
        <v>8.4499999999999993</v>
      </c>
      <c r="C2450" s="53">
        <v>6.6015624999999994E-2</v>
      </c>
    </row>
    <row r="2451" spans="1:3" x14ac:dyDescent="0.3">
      <c r="A2451" s="44">
        <v>0.24490000000000001</v>
      </c>
      <c r="B2451" s="52">
        <v>8.4499999999999993</v>
      </c>
      <c r="C2451" s="53">
        <v>6.6015624999999994E-2</v>
      </c>
    </row>
    <row r="2452" spans="1:3" x14ac:dyDescent="0.3">
      <c r="A2452" s="44">
        <v>0.245</v>
      </c>
      <c r="B2452" s="52">
        <v>8.4499999999999993</v>
      </c>
      <c r="C2452" s="53">
        <v>6.6015624999999994E-2</v>
      </c>
    </row>
    <row r="2453" spans="1:3" x14ac:dyDescent="0.3">
      <c r="A2453" s="44">
        <v>0.24510000000000001</v>
      </c>
      <c r="B2453" s="52">
        <v>8.4499999999999993</v>
      </c>
      <c r="C2453" s="53">
        <v>6.6015624999999994E-2</v>
      </c>
    </row>
    <row r="2454" spans="1:3" x14ac:dyDescent="0.3">
      <c r="A2454" s="44">
        <v>0.2452</v>
      </c>
      <c r="B2454" s="52">
        <v>8.4499999999999993</v>
      </c>
      <c r="C2454" s="53">
        <v>6.6015624999999994E-2</v>
      </c>
    </row>
    <row r="2455" spans="1:3" x14ac:dyDescent="0.3">
      <c r="A2455" s="44">
        <v>0.24529999999999999</v>
      </c>
      <c r="B2455" s="52">
        <v>8.4499999999999993</v>
      </c>
      <c r="C2455" s="53">
        <v>6.6015624999999994E-2</v>
      </c>
    </row>
    <row r="2456" spans="1:3" x14ac:dyDescent="0.3">
      <c r="A2456" s="44">
        <v>0.24540000000000001</v>
      </c>
      <c r="B2456" s="52">
        <v>8.4499999999999993</v>
      </c>
      <c r="C2456" s="53">
        <v>6.6015624999999994E-2</v>
      </c>
    </row>
    <row r="2457" spans="1:3" x14ac:dyDescent="0.3">
      <c r="A2457" s="44">
        <v>0.2455</v>
      </c>
      <c r="B2457" s="52">
        <v>8.4499999999999993</v>
      </c>
      <c r="C2457" s="53">
        <v>6.6015624999999994E-2</v>
      </c>
    </row>
    <row r="2458" spans="1:3" x14ac:dyDescent="0.3">
      <c r="A2458" s="44">
        <v>0.24560000000000001</v>
      </c>
      <c r="B2458" s="52">
        <v>8.4499999999999993</v>
      </c>
      <c r="C2458" s="53">
        <v>6.6015624999999994E-2</v>
      </c>
    </row>
    <row r="2459" spans="1:3" x14ac:dyDescent="0.3">
      <c r="A2459" s="44">
        <v>0.2457</v>
      </c>
      <c r="B2459" s="52">
        <v>8.4499999999999993</v>
      </c>
      <c r="C2459" s="53">
        <v>6.6015624999999994E-2</v>
      </c>
    </row>
    <row r="2460" spans="1:3" x14ac:dyDescent="0.3">
      <c r="A2460" s="44">
        <v>0.24579999999999999</v>
      </c>
      <c r="B2460" s="52">
        <v>8.4499999999999993</v>
      </c>
      <c r="C2460" s="53">
        <v>6.6015624999999994E-2</v>
      </c>
    </row>
    <row r="2461" spans="1:3" x14ac:dyDescent="0.3">
      <c r="A2461" s="44">
        <v>0.24590000000000001</v>
      </c>
      <c r="B2461" s="52">
        <v>8.4499999999999993</v>
      </c>
      <c r="C2461" s="53">
        <v>6.6015624999999994E-2</v>
      </c>
    </row>
    <row r="2462" spans="1:3" x14ac:dyDescent="0.3">
      <c r="A2462" s="44">
        <v>0.246</v>
      </c>
      <c r="B2462" s="52">
        <v>8.4499999999999993</v>
      </c>
      <c r="C2462" s="53">
        <v>6.6015624999999994E-2</v>
      </c>
    </row>
    <row r="2463" spans="1:3" x14ac:dyDescent="0.3">
      <c r="A2463" s="44">
        <v>0.24610000000000001</v>
      </c>
      <c r="B2463" s="52">
        <v>8.4499999999999993</v>
      </c>
      <c r="C2463" s="53">
        <v>6.6015624999999994E-2</v>
      </c>
    </row>
    <row r="2464" spans="1:3" x14ac:dyDescent="0.3">
      <c r="A2464" s="44">
        <v>0.2462</v>
      </c>
      <c r="B2464" s="52">
        <v>8.4499999999999993</v>
      </c>
      <c r="C2464" s="53">
        <v>6.6015624999999994E-2</v>
      </c>
    </row>
    <row r="2465" spans="1:3" x14ac:dyDescent="0.3">
      <c r="A2465" s="44">
        <v>0.24629999999999999</v>
      </c>
      <c r="B2465" s="52">
        <v>8.4499999999999993</v>
      </c>
      <c r="C2465" s="53">
        <v>6.6015624999999994E-2</v>
      </c>
    </row>
    <row r="2466" spans="1:3" x14ac:dyDescent="0.3">
      <c r="A2466" s="44">
        <v>0.24640000000000001</v>
      </c>
      <c r="B2466" s="52">
        <v>8.4499999999999993</v>
      </c>
      <c r="C2466" s="53">
        <v>6.6015624999999994E-2</v>
      </c>
    </row>
    <row r="2467" spans="1:3" x14ac:dyDescent="0.3">
      <c r="A2467" s="44">
        <v>0.2465</v>
      </c>
      <c r="B2467" s="52">
        <v>8.4499999999999993</v>
      </c>
      <c r="C2467" s="53">
        <v>6.6015624999999994E-2</v>
      </c>
    </row>
    <row r="2468" spans="1:3" x14ac:dyDescent="0.3">
      <c r="A2468" s="44">
        <v>0.24660000000000001</v>
      </c>
      <c r="B2468" s="52">
        <v>8.4499999999999993</v>
      </c>
      <c r="C2468" s="53">
        <v>6.6015624999999994E-2</v>
      </c>
    </row>
    <row r="2469" spans="1:3" x14ac:dyDescent="0.3">
      <c r="A2469" s="44">
        <v>0.2467</v>
      </c>
      <c r="B2469" s="52">
        <v>8.4499999999999993</v>
      </c>
      <c r="C2469" s="53">
        <v>6.6015624999999994E-2</v>
      </c>
    </row>
    <row r="2470" spans="1:3" x14ac:dyDescent="0.3">
      <c r="A2470" s="44">
        <v>0.24679999999999999</v>
      </c>
      <c r="B2470" s="52">
        <v>8.4499999999999993</v>
      </c>
      <c r="C2470" s="53">
        <v>6.6015624999999994E-2</v>
      </c>
    </row>
    <row r="2471" spans="1:3" x14ac:dyDescent="0.3">
      <c r="A2471" s="44">
        <v>0.24690000000000001</v>
      </c>
      <c r="B2471" s="52">
        <v>8.4499999999999993</v>
      </c>
      <c r="C2471" s="53">
        <v>6.6015624999999994E-2</v>
      </c>
    </row>
    <row r="2472" spans="1:3" x14ac:dyDescent="0.3">
      <c r="A2472" s="44">
        <v>0.247</v>
      </c>
      <c r="B2472" s="52">
        <v>8.4499999999999993</v>
      </c>
      <c r="C2472" s="53">
        <v>6.6015624999999994E-2</v>
      </c>
    </row>
    <row r="2473" spans="1:3" x14ac:dyDescent="0.3">
      <c r="A2473" s="44">
        <v>0.24709999999999999</v>
      </c>
      <c r="B2473" s="52">
        <v>8.4499999999999993</v>
      </c>
      <c r="C2473" s="53">
        <v>6.6015624999999994E-2</v>
      </c>
    </row>
    <row r="2474" spans="1:3" x14ac:dyDescent="0.3">
      <c r="A2474" s="44">
        <v>0.2472</v>
      </c>
      <c r="B2474" s="52">
        <v>8.4499999999999993</v>
      </c>
      <c r="C2474" s="53">
        <v>6.6015624999999994E-2</v>
      </c>
    </row>
    <row r="2475" spans="1:3" x14ac:dyDescent="0.3">
      <c r="A2475" s="44">
        <v>0.24729999999999999</v>
      </c>
      <c r="B2475" s="52">
        <v>8.4499999999999993</v>
      </c>
      <c r="C2475" s="53">
        <v>6.6015624999999994E-2</v>
      </c>
    </row>
    <row r="2476" spans="1:3" x14ac:dyDescent="0.3">
      <c r="A2476" s="44">
        <v>0.24740000000000001</v>
      </c>
      <c r="B2476" s="52">
        <v>8.4499999999999993</v>
      </c>
      <c r="C2476" s="53">
        <v>6.6015624999999994E-2</v>
      </c>
    </row>
    <row r="2477" spans="1:3" x14ac:dyDescent="0.3">
      <c r="A2477" s="44">
        <v>0.2475</v>
      </c>
      <c r="B2477" s="52">
        <v>8.4499999999999993</v>
      </c>
      <c r="C2477" s="53">
        <v>6.6015624999999994E-2</v>
      </c>
    </row>
    <row r="2478" spans="1:3" x14ac:dyDescent="0.3">
      <c r="A2478" s="44">
        <v>0.24759999999999999</v>
      </c>
      <c r="B2478" s="52">
        <v>8.4499999999999993</v>
      </c>
      <c r="C2478" s="53">
        <v>6.6015624999999994E-2</v>
      </c>
    </row>
    <row r="2479" spans="1:3" x14ac:dyDescent="0.3">
      <c r="A2479" s="44">
        <v>0.2477</v>
      </c>
      <c r="B2479" s="52">
        <v>8.4499999999999993</v>
      </c>
      <c r="C2479" s="53">
        <v>6.6015624999999994E-2</v>
      </c>
    </row>
    <row r="2480" spans="1:3" x14ac:dyDescent="0.3">
      <c r="A2480" s="44">
        <v>0.24779999999999999</v>
      </c>
      <c r="B2480" s="52">
        <v>8.4499999999999993</v>
      </c>
      <c r="C2480" s="53">
        <v>6.6015624999999994E-2</v>
      </c>
    </row>
    <row r="2481" spans="1:3" x14ac:dyDescent="0.3">
      <c r="A2481" s="44">
        <v>0.24790000000000001</v>
      </c>
      <c r="B2481" s="52">
        <v>8.4499999999999993</v>
      </c>
      <c r="C2481" s="53">
        <v>6.6015624999999994E-2</v>
      </c>
    </row>
    <row r="2482" spans="1:3" x14ac:dyDescent="0.3">
      <c r="A2482" s="44">
        <v>0.248</v>
      </c>
      <c r="B2482" s="52">
        <v>8.4499999999999993</v>
      </c>
      <c r="C2482" s="53">
        <v>6.6015624999999994E-2</v>
      </c>
    </row>
    <row r="2483" spans="1:3" x14ac:dyDescent="0.3">
      <c r="A2483" s="44">
        <v>0.24809999999999999</v>
      </c>
      <c r="B2483" s="52">
        <v>8.4499999999999993</v>
      </c>
      <c r="C2483" s="53">
        <v>6.6015624999999994E-2</v>
      </c>
    </row>
    <row r="2484" spans="1:3" x14ac:dyDescent="0.3">
      <c r="A2484" s="44">
        <v>0.2482</v>
      </c>
      <c r="B2484" s="52">
        <v>8.4499999999999993</v>
      </c>
      <c r="C2484" s="53">
        <v>6.6015624999999994E-2</v>
      </c>
    </row>
    <row r="2485" spans="1:3" x14ac:dyDescent="0.3">
      <c r="A2485" s="44">
        <v>0.24829999999999999</v>
      </c>
      <c r="B2485" s="52">
        <v>8.4499999999999993</v>
      </c>
      <c r="C2485" s="53">
        <v>6.6015624999999994E-2</v>
      </c>
    </row>
    <row r="2486" spans="1:3" x14ac:dyDescent="0.3">
      <c r="A2486" s="44">
        <v>0.24840000000000001</v>
      </c>
      <c r="B2486" s="52">
        <v>8.4499999999999993</v>
      </c>
      <c r="C2486" s="53">
        <v>6.6015624999999994E-2</v>
      </c>
    </row>
    <row r="2487" spans="1:3" x14ac:dyDescent="0.3">
      <c r="A2487" s="44">
        <v>0.2485</v>
      </c>
      <c r="B2487" s="52">
        <v>8.4499999999999993</v>
      </c>
      <c r="C2487" s="53">
        <v>6.6015624999999994E-2</v>
      </c>
    </row>
    <row r="2488" spans="1:3" x14ac:dyDescent="0.3">
      <c r="A2488" s="44">
        <v>0.24859999999999999</v>
      </c>
      <c r="B2488" s="52">
        <v>8.4499999999999993</v>
      </c>
      <c r="C2488" s="53">
        <v>6.6015624999999994E-2</v>
      </c>
    </row>
    <row r="2489" spans="1:3" x14ac:dyDescent="0.3">
      <c r="A2489" s="44">
        <v>0.2487</v>
      </c>
      <c r="B2489" s="52">
        <v>8.4499999999999993</v>
      </c>
      <c r="C2489" s="53">
        <v>6.6015624999999994E-2</v>
      </c>
    </row>
    <row r="2490" spans="1:3" x14ac:dyDescent="0.3">
      <c r="A2490" s="44">
        <v>0.24879999999999999</v>
      </c>
      <c r="B2490" s="52">
        <v>8.4499999999999993</v>
      </c>
      <c r="C2490" s="53">
        <v>6.6015624999999994E-2</v>
      </c>
    </row>
    <row r="2491" spans="1:3" x14ac:dyDescent="0.3">
      <c r="A2491" s="44">
        <v>0.24890000000000001</v>
      </c>
      <c r="B2491" s="52">
        <v>8.4499999999999993</v>
      </c>
      <c r="C2491" s="53">
        <v>6.6015624999999994E-2</v>
      </c>
    </row>
    <row r="2492" spans="1:3" x14ac:dyDescent="0.3">
      <c r="A2492" s="44">
        <v>0.249</v>
      </c>
      <c r="B2492" s="52">
        <v>8.4499999999999993</v>
      </c>
      <c r="C2492" s="53">
        <v>6.6015624999999994E-2</v>
      </c>
    </row>
    <row r="2493" spans="1:3" x14ac:dyDescent="0.3">
      <c r="A2493" s="44">
        <v>0.24909999999999999</v>
      </c>
      <c r="B2493" s="52">
        <v>8.4499999999999993</v>
      </c>
      <c r="C2493" s="53">
        <v>6.6015624999999994E-2</v>
      </c>
    </row>
    <row r="2494" spans="1:3" x14ac:dyDescent="0.3">
      <c r="A2494" s="44">
        <v>0.2492</v>
      </c>
      <c r="B2494" s="52">
        <v>8.4499999999999993</v>
      </c>
      <c r="C2494" s="53">
        <v>6.6015624999999994E-2</v>
      </c>
    </row>
    <row r="2495" spans="1:3" x14ac:dyDescent="0.3">
      <c r="A2495" s="44">
        <v>0.24929999999999999</v>
      </c>
      <c r="B2495" s="52">
        <v>8.4499999999999993</v>
      </c>
      <c r="C2495" s="53">
        <v>6.6015624999999994E-2</v>
      </c>
    </row>
    <row r="2496" spans="1:3" x14ac:dyDescent="0.3">
      <c r="A2496" s="44">
        <v>0.24940000000000001</v>
      </c>
      <c r="B2496" s="52">
        <v>8.4499999999999993</v>
      </c>
      <c r="C2496" s="53">
        <v>6.6015624999999994E-2</v>
      </c>
    </row>
    <row r="2497" spans="1:3" x14ac:dyDescent="0.3">
      <c r="A2497" s="44">
        <v>0.2495</v>
      </c>
      <c r="B2497" s="52">
        <v>8.4499999999999993</v>
      </c>
      <c r="C2497" s="53">
        <v>6.6015624999999994E-2</v>
      </c>
    </row>
    <row r="2498" spans="1:3" x14ac:dyDescent="0.3">
      <c r="A2498" s="44">
        <v>0.24959999999999999</v>
      </c>
      <c r="B2498" s="52">
        <v>8.4499999999999993</v>
      </c>
      <c r="C2498" s="53">
        <v>6.6015624999999994E-2</v>
      </c>
    </row>
    <row r="2499" spans="1:3" x14ac:dyDescent="0.3">
      <c r="A2499" s="44">
        <v>0.24970000000000001</v>
      </c>
      <c r="B2499" s="52">
        <v>8.4499999999999993</v>
      </c>
      <c r="C2499" s="53">
        <v>6.6015624999999994E-2</v>
      </c>
    </row>
    <row r="2500" spans="1:3" x14ac:dyDescent="0.3">
      <c r="A2500" s="44">
        <v>0.24979999999999999</v>
      </c>
      <c r="B2500" s="52">
        <v>8.4499999999999993</v>
      </c>
      <c r="C2500" s="53">
        <v>6.6015624999999994E-2</v>
      </c>
    </row>
    <row r="2501" spans="1:3" x14ac:dyDescent="0.3">
      <c r="A2501" s="44">
        <v>0.24990000000000001</v>
      </c>
      <c r="B2501" s="52">
        <v>8.4499999999999993</v>
      </c>
      <c r="C2501" s="53">
        <v>6.6015624999999994E-2</v>
      </c>
    </row>
    <row r="2502" spans="1:3" x14ac:dyDescent="0.3">
      <c r="A2502" s="44">
        <v>0.25</v>
      </c>
      <c r="B2502" s="52">
        <v>8.4499999999999993</v>
      </c>
      <c r="C2502" s="53">
        <v>6.6015624999999994E-2</v>
      </c>
    </row>
    <row r="2503" spans="1:3" x14ac:dyDescent="0.3">
      <c r="A2503" s="44">
        <v>0.25009999999999999</v>
      </c>
      <c r="B2503" s="52">
        <v>8.43</v>
      </c>
      <c r="C2503" s="53">
        <v>6.5859374999999998E-2</v>
      </c>
    </row>
    <row r="2504" spans="1:3" x14ac:dyDescent="0.3">
      <c r="A2504" s="44">
        <v>0.25019999999999998</v>
      </c>
      <c r="B2504" s="52">
        <v>8.43</v>
      </c>
      <c r="C2504" s="53">
        <v>6.5859374999999998E-2</v>
      </c>
    </row>
    <row r="2505" spans="1:3" x14ac:dyDescent="0.3">
      <c r="A2505" s="44">
        <v>0.25030000000000002</v>
      </c>
      <c r="B2505" s="52">
        <v>8.43</v>
      </c>
      <c r="C2505" s="53">
        <v>6.5859374999999998E-2</v>
      </c>
    </row>
    <row r="2506" spans="1:3" x14ac:dyDescent="0.3">
      <c r="A2506" s="44">
        <v>0.25040000000000001</v>
      </c>
      <c r="B2506" s="52">
        <v>8.43</v>
      </c>
      <c r="C2506" s="53">
        <v>6.5859374999999998E-2</v>
      </c>
    </row>
    <row r="2507" spans="1:3" x14ac:dyDescent="0.3">
      <c r="A2507" s="44">
        <v>0.2505</v>
      </c>
      <c r="B2507" s="52">
        <v>8.43</v>
      </c>
      <c r="C2507" s="53">
        <v>6.5859374999999998E-2</v>
      </c>
    </row>
    <row r="2508" spans="1:3" x14ac:dyDescent="0.3">
      <c r="A2508" s="44">
        <v>0.25059999999999999</v>
      </c>
      <c r="B2508" s="52">
        <v>8.43</v>
      </c>
      <c r="C2508" s="53">
        <v>6.5859374999999998E-2</v>
      </c>
    </row>
    <row r="2509" spans="1:3" x14ac:dyDescent="0.3">
      <c r="A2509" s="44">
        <v>0.25069999999999998</v>
      </c>
      <c r="B2509" s="52">
        <v>8.43</v>
      </c>
      <c r="C2509" s="53">
        <v>6.5859374999999998E-2</v>
      </c>
    </row>
    <row r="2510" spans="1:3" x14ac:dyDescent="0.3">
      <c r="A2510" s="44">
        <v>0.25080000000000002</v>
      </c>
      <c r="B2510" s="52">
        <v>8.43</v>
      </c>
      <c r="C2510" s="53">
        <v>6.5859374999999998E-2</v>
      </c>
    </row>
    <row r="2511" spans="1:3" x14ac:dyDescent="0.3">
      <c r="A2511" s="44">
        <v>0.25090000000000001</v>
      </c>
      <c r="B2511" s="52">
        <v>8.43</v>
      </c>
      <c r="C2511" s="53">
        <v>6.5859374999999998E-2</v>
      </c>
    </row>
    <row r="2512" spans="1:3" x14ac:dyDescent="0.3">
      <c r="A2512" s="44">
        <v>0.251</v>
      </c>
      <c r="B2512" s="52">
        <v>8.43</v>
      </c>
      <c r="C2512" s="53">
        <v>6.5859374999999998E-2</v>
      </c>
    </row>
    <row r="2513" spans="1:3" x14ac:dyDescent="0.3">
      <c r="A2513" s="44">
        <v>0.25109999999999999</v>
      </c>
      <c r="B2513" s="52">
        <v>8.43</v>
      </c>
      <c r="C2513" s="53">
        <v>6.5859374999999998E-2</v>
      </c>
    </row>
    <row r="2514" spans="1:3" x14ac:dyDescent="0.3">
      <c r="A2514" s="44">
        <v>0.25119999999999998</v>
      </c>
      <c r="B2514" s="52">
        <v>8.43</v>
      </c>
      <c r="C2514" s="53">
        <v>6.5859374999999998E-2</v>
      </c>
    </row>
    <row r="2515" spans="1:3" x14ac:dyDescent="0.3">
      <c r="A2515" s="44">
        <v>0.25130000000000002</v>
      </c>
      <c r="B2515" s="52">
        <v>8.43</v>
      </c>
      <c r="C2515" s="53">
        <v>6.5859374999999998E-2</v>
      </c>
    </row>
    <row r="2516" spans="1:3" x14ac:dyDescent="0.3">
      <c r="A2516" s="44">
        <v>0.25140000000000001</v>
      </c>
      <c r="B2516" s="52">
        <v>8.43</v>
      </c>
      <c r="C2516" s="53">
        <v>6.5859374999999998E-2</v>
      </c>
    </row>
    <row r="2517" spans="1:3" x14ac:dyDescent="0.3">
      <c r="A2517" s="44">
        <v>0.2515</v>
      </c>
      <c r="B2517" s="52">
        <v>8.43</v>
      </c>
      <c r="C2517" s="53">
        <v>6.5859374999999998E-2</v>
      </c>
    </row>
    <row r="2518" spans="1:3" x14ac:dyDescent="0.3">
      <c r="A2518" s="44">
        <v>0.25159999999999999</v>
      </c>
      <c r="B2518" s="52">
        <v>8.43</v>
      </c>
      <c r="C2518" s="53">
        <v>6.5859374999999998E-2</v>
      </c>
    </row>
    <row r="2519" spans="1:3" x14ac:dyDescent="0.3">
      <c r="A2519" s="44">
        <v>0.25169999999999998</v>
      </c>
      <c r="B2519" s="52">
        <v>8.43</v>
      </c>
      <c r="C2519" s="53">
        <v>6.5859374999999998E-2</v>
      </c>
    </row>
    <row r="2520" spans="1:3" x14ac:dyDescent="0.3">
      <c r="A2520" s="44">
        <v>0.25180000000000002</v>
      </c>
      <c r="B2520" s="52">
        <v>8.43</v>
      </c>
      <c r="C2520" s="53">
        <v>6.5859374999999998E-2</v>
      </c>
    </row>
    <row r="2521" spans="1:3" x14ac:dyDescent="0.3">
      <c r="A2521" s="44">
        <v>0.25190000000000001</v>
      </c>
      <c r="B2521" s="52">
        <v>8.43</v>
      </c>
      <c r="C2521" s="53">
        <v>6.5859374999999998E-2</v>
      </c>
    </row>
    <row r="2522" spans="1:3" x14ac:dyDescent="0.3">
      <c r="A2522" s="44">
        <v>0.252</v>
      </c>
      <c r="B2522" s="52">
        <v>8.43</v>
      </c>
      <c r="C2522" s="53">
        <v>6.5859374999999998E-2</v>
      </c>
    </row>
    <row r="2523" spans="1:3" x14ac:dyDescent="0.3">
      <c r="A2523" s="44">
        <v>0.25209999999999999</v>
      </c>
      <c r="B2523" s="52">
        <v>8.43</v>
      </c>
      <c r="C2523" s="53">
        <v>6.5859374999999998E-2</v>
      </c>
    </row>
    <row r="2524" spans="1:3" x14ac:dyDescent="0.3">
      <c r="A2524" s="44">
        <v>0.25219999999999998</v>
      </c>
      <c r="B2524" s="52">
        <v>8.43</v>
      </c>
      <c r="C2524" s="53">
        <v>6.5859374999999998E-2</v>
      </c>
    </row>
    <row r="2525" spans="1:3" x14ac:dyDescent="0.3">
      <c r="A2525" s="44">
        <v>0.25230000000000002</v>
      </c>
      <c r="B2525" s="52">
        <v>8.43</v>
      </c>
      <c r="C2525" s="53">
        <v>6.5859374999999998E-2</v>
      </c>
    </row>
    <row r="2526" spans="1:3" x14ac:dyDescent="0.3">
      <c r="A2526" s="44">
        <v>0.25240000000000001</v>
      </c>
      <c r="B2526" s="52">
        <v>8.43</v>
      </c>
      <c r="C2526" s="53">
        <v>6.5859374999999998E-2</v>
      </c>
    </row>
    <row r="2527" spans="1:3" x14ac:dyDescent="0.3">
      <c r="A2527" s="44">
        <v>0.2525</v>
      </c>
      <c r="B2527" s="52">
        <v>8.43</v>
      </c>
      <c r="C2527" s="53">
        <v>6.5859374999999998E-2</v>
      </c>
    </row>
    <row r="2528" spans="1:3" x14ac:dyDescent="0.3">
      <c r="A2528" s="44">
        <v>0.25259999999999999</v>
      </c>
      <c r="B2528" s="52">
        <v>8.43</v>
      </c>
      <c r="C2528" s="53">
        <v>6.5859374999999998E-2</v>
      </c>
    </row>
    <row r="2529" spans="1:3" x14ac:dyDescent="0.3">
      <c r="A2529" s="44">
        <v>0.25269999999999998</v>
      </c>
      <c r="B2529" s="52">
        <v>8.43</v>
      </c>
      <c r="C2529" s="53">
        <v>6.5859374999999998E-2</v>
      </c>
    </row>
    <row r="2530" spans="1:3" x14ac:dyDescent="0.3">
      <c r="A2530" s="44">
        <v>0.25280000000000002</v>
      </c>
      <c r="B2530" s="52">
        <v>8.43</v>
      </c>
      <c r="C2530" s="53">
        <v>6.5859374999999998E-2</v>
      </c>
    </row>
    <row r="2531" spans="1:3" x14ac:dyDescent="0.3">
      <c r="A2531" s="44">
        <v>0.25290000000000001</v>
      </c>
      <c r="B2531" s="52">
        <v>8.43</v>
      </c>
      <c r="C2531" s="53">
        <v>6.5859374999999998E-2</v>
      </c>
    </row>
    <row r="2532" spans="1:3" x14ac:dyDescent="0.3">
      <c r="A2532" s="44">
        <v>0.253</v>
      </c>
      <c r="B2532" s="52">
        <v>8.43</v>
      </c>
      <c r="C2532" s="53">
        <v>6.5859374999999998E-2</v>
      </c>
    </row>
    <row r="2533" spans="1:3" x14ac:dyDescent="0.3">
      <c r="A2533" s="44">
        <v>0.25309999999999999</v>
      </c>
      <c r="B2533" s="52">
        <v>8.43</v>
      </c>
      <c r="C2533" s="53">
        <v>6.5859374999999998E-2</v>
      </c>
    </row>
    <row r="2534" spans="1:3" x14ac:dyDescent="0.3">
      <c r="A2534" s="44">
        <v>0.25319999999999998</v>
      </c>
      <c r="B2534" s="52">
        <v>8.43</v>
      </c>
      <c r="C2534" s="53">
        <v>6.5859374999999998E-2</v>
      </c>
    </row>
    <row r="2535" spans="1:3" x14ac:dyDescent="0.3">
      <c r="A2535" s="44">
        <v>0.25330000000000003</v>
      </c>
      <c r="B2535" s="52">
        <v>8.43</v>
      </c>
      <c r="C2535" s="53">
        <v>6.5859374999999998E-2</v>
      </c>
    </row>
    <row r="2536" spans="1:3" x14ac:dyDescent="0.3">
      <c r="A2536" s="44">
        <v>0.25340000000000001</v>
      </c>
      <c r="B2536" s="52">
        <v>8.43</v>
      </c>
      <c r="C2536" s="53">
        <v>6.5859374999999998E-2</v>
      </c>
    </row>
    <row r="2537" spans="1:3" x14ac:dyDescent="0.3">
      <c r="A2537" s="44">
        <v>0.2535</v>
      </c>
      <c r="B2537" s="52">
        <v>8.43</v>
      </c>
      <c r="C2537" s="53">
        <v>6.5859374999999998E-2</v>
      </c>
    </row>
    <row r="2538" spans="1:3" x14ac:dyDescent="0.3">
      <c r="A2538" s="44">
        <v>0.25359999999999999</v>
      </c>
      <c r="B2538" s="52">
        <v>8.43</v>
      </c>
      <c r="C2538" s="53">
        <v>6.5859374999999998E-2</v>
      </c>
    </row>
    <row r="2539" spans="1:3" x14ac:dyDescent="0.3">
      <c r="A2539" s="44">
        <v>0.25369999999999998</v>
      </c>
      <c r="B2539" s="52">
        <v>8.43</v>
      </c>
      <c r="C2539" s="53">
        <v>6.5859374999999998E-2</v>
      </c>
    </row>
    <row r="2540" spans="1:3" x14ac:dyDescent="0.3">
      <c r="A2540" s="44">
        <v>0.25380000000000003</v>
      </c>
      <c r="B2540" s="52">
        <v>8.43</v>
      </c>
      <c r="C2540" s="53">
        <v>6.5859374999999998E-2</v>
      </c>
    </row>
    <row r="2541" spans="1:3" x14ac:dyDescent="0.3">
      <c r="A2541" s="44">
        <v>0.25390000000000001</v>
      </c>
      <c r="B2541" s="52">
        <v>8.43</v>
      </c>
      <c r="C2541" s="53">
        <v>6.5859374999999998E-2</v>
      </c>
    </row>
    <row r="2542" spans="1:3" x14ac:dyDescent="0.3">
      <c r="A2542" s="44">
        <v>0.254</v>
      </c>
      <c r="B2542" s="52">
        <v>8.43</v>
      </c>
      <c r="C2542" s="53">
        <v>6.5859374999999998E-2</v>
      </c>
    </row>
    <row r="2543" spans="1:3" x14ac:dyDescent="0.3">
      <c r="A2543" s="44">
        <v>0.25409999999999999</v>
      </c>
      <c r="B2543" s="52">
        <v>8.43</v>
      </c>
      <c r="C2543" s="53">
        <v>6.5859374999999998E-2</v>
      </c>
    </row>
    <row r="2544" spans="1:3" x14ac:dyDescent="0.3">
      <c r="A2544" s="44">
        <v>0.25419999999999998</v>
      </c>
      <c r="B2544" s="52">
        <v>8.43</v>
      </c>
      <c r="C2544" s="53">
        <v>6.5859374999999998E-2</v>
      </c>
    </row>
    <row r="2545" spans="1:3" x14ac:dyDescent="0.3">
      <c r="A2545" s="44">
        <v>0.25430000000000003</v>
      </c>
      <c r="B2545" s="52">
        <v>8.43</v>
      </c>
      <c r="C2545" s="53">
        <v>6.5859374999999998E-2</v>
      </c>
    </row>
    <row r="2546" spans="1:3" x14ac:dyDescent="0.3">
      <c r="A2546" s="44">
        <v>0.25440000000000002</v>
      </c>
      <c r="B2546" s="52">
        <v>8.43</v>
      </c>
      <c r="C2546" s="53">
        <v>6.5859374999999998E-2</v>
      </c>
    </row>
    <row r="2547" spans="1:3" x14ac:dyDescent="0.3">
      <c r="A2547" s="44">
        <v>0.2545</v>
      </c>
      <c r="B2547" s="52">
        <v>8.43</v>
      </c>
      <c r="C2547" s="53">
        <v>6.5859374999999998E-2</v>
      </c>
    </row>
    <row r="2548" spans="1:3" x14ac:dyDescent="0.3">
      <c r="A2548" s="44">
        <v>0.25459999999999999</v>
      </c>
      <c r="B2548" s="52">
        <v>8.43</v>
      </c>
      <c r="C2548" s="53">
        <v>6.5859374999999998E-2</v>
      </c>
    </row>
    <row r="2549" spans="1:3" x14ac:dyDescent="0.3">
      <c r="A2549" s="44">
        <v>0.25469999999999998</v>
      </c>
      <c r="B2549" s="52">
        <v>8.43</v>
      </c>
      <c r="C2549" s="53">
        <v>6.5859374999999998E-2</v>
      </c>
    </row>
    <row r="2550" spans="1:3" x14ac:dyDescent="0.3">
      <c r="A2550" s="44">
        <v>0.25480000000000003</v>
      </c>
      <c r="B2550" s="52">
        <v>8.43</v>
      </c>
      <c r="C2550" s="53">
        <v>6.5859374999999998E-2</v>
      </c>
    </row>
    <row r="2551" spans="1:3" x14ac:dyDescent="0.3">
      <c r="A2551" s="44">
        <v>0.25490000000000002</v>
      </c>
      <c r="B2551" s="52">
        <v>8.43</v>
      </c>
      <c r="C2551" s="53">
        <v>6.5859374999999998E-2</v>
      </c>
    </row>
    <row r="2552" spans="1:3" x14ac:dyDescent="0.3">
      <c r="A2552" s="44">
        <v>0.255</v>
      </c>
      <c r="B2552" s="52">
        <v>8.43</v>
      </c>
      <c r="C2552" s="53">
        <v>6.5859374999999998E-2</v>
      </c>
    </row>
    <row r="2553" spans="1:3" x14ac:dyDescent="0.3">
      <c r="A2553" s="44">
        <v>0.25509999999999999</v>
      </c>
      <c r="B2553" s="52">
        <v>8.43</v>
      </c>
      <c r="C2553" s="53">
        <v>6.5859374999999998E-2</v>
      </c>
    </row>
    <row r="2554" spans="1:3" x14ac:dyDescent="0.3">
      <c r="A2554" s="44">
        <v>0.25519999999999998</v>
      </c>
      <c r="B2554" s="52">
        <v>8.43</v>
      </c>
      <c r="C2554" s="53">
        <v>6.5859374999999998E-2</v>
      </c>
    </row>
    <row r="2555" spans="1:3" x14ac:dyDescent="0.3">
      <c r="A2555" s="44">
        <v>0.25530000000000003</v>
      </c>
      <c r="B2555" s="52">
        <v>8.43</v>
      </c>
      <c r="C2555" s="53">
        <v>6.5859374999999998E-2</v>
      </c>
    </row>
    <row r="2556" spans="1:3" x14ac:dyDescent="0.3">
      <c r="A2556" s="44">
        <v>0.25540000000000002</v>
      </c>
      <c r="B2556" s="52">
        <v>8.43</v>
      </c>
      <c r="C2556" s="53">
        <v>6.5859374999999998E-2</v>
      </c>
    </row>
    <row r="2557" spans="1:3" x14ac:dyDescent="0.3">
      <c r="A2557" s="44">
        <v>0.2555</v>
      </c>
      <c r="B2557" s="52">
        <v>8.43</v>
      </c>
      <c r="C2557" s="53">
        <v>6.5859374999999998E-2</v>
      </c>
    </row>
    <row r="2558" spans="1:3" x14ac:dyDescent="0.3">
      <c r="A2558" s="44">
        <v>0.25559999999999999</v>
      </c>
      <c r="B2558" s="52">
        <v>8.43</v>
      </c>
      <c r="C2558" s="53">
        <v>6.5859374999999998E-2</v>
      </c>
    </row>
    <row r="2559" spans="1:3" x14ac:dyDescent="0.3">
      <c r="A2559" s="44">
        <v>0.25569999999999998</v>
      </c>
      <c r="B2559" s="52">
        <v>8.43</v>
      </c>
      <c r="C2559" s="53">
        <v>6.5859374999999998E-2</v>
      </c>
    </row>
    <row r="2560" spans="1:3" x14ac:dyDescent="0.3">
      <c r="A2560" s="44">
        <v>0.25580000000000003</v>
      </c>
      <c r="B2560" s="52">
        <v>8.43</v>
      </c>
      <c r="C2560" s="53">
        <v>6.5859374999999998E-2</v>
      </c>
    </row>
    <row r="2561" spans="1:3" x14ac:dyDescent="0.3">
      <c r="A2561" s="44">
        <v>0.25590000000000002</v>
      </c>
      <c r="B2561" s="52">
        <v>8.43</v>
      </c>
      <c r="C2561" s="53">
        <v>6.5859374999999998E-2</v>
      </c>
    </row>
    <row r="2562" spans="1:3" x14ac:dyDescent="0.3">
      <c r="A2562" s="44">
        <v>0.25600000000000001</v>
      </c>
      <c r="B2562" s="52">
        <v>8.43</v>
      </c>
      <c r="C2562" s="53">
        <v>6.5859374999999998E-2</v>
      </c>
    </row>
    <row r="2563" spans="1:3" x14ac:dyDescent="0.3">
      <c r="A2563" s="44">
        <v>0.25609999999999999</v>
      </c>
      <c r="B2563" s="52">
        <v>8.43</v>
      </c>
      <c r="C2563" s="53">
        <v>6.5859374999999998E-2</v>
      </c>
    </row>
    <row r="2564" spans="1:3" x14ac:dyDescent="0.3">
      <c r="A2564" s="44">
        <v>0.25619999999999998</v>
      </c>
      <c r="B2564" s="52">
        <v>8.43</v>
      </c>
      <c r="C2564" s="53">
        <v>6.5859374999999998E-2</v>
      </c>
    </row>
    <row r="2565" spans="1:3" x14ac:dyDescent="0.3">
      <c r="A2565" s="44">
        <v>0.25629999999999997</v>
      </c>
      <c r="B2565" s="52">
        <v>8.43</v>
      </c>
      <c r="C2565" s="53">
        <v>6.5859374999999998E-2</v>
      </c>
    </row>
    <row r="2566" spans="1:3" x14ac:dyDescent="0.3">
      <c r="A2566" s="44">
        <v>0.25640000000000002</v>
      </c>
      <c r="B2566" s="52">
        <v>8.43</v>
      </c>
      <c r="C2566" s="53">
        <v>6.5859374999999998E-2</v>
      </c>
    </row>
    <row r="2567" spans="1:3" x14ac:dyDescent="0.3">
      <c r="A2567" s="44">
        <v>0.25650000000000001</v>
      </c>
      <c r="B2567" s="52">
        <v>8.43</v>
      </c>
      <c r="C2567" s="53">
        <v>6.5859374999999998E-2</v>
      </c>
    </row>
    <row r="2568" spans="1:3" x14ac:dyDescent="0.3">
      <c r="A2568" s="44">
        <v>0.25659999999999999</v>
      </c>
      <c r="B2568" s="52">
        <v>8.43</v>
      </c>
      <c r="C2568" s="53">
        <v>6.5859374999999998E-2</v>
      </c>
    </row>
    <row r="2569" spans="1:3" x14ac:dyDescent="0.3">
      <c r="A2569" s="44">
        <v>0.25669999999999998</v>
      </c>
      <c r="B2569" s="52">
        <v>8.43</v>
      </c>
      <c r="C2569" s="53">
        <v>6.5859374999999998E-2</v>
      </c>
    </row>
    <row r="2570" spans="1:3" x14ac:dyDescent="0.3">
      <c r="A2570" s="44">
        <v>0.25679999999999997</v>
      </c>
      <c r="B2570" s="52">
        <v>8.43</v>
      </c>
      <c r="C2570" s="53">
        <v>6.5859374999999998E-2</v>
      </c>
    </row>
    <row r="2571" spans="1:3" x14ac:dyDescent="0.3">
      <c r="A2571" s="44">
        <v>0.25690000000000002</v>
      </c>
      <c r="B2571" s="52">
        <v>8.43</v>
      </c>
      <c r="C2571" s="53">
        <v>6.5859374999999998E-2</v>
      </c>
    </row>
    <row r="2572" spans="1:3" x14ac:dyDescent="0.3">
      <c r="A2572" s="44">
        <v>0.25700000000000001</v>
      </c>
      <c r="B2572" s="52">
        <v>8.43</v>
      </c>
      <c r="C2572" s="53">
        <v>6.5859374999999998E-2</v>
      </c>
    </row>
    <row r="2573" spans="1:3" x14ac:dyDescent="0.3">
      <c r="A2573" s="44">
        <v>0.2571</v>
      </c>
      <c r="B2573" s="52">
        <v>8.43</v>
      </c>
      <c r="C2573" s="53">
        <v>6.5859374999999998E-2</v>
      </c>
    </row>
    <row r="2574" spans="1:3" x14ac:dyDescent="0.3">
      <c r="A2574" s="44">
        <v>0.25719999999999998</v>
      </c>
      <c r="B2574" s="52">
        <v>8.43</v>
      </c>
      <c r="C2574" s="53">
        <v>6.5859374999999998E-2</v>
      </c>
    </row>
    <row r="2575" spans="1:3" x14ac:dyDescent="0.3">
      <c r="A2575" s="44">
        <v>0.25729999999999997</v>
      </c>
      <c r="B2575" s="52">
        <v>8.43</v>
      </c>
      <c r="C2575" s="53">
        <v>6.5859374999999998E-2</v>
      </c>
    </row>
    <row r="2576" spans="1:3" x14ac:dyDescent="0.3">
      <c r="A2576" s="44">
        <v>0.25740000000000002</v>
      </c>
      <c r="B2576" s="52">
        <v>8.43</v>
      </c>
      <c r="C2576" s="53">
        <v>6.5859374999999998E-2</v>
      </c>
    </row>
    <row r="2577" spans="1:3" x14ac:dyDescent="0.3">
      <c r="A2577" s="44">
        <v>0.25750000000000001</v>
      </c>
      <c r="B2577" s="52">
        <v>8.43</v>
      </c>
      <c r="C2577" s="53">
        <v>6.5859374999999998E-2</v>
      </c>
    </row>
    <row r="2578" spans="1:3" x14ac:dyDescent="0.3">
      <c r="A2578" s="44">
        <v>0.2576</v>
      </c>
      <c r="B2578" s="52">
        <v>8.43</v>
      </c>
      <c r="C2578" s="53">
        <v>6.5859374999999998E-2</v>
      </c>
    </row>
    <row r="2579" spans="1:3" x14ac:dyDescent="0.3">
      <c r="A2579" s="44">
        <v>0.25769999999999998</v>
      </c>
      <c r="B2579" s="52">
        <v>8.43</v>
      </c>
      <c r="C2579" s="53">
        <v>6.5859374999999998E-2</v>
      </c>
    </row>
    <row r="2580" spans="1:3" x14ac:dyDescent="0.3">
      <c r="A2580" s="44">
        <v>0.25779999999999997</v>
      </c>
      <c r="B2580" s="52">
        <v>8.43</v>
      </c>
      <c r="C2580" s="53">
        <v>6.5859374999999998E-2</v>
      </c>
    </row>
    <row r="2581" spans="1:3" x14ac:dyDescent="0.3">
      <c r="A2581" s="44">
        <v>0.25790000000000002</v>
      </c>
      <c r="B2581" s="52">
        <v>8.43</v>
      </c>
      <c r="C2581" s="53">
        <v>6.5859374999999998E-2</v>
      </c>
    </row>
    <row r="2582" spans="1:3" x14ac:dyDescent="0.3">
      <c r="A2582" s="44">
        <v>0.25800000000000001</v>
      </c>
      <c r="B2582" s="52">
        <v>8.43</v>
      </c>
      <c r="C2582" s="53">
        <v>6.5859374999999998E-2</v>
      </c>
    </row>
    <row r="2583" spans="1:3" x14ac:dyDescent="0.3">
      <c r="A2583" s="44">
        <v>0.2581</v>
      </c>
      <c r="B2583" s="52">
        <v>8.43</v>
      </c>
      <c r="C2583" s="53">
        <v>6.5859374999999998E-2</v>
      </c>
    </row>
    <row r="2584" spans="1:3" x14ac:dyDescent="0.3">
      <c r="A2584" s="44">
        <v>0.25819999999999999</v>
      </c>
      <c r="B2584" s="52">
        <v>8.43</v>
      </c>
      <c r="C2584" s="53">
        <v>6.5859374999999998E-2</v>
      </c>
    </row>
    <row r="2585" spans="1:3" x14ac:dyDescent="0.3">
      <c r="A2585" s="44">
        <v>0.25829999999999997</v>
      </c>
      <c r="B2585" s="52">
        <v>8.43</v>
      </c>
      <c r="C2585" s="53">
        <v>6.5859374999999998E-2</v>
      </c>
    </row>
    <row r="2586" spans="1:3" x14ac:dyDescent="0.3">
      <c r="A2586" s="44">
        <v>0.25840000000000002</v>
      </c>
      <c r="B2586" s="52">
        <v>8.43</v>
      </c>
      <c r="C2586" s="53">
        <v>6.5859374999999998E-2</v>
      </c>
    </row>
    <row r="2587" spans="1:3" x14ac:dyDescent="0.3">
      <c r="A2587" s="44">
        <v>0.25850000000000001</v>
      </c>
      <c r="B2587" s="52">
        <v>8.43</v>
      </c>
      <c r="C2587" s="53">
        <v>6.5859374999999998E-2</v>
      </c>
    </row>
    <row r="2588" spans="1:3" x14ac:dyDescent="0.3">
      <c r="A2588" s="44">
        <v>0.2586</v>
      </c>
      <c r="B2588" s="52">
        <v>8.43</v>
      </c>
      <c r="C2588" s="53">
        <v>6.5859374999999998E-2</v>
      </c>
    </row>
    <row r="2589" spans="1:3" x14ac:dyDescent="0.3">
      <c r="A2589" s="44">
        <v>0.25869999999999999</v>
      </c>
      <c r="B2589" s="52">
        <v>8.43</v>
      </c>
      <c r="C2589" s="53">
        <v>6.5859374999999998E-2</v>
      </c>
    </row>
    <row r="2590" spans="1:3" x14ac:dyDescent="0.3">
      <c r="A2590" s="44">
        <v>0.25879999999999997</v>
      </c>
      <c r="B2590" s="52">
        <v>8.43</v>
      </c>
      <c r="C2590" s="53">
        <v>6.5859374999999998E-2</v>
      </c>
    </row>
    <row r="2591" spans="1:3" x14ac:dyDescent="0.3">
      <c r="A2591" s="44">
        <v>0.25890000000000002</v>
      </c>
      <c r="B2591" s="52">
        <v>8.43</v>
      </c>
      <c r="C2591" s="53">
        <v>6.5859374999999998E-2</v>
      </c>
    </row>
    <row r="2592" spans="1:3" x14ac:dyDescent="0.3">
      <c r="A2592" s="44">
        <v>0.25900000000000001</v>
      </c>
      <c r="B2592" s="52">
        <v>8.43</v>
      </c>
      <c r="C2592" s="53">
        <v>6.5859374999999998E-2</v>
      </c>
    </row>
    <row r="2593" spans="1:3" x14ac:dyDescent="0.3">
      <c r="A2593" s="44">
        <v>0.2591</v>
      </c>
      <c r="B2593" s="52">
        <v>8.43</v>
      </c>
      <c r="C2593" s="53">
        <v>6.5859374999999998E-2</v>
      </c>
    </row>
    <row r="2594" spans="1:3" x14ac:dyDescent="0.3">
      <c r="A2594" s="44">
        <v>0.25919999999999999</v>
      </c>
      <c r="B2594" s="52">
        <v>8.43</v>
      </c>
      <c r="C2594" s="53">
        <v>6.5859374999999998E-2</v>
      </c>
    </row>
    <row r="2595" spans="1:3" x14ac:dyDescent="0.3">
      <c r="A2595" s="44">
        <v>0.25929999999999997</v>
      </c>
      <c r="B2595" s="52">
        <v>8.43</v>
      </c>
      <c r="C2595" s="53">
        <v>6.5859374999999998E-2</v>
      </c>
    </row>
    <row r="2596" spans="1:3" x14ac:dyDescent="0.3">
      <c r="A2596" s="44">
        <v>0.25940000000000002</v>
      </c>
      <c r="B2596" s="52">
        <v>8.43</v>
      </c>
      <c r="C2596" s="53">
        <v>6.5859374999999998E-2</v>
      </c>
    </row>
    <row r="2597" spans="1:3" x14ac:dyDescent="0.3">
      <c r="A2597" s="44">
        <v>0.25950000000000001</v>
      </c>
      <c r="B2597" s="52">
        <v>8.43</v>
      </c>
      <c r="C2597" s="53">
        <v>6.5859374999999998E-2</v>
      </c>
    </row>
    <row r="2598" spans="1:3" x14ac:dyDescent="0.3">
      <c r="A2598" s="44">
        <v>0.2596</v>
      </c>
      <c r="B2598" s="52">
        <v>8.43</v>
      </c>
      <c r="C2598" s="53">
        <v>6.5859374999999998E-2</v>
      </c>
    </row>
    <row r="2599" spans="1:3" x14ac:dyDescent="0.3">
      <c r="A2599" s="44">
        <v>0.25969999999999999</v>
      </c>
      <c r="B2599" s="52">
        <v>8.43</v>
      </c>
      <c r="C2599" s="53">
        <v>6.5859374999999998E-2</v>
      </c>
    </row>
    <row r="2600" spans="1:3" x14ac:dyDescent="0.3">
      <c r="A2600" s="44">
        <v>0.25979999999999998</v>
      </c>
      <c r="B2600" s="52">
        <v>8.43</v>
      </c>
      <c r="C2600" s="53">
        <v>6.5859374999999998E-2</v>
      </c>
    </row>
    <row r="2601" spans="1:3" x14ac:dyDescent="0.3">
      <c r="A2601" s="44">
        <v>0.25990000000000002</v>
      </c>
      <c r="B2601" s="52">
        <v>8.43</v>
      </c>
      <c r="C2601" s="53">
        <v>6.5859374999999998E-2</v>
      </c>
    </row>
    <row r="2602" spans="1:3" x14ac:dyDescent="0.3">
      <c r="A2602" s="44">
        <v>0.26</v>
      </c>
      <c r="B2602" s="52">
        <v>8.43</v>
      </c>
      <c r="C2602" s="53">
        <v>6.5859374999999998E-2</v>
      </c>
    </row>
    <row r="2603" spans="1:3" x14ac:dyDescent="0.3">
      <c r="A2603" s="44">
        <v>0.2601</v>
      </c>
      <c r="B2603" s="52">
        <v>8.43</v>
      </c>
      <c r="C2603" s="53">
        <v>6.5859374999999998E-2</v>
      </c>
    </row>
    <row r="2604" spans="1:3" x14ac:dyDescent="0.3">
      <c r="A2604" s="44">
        <v>0.26019999999999999</v>
      </c>
      <c r="B2604" s="52">
        <v>8.43</v>
      </c>
      <c r="C2604" s="53">
        <v>6.5859374999999998E-2</v>
      </c>
    </row>
    <row r="2605" spans="1:3" x14ac:dyDescent="0.3">
      <c r="A2605" s="44">
        <v>0.26029999999999998</v>
      </c>
      <c r="B2605" s="52">
        <v>8.43</v>
      </c>
      <c r="C2605" s="53">
        <v>6.5859374999999998E-2</v>
      </c>
    </row>
    <row r="2606" spans="1:3" x14ac:dyDescent="0.3">
      <c r="A2606" s="44">
        <v>0.26040000000000002</v>
      </c>
      <c r="B2606" s="52">
        <v>8.43</v>
      </c>
      <c r="C2606" s="53">
        <v>6.5859374999999998E-2</v>
      </c>
    </row>
    <row r="2607" spans="1:3" x14ac:dyDescent="0.3">
      <c r="A2607" s="44">
        <v>0.26050000000000001</v>
      </c>
      <c r="B2607" s="52">
        <v>8.43</v>
      </c>
      <c r="C2607" s="53">
        <v>6.5859374999999998E-2</v>
      </c>
    </row>
    <row r="2608" spans="1:3" x14ac:dyDescent="0.3">
      <c r="A2608" s="44">
        <v>0.2606</v>
      </c>
      <c r="B2608" s="52">
        <v>8.43</v>
      </c>
      <c r="C2608" s="53">
        <v>6.5859374999999998E-2</v>
      </c>
    </row>
    <row r="2609" spans="1:3" x14ac:dyDescent="0.3">
      <c r="A2609" s="44">
        <v>0.26069999999999999</v>
      </c>
      <c r="B2609" s="52">
        <v>8.43</v>
      </c>
      <c r="C2609" s="53">
        <v>6.5859374999999998E-2</v>
      </c>
    </row>
    <row r="2610" spans="1:3" x14ac:dyDescent="0.3">
      <c r="A2610" s="44">
        <v>0.26079999999999998</v>
      </c>
      <c r="B2610" s="52">
        <v>8.43</v>
      </c>
      <c r="C2610" s="53">
        <v>6.5859374999999998E-2</v>
      </c>
    </row>
    <row r="2611" spans="1:3" x14ac:dyDescent="0.3">
      <c r="A2611" s="44">
        <v>0.26090000000000002</v>
      </c>
      <c r="B2611" s="52">
        <v>8.43</v>
      </c>
      <c r="C2611" s="53">
        <v>6.5859374999999998E-2</v>
      </c>
    </row>
    <row r="2612" spans="1:3" x14ac:dyDescent="0.3">
      <c r="A2612" s="44">
        <v>0.26100000000000001</v>
      </c>
      <c r="B2612" s="52">
        <v>8.43</v>
      </c>
      <c r="C2612" s="53">
        <v>6.5859374999999998E-2</v>
      </c>
    </row>
    <row r="2613" spans="1:3" x14ac:dyDescent="0.3">
      <c r="A2613" s="44">
        <v>0.2611</v>
      </c>
      <c r="B2613" s="52">
        <v>8.43</v>
      </c>
      <c r="C2613" s="53">
        <v>6.5859374999999998E-2</v>
      </c>
    </row>
    <row r="2614" spans="1:3" x14ac:dyDescent="0.3">
      <c r="A2614" s="44">
        <v>0.26119999999999999</v>
      </c>
      <c r="B2614" s="52">
        <v>8.43</v>
      </c>
      <c r="C2614" s="53">
        <v>6.5859374999999998E-2</v>
      </c>
    </row>
    <row r="2615" spans="1:3" x14ac:dyDescent="0.3">
      <c r="A2615" s="44">
        <v>0.26129999999999998</v>
      </c>
      <c r="B2615" s="52">
        <v>8.43</v>
      </c>
      <c r="C2615" s="53">
        <v>6.5859374999999998E-2</v>
      </c>
    </row>
    <row r="2616" spans="1:3" x14ac:dyDescent="0.3">
      <c r="A2616" s="44">
        <v>0.26140000000000002</v>
      </c>
      <c r="B2616" s="52">
        <v>8.43</v>
      </c>
      <c r="C2616" s="53">
        <v>6.5859374999999998E-2</v>
      </c>
    </row>
    <row r="2617" spans="1:3" x14ac:dyDescent="0.3">
      <c r="A2617" s="44">
        <v>0.26150000000000001</v>
      </c>
      <c r="B2617" s="52">
        <v>8.43</v>
      </c>
      <c r="C2617" s="53">
        <v>6.5859374999999998E-2</v>
      </c>
    </row>
    <row r="2618" spans="1:3" x14ac:dyDescent="0.3">
      <c r="A2618" s="44">
        <v>0.2616</v>
      </c>
      <c r="B2618" s="52">
        <v>8.43</v>
      </c>
      <c r="C2618" s="53">
        <v>6.5859374999999998E-2</v>
      </c>
    </row>
    <row r="2619" spans="1:3" x14ac:dyDescent="0.3">
      <c r="A2619" s="44">
        <v>0.26169999999999999</v>
      </c>
      <c r="B2619" s="52">
        <v>8.43</v>
      </c>
      <c r="C2619" s="53">
        <v>6.5859374999999998E-2</v>
      </c>
    </row>
    <row r="2620" spans="1:3" x14ac:dyDescent="0.3">
      <c r="A2620" s="44">
        <v>0.26179999999999998</v>
      </c>
      <c r="B2620" s="52">
        <v>8.43</v>
      </c>
      <c r="C2620" s="53">
        <v>6.5859374999999998E-2</v>
      </c>
    </row>
    <row r="2621" spans="1:3" x14ac:dyDescent="0.3">
      <c r="A2621" s="44">
        <v>0.26190000000000002</v>
      </c>
      <c r="B2621" s="52">
        <v>8.43</v>
      </c>
      <c r="C2621" s="53">
        <v>6.5859374999999998E-2</v>
      </c>
    </row>
    <row r="2622" spans="1:3" x14ac:dyDescent="0.3">
      <c r="A2622" s="44">
        <v>0.26200000000000001</v>
      </c>
      <c r="B2622" s="52">
        <v>8.43</v>
      </c>
      <c r="C2622" s="53">
        <v>6.5859374999999998E-2</v>
      </c>
    </row>
    <row r="2623" spans="1:3" x14ac:dyDescent="0.3">
      <c r="A2623" s="44">
        <v>0.2621</v>
      </c>
      <c r="B2623" s="52">
        <v>8.43</v>
      </c>
      <c r="C2623" s="53">
        <v>6.5859374999999998E-2</v>
      </c>
    </row>
    <row r="2624" spans="1:3" x14ac:dyDescent="0.3">
      <c r="A2624" s="44">
        <v>0.26219999999999999</v>
      </c>
      <c r="B2624" s="52">
        <v>8.43</v>
      </c>
      <c r="C2624" s="53">
        <v>6.5859374999999998E-2</v>
      </c>
    </row>
    <row r="2625" spans="1:3" x14ac:dyDescent="0.3">
      <c r="A2625" s="44">
        <v>0.26229999999999998</v>
      </c>
      <c r="B2625" s="52">
        <v>8.43</v>
      </c>
      <c r="C2625" s="53">
        <v>6.5859374999999998E-2</v>
      </c>
    </row>
    <row r="2626" spans="1:3" x14ac:dyDescent="0.3">
      <c r="A2626" s="44">
        <v>0.26240000000000002</v>
      </c>
      <c r="B2626" s="52">
        <v>8.43</v>
      </c>
      <c r="C2626" s="53">
        <v>6.5859374999999998E-2</v>
      </c>
    </row>
    <row r="2627" spans="1:3" x14ac:dyDescent="0.3">
      <c r="A2627" s="44">
        <v>0.26250000000000001</v>
      </c>
      <c r="B2627" s="52">
        <v>8.43</v>
      </c>
      <c r="C2627" s="53">
        <v>6.5859374999999998E-2</v>
      </c>
    </row>
    <row r="2628" spans="1:3" x14ac:dyDescent="0.3">
      <c r="A2628" s="44">
        <v>0.2626</v>
      </c>
      <c r="B2628" s="52">
        <v>8.43</v>
      </c>
      <c r="C2628" s="53">
        <v>6.5859374999999998E-2</v>
      </c>
    </row>
    <row r="2629" spans="1:3" x14ac:dyDescent="0.3">
      <c r="A2629" s="44">
        <v>0.26269999999999999</v>
      </c>
      <c r="B2629" s="52">
        <v>8.43</v>
      </c>
      <c r="C2629" s="53">
        <v>6.5859374999999998E-2</v>
      </c>
    </row>
    <row r="2630" spans="1:3" x14ac:dyDescent="0.3">
      <c r="A2630" s="44">
        <v>0.26279999999999998</v>
      </c>
      <c r="B2630" s="52">
        <v>8.43</v>
      </c>
      <c r="C2630" s="53">
        <v>6.5859374999999998E-2</v>
      </c>
    </row>
    <row r="2631" spans="1:3" x14ac:dyDescent="0.3">
      <c r="A2631" s="44">
        <v>0.26290000000000002</v>
      </c>
      <c r="B2631" s="52">
        <v>8.43</v>
      </c>
      <c r="C2631" s="53">
        <v>6.5859374999999998E-2</v>
      </c>
    </row>
    <row r="2632" spans="1:3" x14ac:dyDescent="0.3">
      <c r="A2632" s="44">
        <v>0.26300000000000001</v>
      </c>
      <c r="B2632" s="52">
        <v>8.43</v>
      </c>
      <c r="C2632" s="53">
        <v>6.5859374999999998E-2</v>
      </c>
    </row>
    <row r="2633" spans="1:3" x14ac:dyDescent="0.3">
      <c r="A2633" s="44">
        <v>0.2631</v>
      </c>
      <c r="B2633" s="52">
        <v>8.43</v>
      </c>
      <c r="C2633" s="53">
        <v>6.5859374999999998E-2</v>
      </c>
    </row>
    <row r="2634" spans="1:3" x14ac:dyDescent="0.3">
      <c r="A2634" s="44">
        <v>0.26319999999999999</v>
      </c>
      <c r="B2634" s="52">
        <v>8.43</v>
      </c>
      <c r="C2634" s="53">
        <v>6.5859374999999998E-2</v>
      </c>
    </row>
    <row r="2635" spans="1:3" x14ac:dyDescent="0.3">
      <c r="A2635" s="44">
        <v>0.26329999999999998</v>
      </c>
      <c r="B2635" s="52">
        <v>8.43</v>
      </c>
      <c r="C2635" s="53">
        <v>6.5859374999999998E-2</v>
      </c>
    </row>
    <row r="2636" spans="1:3" x14ac:dyDescent="0.3">
      <c r="A2636" s="44">
        <v>0.26340000000000002</v>
      </c>
      <c r="B2636" s="52">
        <v>8.43</v>
      </c>
      <c r="C2636" s="53">
        <v>6.5859374999999998E-2</v>
      </c>
    </row>
    <row r="2637" spans="1:3" x14ac:dyDescent="0.3">
      <c r="A2637" s="44">
        <v>0.26350000000000001</v>
      </c>
      <c r="B2637" s="52">
        <v>8.43</v>
      </c>
      <c r="C2637" s="53">
        <v>6.5859374999999998E-2</v>
      </c>
    </row>
    <row r="2638" spans="1:3" x14ac:dyDescent="0.3">
      <c r="A2638" s="44">
        <v>0.2636</v>
      </c>
      <c r="B2638" s="52">
        <v>8.43</v>
      </c>
      <c r="C2638" s="53">
        <v>6.5859374999999998E-2</v>
      </c>
    </row>
    <row r="2639" spans="1:3" x14ac:dyDescent="0.3">
      <c r="A2639" s="44">
        <v>0.26369999999999999</v>
      </c>
      <c r="B2639" s="52">
        <v>8.43</v>
      </c>
      <c r="C2639" s="53">
        <v>6.5859374999999998E-2</v>
      </c>
    </row>
    <row r="2640" spans="1:3" x14ac:dyDescent="0.3">
      <c r="A2640" s="44">
        <v>0.26379999999999998</v>
      </c>
      <c r="B2640" s="52">
        <v>8.43</v>
      </c>
      <c r="C2640" s="53">
        <v>6.5859374999999998E-2</v>
      </c>
    </row>
    <row r="2641" spans="1:3" x14ac:dyDescent="0.3">
      <c r="A2641" s="44">
        <v>0.26390000000000002</v>
      </c>
      <c r="B2641" s="52">
        <v>8.43</v>
      </c>
      <c r="C2641" s="53">
        <v>6.5859374999999998E-2</v>
      </c>
    </row>
    <row r="2642" spans="1:3" x14ac:dyDescent="0.3">
      <c r="A2642" s="44">
        <v>0.26400000000000001</v>
      </c>
      <c r="B2642" s="52">
        <v>8.43</v>
      </c>
      <c r="C2642" s="53">
        <v>6.5859374999999998E-2</v>
      </c>
    </row>
    <row r="2643" spans="1:3" x14ac:dyDescent="0.3">
      <c r="A2643" s="44">
        <v>0.2641</v>
      </c>
      <c r="B2643" s="52">
        <v>8.43</v>
      </c>
      <c r="C2643" s="53">
        <v>6.5859374999999998E-2</v>
      </c>
    </row>
    <row r="2644" spans="1:3" x14ac:dyDescent="0.3">
      <c r="A2644" s="44">
        <v>0.26419999999999999</v>
      </c>
      <c r="B2644" s="52">
        <v>8.43</v>
      </c>
      <c r="C2644" s="53">
        <v>6.5859374999999998E-2</v>
      </c>
    </row>
    <row r="2645" spans="1:3" x14ac:dyDescent="0.3">
      <c r="A2645" s="44">
        <v>0.26429999999999998</v>
      </c>
      <c r="B2645" s="52">
        <v>8.43</v>
      </c>
      <c r="C2645" s="53">
        <v>6.5859374999999998E-2</v>
      </c>
    </row>
    <row r="2646" spans="1:3" x14ac:dyDescent="0.3">
      <c r="A2646" s="44">
        <v>0.26440000000000002</v>
      </c>
      <c r="B2646" s="52">
        <v>8.43</v>
      </c>
      <c r="C2646" s="53">
        <v>6.5859374999999998E-2</v>
      </c>
    </row>
    <row r="2647" spans="1:3" x14ac:dyDescent="0.3">
      <c r="A2647" s="44">
        <v>0.26450000000000001</v>
      </c>
      <c r="B2647" s="52">
        <v>8.43</v>
      </c>
      <c r="C2647" s="53">
        <v>6.5859374999999998E-2</v>
      </c>
    </row>
    <row r="2648" spans="1:3" x14ac:dyDescent="0.3">
      <c r="A2648" s="44">
        <v>0.2646</v>
      </c>
      <c r="B2648" s="52">
        <v>8.43</v>
      </c>
      <c r="C2648" s="53">
        <v>6.5859374999999998E-2</v>
      </c>
    </row>
    <row r="2649" spans="1:3" x14ac:dyDescent="0.3">
      <c r="A2649" s="44">
        <v>0.26469999999999999</v>
      </c>
      <c r="B2649" s="52">
        <v>8.43</v>
      </c>
      <c r="C2649" s="53">
        <v>6.5859374999999998E-2</v>
      </c>
    </row>
    <row r="2650" spans="1:3" x14ac:dyDescent="0.3">
      <c r="A2650" s="44">
        <v>0.26479999999999998</v>
      </c>
      <c r="B2650" s="52">
        <v>8.43</v>
      </c>
      <c r="C2650" s="53">
        <v>6.5859374999999998E-2</v>
      </c>
    </row>
    <row r="2651" spans="1:3" x14ac:dyDescent="0.3">
      <c r="A2651" s="44">
        <v>0.26490000000000002</v>
      </c>
      <c r="B2651" s="52">
        <v>8.43</v>
      </c>
      <c r="C2651" s="53">
        <v>6.5859374999999998E-2</v>
      </c>
    </row>
    <row r="2652" spans="1:3" x14ac:dyDescent="0.3">
      <c r="A2652" s="44">
        <v>0.26500000000000001</v>
      </c>
      <c r="B2652" s="52">
        <v>8.43</v>
      </c>
      <c r="C2652" s="53">
        <v>6.5859374999999998E-2</v>
      </c>
    </row>
    <row r="2653" spans="1:3" x14ac:dyDescent="0.3">
      <c r="A2653" s="44">
        <v>0.2651</v>
      </c>
      <c r="B2653" s="52">
        <v>8.43</v>
      </c>
      <c r="C2653" s="53">
        <v>6.5859374999999998E-2</v>
      </c>
    </row>
    <row r="2654" spans="1:3" x14ac:dyDescent="0.3">
      <c r="A2654" s="44">
        <v>0.26519999999999999</v>
      </c>
      <c r="B2654" s="52">
        <v>8.43</v>
      </c>
      <c r="C2654" s="53">
        <v>6.5859374999999998E-2</v>
      </c>
    </row>
    <row r="2655" spans="1:3" x14ac:dyDescent="0.3">
      <c r="A2655" s="44">
        <v>0.26529999999999998</v>
      </c>
      <c r="B2655" s="52">
        <v>8.43</v>
      </c>
      <c r="C2655" s="53">
        <v>6.5859374999999998E-2</v>
      </c>
    </row>
    <row r="2656" spans="1:3" x14ac:dyDescent="0.3">
      <c r="A2656" s="44">
        <v>0.26540000000000002</v>
      </c>
      <c r="B2656" s="52">
        <v>8.43</v>
      </c>
      <c r="C2656" s="53">
        <v>6.5859374999999998E-2</v>
      </c>
    </row>
    <row r="2657" spans="1:3" x14ac:dyDescent="0.3">
      <c r="A2657" s="44">
        <v>0.26550000000000001</v>
      </c>
      <c r="B2657" s="52">
        <v>8.43</v>
      </c>
      <c r="C2657" s="53">
        <v>6.5859374999999998E-2</v>
      </c>
    </row>
    <row r="2658" spans="1:3" x14ac:dyDescent="0.3">
      <c r="A2658" s="44">
        <v>0.2656</v>
      </c>
      <c r="B2658" s="52">
        <v>8.43</v>
      </c>
      <c r="C2658" s="53">
        <v>6.5859374999999998E-2</v>
      </c>
    </row>
    <row r="2659" spans="1:3" x14ac:dyDescent="0.3">
      <c r="A2659" s="44">
        <v>0.26569999999999999</v>
      </c>
      <c r="B2659" s="52">
        <v>8.43</v>
      </c>
      <c r="C2659" s="53">
        <v>6.5859374999999998E-2</v>
      </c>
    </row>
    <row r="2660" spans="1:3" x14ac:dyDescent="0.3">
      <c r="A2660" s="44">
        <v>0.26579999999999998</v>
      </c>
      <c r="B2660" s="52">
        <v>8.43</v>
      </c>
      <c r="C2660" s="53">
        <v>6.5859374999999998E-2</v>
      </c>
    </row>
    <row r="2661" spans="1:3" x14ac:dyDescent="0.3">
      <c r="A2661" s="44">
        <v>0.26590000000000003</v>
      </c>
      <c r="B2661" s="52">
        <v>8.43</v>
      </c>
      <c r="C2661" s="53">
        <v>6.5859374999999998E-2</v>
      </c>
    </row>
    <row r="2662" spans="1:3" x14ac:dyDescent="0.3">
      <c r="A2662" s="44">
        <v>0.26600000000000001</v>
      </c>
      <c r="B2662" s="52">
        <v>8.43</v>
      </c>
      <c r="C2662" s="53">
        <v>6.5859374999999998E-2</v>
      </c>
    </row>
    <row r="2663" spans="1:3" x14ac:dyDescent="0.3">
      <c r="A2663" s="44">
        <v>0.2661</v>
      </c>
      <c r="B2663" s="52">
        <v>8.43</v>
      </c>
      <c r="C2663" s="53">
        <v>6.5859374999999998E-2</v>
      </c>
    </row>
    <row r="2664" spans="1:3" x14ac:dyDescent="0.3">
      <c r="A2664" s="44">
        <v>0.26619999999999999</v>
      </c>
      <c r="B2664" s="52">
        <v>8.43</v>
      </c>
      <c r="C2664" s="53">
        <v>6.5859374999999998E-2</v>
      </c>
    </row>
    <row r="2665" spans="1:3" x14ac:dyDescent="0.3">
      <c r="A2665" s="44">
        <v>0.26629999999999998</v>
      </c>
      <c r="B2665" s="52">
        <v>8.43</v>
      </c>
      <c r="C2665" s="53">
        <v>6.5859374999999998E-2</v>
      </c>
    </row>
    <row r="2666" spans="1:3" x14ac:dyDescent="0.3">
      <c r="A2666" s="44">
        <v>0.26640000000000003</v>
      </c>
      <c r="B2666" s="52">
        <v>8.43</v>
      </c>
      <c r="C2666" s="53">
        <v>6.5859374999999998E-2</v>
      </c>
    </row>
    <row r="2667" spans="1:3" x14ac:dyDescent="0.3">
      <c r="A2667" s="44">
        <v>0.26650000000000001</v>
      </c>
      <c r="B2667" s="52">
        <v>8.43</v>
      </c>
      <c r="C2667" s="53">
        <v>6.5859374999999998E-2</v>
      </c>
    </row>
    <row r="2668" spans="1:3" x14ac:dyDescent="0.3">
      <c r="A2668" s="44">
        <v>0.2666</v>
      </c>
      <c r="B2668" s="52">
        <v>8.43</v>
      </c>
      <c r="C2668" s="53">
        <v>6.5859374999999998E-2</v>
      </c>
    </row>
    <row r="2669" spans="1:3" x14ac:dyDescent="0.3">
      <c r="A2669" s="44">
        <v>0.26669999999999999</v>
      </c>
      <c r="B2669" s="52">
        <v>8.43</v>
      </c>
      <c r="C2669" s="53">
        <v>6.5859374999999998E-2</v>
      </c>
    </row>
    <row r="2670" spans="1:3" x14ac:dyDescent="0.3">
      <c r="A2670" s="44">
        <v>0.26679999999999998</v>
      </c>
      <c r="B2670" s="52">
        <v>8.43</v>
      </c>
      <c r="C2670" s="53">
        <v>6.5859374999999998E-2</v>
      </c>
    </row>
    <row r="2671" spans="1:3" x14ac:dyDescent="0.3">
      <c r="A2671" s="44">
        <v>0.26690000000000003</v>
      </c>
      <c r="B2671" s="52">
        <v>8.43</v>
      </c>
      <c r="C2671" s="53">
        <v>6.5859374999999998E-2</v>
      </c>
    </row>
    <row r="2672" spans="1:3" x14ac:dyDescent="0.3">
      <c r="A2672" s="44">
        <v>0.26700000000000002</v>
      </c>
      <c r="B2672" s="52">
        <v>8.43</v>
      </c>
      <c r="C2672" s="53">
        <v>6.5859374999999998E-2</v>
      </c>
    </row>
    <row r="2673" spans="1:3" x14ac:dyDescent="0.3">
      <c r="A2673" s="44">
        <v>0.2671</v>
      </c>
      <c r="B2673" s="52">
        <v>8.43</v>
      </c>
      <c r="C2673" s="53">
        <v>6.5859374999999998E-2</v>
      </c>
    </row>
    <row r="2674" spans="1:3" x14ac:dyDescent="0.3">
      <c r="A2674" s="44">
        <v>0.26719999999999999</v>
      </c>
      <c r="B2674" s="52">
        <v>8.43</v>
      </c>
      <c r="C2674" s="53">
        <v>6.5859374999999998E-2</v>
      </c>
    </row>
    <row r="2675" spans="1:3" x14ac:dyDescent="0.3">
      <c r="A2675" s="44">
        <v>0.26729999999999998</v>
      </c>
      <c r="B2675" s="52">
        <v>8.43</v>
      </c>
      <c r="C2675" s="53">
        <v>6.5859374999999998E-2</v>
      </c>
    </row>
    <row r="2676" spans="1:3" x14ac:dyDescent="0.3">
      <c r="A2676" s="44">
        <v>0.26740000000000003</v>
      </c>
      <c r="B2676" s="52">
        <v>8.43</v>
      </c>
      <c r="C2676" s="53">
        <v>6.5859374999999998E-2</v>
      </c>
    </row>
    <row r="2677" spans="1:3" x14ac:dyDescent="0.3">
      <c r="A2677" s="44">
        <v>0.26750000000000002</v>
      </c>
      <c r="B2677" s="52">
        <v>8.43</v>
      </c>
      <c r="C2677" s="53">
        <v>6.5859374999999998E-2</v>
      </c>
    </row>
    <row r="2678" spans="1:3" x14ac:dyDescent="0.3">
      <c r="A2678" s="44">
        <v>0.2676</v>
      </c>
      <c r="B2678" s="52">
        <v>8.43</v>
      </c>
      <c r="C2678" s="53">
        <v>6.5859374999999998E-2</v>
      </c>
    </row>
    <row r="2679" spans="1:3" x14ac:dyDescent="0.3">
      <c r="A2679" s="44">
        <v>0.26769999999999999</v>
      </c>
      <c r="B2679" s="52">
        <v>8.43</v>
      </c>
      <c r="C2679" s="53">
        <v>6.5859374999999998E-2</v>
      </c>
    </row>
    <row r="2680" spans="1:3" x14ac:dyDescent="0.3">
      <c r="A2680" s="44">
        <v>0.26779999999999998</v>
      </c>
      <c r="B2680" s="52">
        <v>8.43</v>
      </c>
      <c r="C2680" s="53">
        <v>6.5859374999999998E-2</v>
      </c>
    </row>
    <row r="2681" spans="1:3" x14ac:dyDescent="0.3">
      <c r="A2681" s="44">
        <v>0.26790000000000003</v>
      </c>
      <c r="B2681" s="52">
        <v>8.43</v>
      </c>
      <c r="C2681" s="53">
        <v>6.5859374999999998E-2</v>
      </c>
    </row>
    <row r="2682" spans="1:3" x14ac:dyDescent="0.3">
      <c r="A2682" s="44">
        <v>0.26800000000000002</v>
      </c>
      <c r="B2682" s="52">
        <v>8.43</v>
      </c>
      <c r="C2682" s="53">
        <v>6.5859374999999998E-2</v>
      </c>
    </row>
    <row r="2683" spans="1:3" x14ac:dyDescent="0.3">
      <c r="A2683" s="44">
        <v>0.2681</v>
      </c>
      <c r="B2683" s="52">
        <v>8.43</v>
      </c>
      <c r="C2683" s="53">
        <v>6.5859374999999998E-2</v>
      </c>
    </row>
    <row r="2684" spans="1:3" x14ac:dyDescent="0.3">
      <c r="A2684" s="44">
        <v>0.26819999999999999</v>
      </c>
      <c r="B2684" s="52">
        <v>8.43</v>
      </c>
      <c r="C2684" s="53">
        <v>6.5859374999999998E-2</v>
      </c>
    </row>
    <row r="2685" spans="1:3" x14ac:dyDescent="0.3">
      <c r="A2685" s="44">
        <v>0.26829999999999998</v>
      </c>
      <c r="B2685" s="52">
        <v>8.43</v>
      </c>
      <c r="C2685" s="53">
        <v>6.5859374999999998E-2</v>
      </c>
    </row>
    <row r="2686" spans="1:3" x14ac:dyDescent="0.3">
      <c r="A2686" s="44">
        <v>0.26840000000000003</v>
      </c>
      <c r="B2686" s="52">
        <v>8.43</v>
      </c>
      <c r="C2686" s="53">
        <v>6.5859374999999998E-2</v>
      </c>
    </row>
    <row r="2687" spans="1:3" x14ac:dyDescent="0.3">
      <c r="A2687" s="44">
        <v>0.26850000000000002</v>
      </c>
      <c r="B2687" s="52">
        <v>8.43</v>
      </c>
      <c r="C2687" s="53">
        <v>6.5859374999999998E-2</v>
      </c>
    </row>
    <row r="2688" spans="1:3" x14ac:dyDescent="0.3">
      <c r="A2688" s="44">
        <v>0.26860000000000001</v>
      </c>
      <c r="B2688" s="52">
        <v>8.43</v>
      </c>
      <c r="C2688" s="53">
        <v>6.5859374999999998E-2</v>
      </c>
    </row>
    <row r="2689" spans="1:3" x14ac:dyDescent="0.3">
      <c r="A2689" s="44">
        <v>0.26869999999999999</v>
      </c>
      <c r="B2689" s="52">
        <v>8.43</v>
      </c>
      <c r="C2689" s="53">
        <v>6.5859374999999998E-2</v>
      </c>
    </row>
    <row r="2690" spans="1:3" x14ac:dyDescent="0.3">
      <c r="A2690" s="44">
        <v>0.26879999999999998</v>
      </c>
      <c r="B2690" s="52">
        <v>8.43</v>
      </c>
      <c r="C2690" s="53">
        <v>6.5859374999999998E-2</v>
      </c>
    </row>
    <row r="2691" spans="1:3" x14ac:dyDescent="0.3">
      <c r="A2691" s="44">
        <v>0.26889999999999997</v>
      </c>
      <c r="B2691" s="52">
        <v>8.43</v>
      </c>
      <c r="C2691" s="53">
        <v>6.5859374999999998E-2</v>
      </c>
    </row>
    <row r="2692" spans="1:3" x14ac:dyDescent="0.3">
      <c r="A2692" s="44">
        <v>0.26900000000000002</v>
      </c>
      <c r="B2692" s="52">
        <v>8.43</v>
      </c>
      <c r="C2692" s="53">
        <v>6.5859374999999998E-2</v>
      </c>
    </row>
    <row r="2693" spans="1:3" x14ac:dyDescent="0.3">
      <c r="A2693" s="44">
        <v>0.26910000000000001</v>
      </c>
      <c r="B2693" s="52">
        <v>8.43</v>
      </c>
      <c r="C2693" s="53">
        <v>6.5859374999999998E-2</v>
      </c>
    </row>
    <row r="2694" spans="1:3" x14ac:dyDescent="0.3">
      <c r="A2694" s="44">
        <v>0.26919999999999999</v>
      </c>
      <c r="B2694" s="52">
        <v>8.43</v>
      </c>
      <c r="C2694" s="53">
        <v>6.5859374999999998E-2</v>
      </c>
    </row>
    <row r="2695" spans="1:3" x14ac:dyDescent="0.3">
      <c r="A2695" s="44">
        <v>0.26929999999999998</v>
      </c>
      <c r="B2695" s="52">
        <v>8.43</v>
      </c>
      <c r="C2695" s="53">
        <v>6.5859374999999998E-2</v>
      </c>
    </row>
    <row r="2696" spans="1:3" x14ac:dyDescent="0.3">
      <c r="A2696" s="44">
        <v>0.26939999999999997</v>
      </c>
      <c r="B2696" s="52">
        <v>8.43</v>
      </c>
      <c r="C2696" s="53">
        <v>6.5859374999999998E-2</v>
      </c>
    </row>
    <row r="2697" spans="1:3" x14ac:dyDescent="0.3">
      <c r="A2697" s="44">
        <v>0.26950000000000002</v>
      </c>
      <c r="B2697" s="52">
        <v>8.43</v>
      </c>
      <c r="C2697" s="53">
        <v>6.5859374999999998E-2</v>
      </c>
    </row>
    <row r="2698" spans="1:3" x14ac:dyDescent="0.3">
      <c r="A2698" s="44">
        <v>0.26960000000000001</v>
      </c>
      <c r="B2698" s="52">
        <v>8.43</v>
      </c>
      <c r="C2698" s="53">
        <v>6.5859374999999998E-2</v>
      </c>
    </row>
    <row r="2699" spans="1:3" x14ac:dyDescent="0.3">
      <c r="A2699" s="44">
        <v>0.2697</v>
      </c>
      <c r="B2699" s="52">
        <v>8.43</v>
      </c>
      <c r="C2699" s="53">
        <v>6.5859374999999998E-2</v>
      </c>
    </row>
    <row r="2700" spans="1:3" x14ac:dyDescent="0.3">
      <c r="A2700" s="44">
        <v>0.26979999999999998</v>
      </c>
      <c r="B2700" s="52">
        <v>8.43</v>
      </c>
      <c r="C2700" s="53">
        <v>6.5859374999999998E-2</v>
      </c>
    </row>
    <row r="2701" spans="1:3" x14ac:dyDescent="0.3">
      <c r="A2701" s="44">
        <v>0.26989999999999997</v>
      </c>
      <c r="B2701" s="52">
        <v>8.43</v>
      </c>
      <c r="C2701" s="53">
        <v>6.5859374999999998E-2</v>
      </c>
    </row>
    <row r="2702" spans="1:3" x14ac:dyDescent="0.3">
      <c r="A2702" s="44">
        <v>0.27</v>
      </c>
      <c r="B2702" s="52">
        <v>8.43</v>
      </c>
      <c r="C2702" s="53">
        <v>6.5859374999999998E-2</v>
      </c>
    </row>
    <row r="2703" spans="1:3" x14ac:dyDescent="0.3">
      <c r="A2703" s="44">
        <v>0.27010000000000001</v>
      </c>
      <c r="B2703" s="52">
        <v>8.43</v>
      </c>
      <c r="C2703" s="53">
        <v>6.5859374999999998E-2</v>
      </c>
    </row>
    <row r="2704" spans="1:3" x14ac:dyDescent="0.3">
      <c r="A2704" s="44">
        <v>0.2702</v>
      </c>
      <c r="B2704" s="52">
        <v>8.43</v>
      </c>
      <c r="C2704" s="53">
        <v>6.5859374999999998E-2</v>
      </c>
    </row>
    <row r="2705" spans="1:3" x14ac:dyDescent="0.3">
      <c r="A2705" s="44">
        <v>0.27029999999999998</v>
      </c>
      <c r="B2705" s="52">
        <v>8.43</v>
      </c>
      <c r="C2705" s="53">
        <v>6.5859374999999998E-2</v>
      </c>
    </row>
    <row r="2706" spans="1:3" x14ac:dyDescent="0.3">
      <c r="A2706" s="44">
        <v>0.27039999999999997</v>
      </c>
      <c r="B2706" s="52">
        <v>8.43</v>
      </c>
      <c r="C2706" s="53">
        <v>6.5859374999999998E-2</v>
      </c>
    </row>
    <row r="2707" spans="1:3" x14ac:dyDescent="0.3">
      <c r="A2707" s="44">
        <v>0.27050000000000002</v>
      </c>
      <c r="B2707" s="52">
        <v>8.43</v>
      </c>
      <c r="C2707" s="53">
        <v>6.5859374999999998E-2</v>
      </c>
    </row>
    <row r="2708" spans="1:3" x14ac:dyDescent="0.3">
      <c r="A2708" s="44">
        <v>0.27060000000000001</v>
      </c>
      <c r="B2708" s="52">
        <v>8.43</v>
      </c>
      <c r="C2708" s="53">
        <v>6.5859374999999998E-2</v>
      </c>
    </row>
    <row r="2709" spans="1:3" x14ac:dyDescent="0.3">
      <c r="A2709" s="44">
        <v>0.2707</v>
      </c>
      <c r="B2709" s="52">
        <v>8.43</v>
      </c>
      <c r="C2709" s="53">
        <v>6.5859374999999998E-2</v>
      </c>
    </row>
    <row r="2710" spans="1:3" x14ac:dyDescent="0.3">
      <c r="A2710" s="44">
        <v>0.27079999999999999</v>
      </c>
      <c r="B2710" s="52">
        <v>8.43</v>
      </c>
      <c r="C2710" s="53">
        <v>6.5859374999999998E-2</v>
      </c>
    </row>
    <row r="2711" spans="1:3" x14ac:dyDescent="0.3">
      <c r="A2711" s="44">
        <v>0.27089999999999997</v>
      </c>
      <c r="B2711" s="52">
        <v>8.43</v>
      </c>
      <c r="C2711" s="53">
        <v>6.5859374999999998E-2</v>
      </c>
    </row>
    <row r="2712" spans="1:3" x14ac:dyDescent="0.3">
      <c r="A2712" s="44">
        <v>0.27100000000000002</v>
      </c>
      <c r="B2712" s="52">
        <v>8.43</v>
      </c>
      <c r="C2712" s="53">
        <v>6.5859374999999998E-2</v>
      </c>
    </row>
    <row r="2713" spans="1:3" x14ac:dyDescent="0.3">
      <c r="A2713" s="44">
        <v>0.27110000000000001</v>
      </c>
      <c r="B2713" s="52">
        <v>8.43</v>
      </c>
      <c r="C2713" s="53">
        <v>6.5859374999999998E-2</v>
      </c>
    </row>
    <row r="2714" spans="1:3" x14ac:dyDescent="0.3">
      <c r="A2714" s="44">
        <v>0.2712</v>
      </c>
      <c r="B2714" s="52">
        <v>8.43</v>
      </c>
      <c r="C2714" s="53">
        <v>6.5859374999999998E-2</v>
      </c>
    </row>
    <row r="2715" spans="1:3" x14ac:dyDescent="0.3">
      <c r="A2715" s="44">
        <v>0.27129999999999999</v>
      </c>
      <c r="B2715" s="52">
        <v>8.43</v>
      </c>
      <c r="C2715" s="53">
        <v>6.5859374999999998E-2</v>
      </c>
    </row>
    <row r="2716" spans="1:3" x14ac:dyDescent="0.3">
      <c r="A2716" s="44">
        <v>0.27139999999999997</v>
      </c>
      <c r="B2716" s="52">
        <v>8.43</v>
      </c>
      <c r="C2716" s="53">
        <v>6.5859374999999998E-2</v>
      </c>
    </row>
    <row r="2717" spans="1:3" x14ac:dyDescent="0.3">
      <c r="A2717" s="44">
        <v>0.27150000000000002</v>
      </c>
      <c r="B2717" s="52">
        <v>8.43</v>
      </c>
      <c r="C2717" s="53">
        <v>6.5859374999999998E-2</v>
      </c>
    </row>
    <row r="2718" spans="1:3" x14ac:dyDescent="0.3">
      <c r="A2718" s="44">
        <v>0.27160000000000001</v>
      </c>
      <c r="B2718" s="52">
        <v>8.43</v>
      </c>
      <c r="C2718" s="53">
        <v>6.5859374999999998E-2</v>
      </c>
    </row>
    <row r="2719" spans="1:3" x14ac:dyDescent="0.3">
      <c r="A2719" s="44">
        <v>0.2717</v>
      </c>
      <c r="B2719" s="52">
        <v>8.43</v>
      </c>
      <c r="C2719" s="53">
        <v>6.5859374999999998E-2</v>
      </c>
    </row>
    <row r="2720" spans="1:3" x14ac:dyDescent="0.3">
      <c r="A2720" s="44">
        <v>0.27179999999999999</v>
      </c>
      <c r="B2720" s="52">
        <v>8.43</v>
      </c>
      <c r="C2720" s="53">
        <v>6.5859374999999998E-2</v>
      </c>
    </row>
    <row r="2721" spans="1:3" x14ac:dyDescent="0.3">
      <c r="A2721" s="44">
        <v>0.27189999999999998</v>
      </c>
      <c r="B2721" s="52">
        <v>8.43</v>
      </c>
      <c r="C2721" s="53">
        <v>6.5859374999999998E-2</v>
      </c>
    </row>
    <row r="2722" spans="1:3" x14ac:dyDescent="0.3">
      <c r="A2722" s="44">
        <v>0.27200000000000002</v>
      </c>
      <c r="B2722" s="52">
        <v>8.43</v>
      </c>
      <c r="C2722" s="53">
        <v>6.5859374999999998E-2</v>
      </c>
    </row>
    <row r="2723" spans="1:3" x14ac:dyDescent="0.3">
      <c r="A2723" s="44">
        <v>0.27210000000000001</v>
      </c>
      <c r="B2723" s="52">
        <v>8.43</v>
      </c>
      <c r="C2723" s="53">
        <v>6.5859374999999998E-2</v>
      </c>
    </row>
    <row r="2724" spans="1:3" x14ac:dyDescent="0.3">
      <c r="A2724" s="44">
        <v>0.2722</v>
      </c>
      <c r="B2724" s="52">
        <v>8.43</v>
      </c>
      <c r="C2724" s="53">
        <v>6.5859374999999998E-2</v>
      </c>
    </row>
    <row r="2725" spans="1:3" x14ac:dyDescent="0.3">
      <c r="A2725" s="44">
        <v>0.27229999999999999</v>
      </c>
      <c r="B2725" s="52">
        <v>8.43</v>
      </c>
      <c r="C2725" s="53">
        <v>6.5859374999999998E-2</v>
      </c>
    </row>
    <row r="2726" spans="1:3" x14ac:dyDescent="0.3">
      <c r="A2726" s="44">
        <v>0.27239999999999998</v>
      </c>
      <c r="B2726" s="52">
        <v>8.43</v>
      </c>
      <c r="C2726" s="53">
        <v>6.5859374999999998E-2</v>
      </c>
    </row>
    <row r="2727" spans="1:3" x14ac:dyDescent="0.3">
      <c r="A2727" s="44">
        <v>0.27250000000000002</v>
      </c>
      <c r="B2727" s="52">
        <v>8.43</v>
      </c>
      <c r="C2727" s="53">
        <v>6.5859374999999998E-2</v>
      </c>
    </row>
    <row r="2728" spans="1:3" x14ac:dyDescent="0.3">
      <c r="A2728" s="44">
        <v>0.27260000000000001</v>
      </c>
      <c r="B2728" s="52">
        <v>8.43</v>
      </c>
      <c r="C2728" s="53">
        <v>6.5859374999999998E-2</v>
      </c>
    </row>
    <row r="2729" spans="1:3" x14ac:dyDescent="0.3">
      <c r="A2729" s="44">
        <v>0.2727</v>
      </c>
      <c r="B2729" s="52">
        <v>8.43</v>
      </c>
      <c r="C2729" s="53">
        <v>6.5859374999999998E-2</v>
      </c>
    </row>
    <row r="2730" spans="1:3" x14ac:dyDescent="0.3">
      <c r="A2730" s="44">
        <v>0.27279999999999999</v>
      </c>
      <c r="B2730" s="52">
        <v>8.43</v>
      </c>
      <c r="C2730" s="53">
        <v>6.5859374999999998E-2</v>
      </c>
    </row>
    <row r="2731" spans="1:3" x14ac:dyDescent="0.3">
      <c r="A2731" s="44">
        <v>0.27289999999999998</v>
      </c>
      <c r="B2731" s="52">
        <v>8.43</v>
      </c>
      <c r="C2731" s="53">
        <v>6.5859374999999998E-2</v>
      </c>
    </row>
    <row r="2732" spans="1:3" x14ac:dyDescent="0.3">
      <c r="A2732" s="44">
        <v>0.27300000000000002</v>
      </c>
      <c r="B2732" s="52">
        <v>8.43</v>
      </c>
      <c r="C2732" s="53">
        <v>6.5859374999999998E-2</v>
      </c>
    </row>
    <row r="2733" spans="1:3" x14ac:dyDescent="0.3">
      <c r="A2733" s="44">
        <v>0.27310000000000001</v>
      </c>
      <c r="B2733" s="52">
        <v>8.43</v>
      </c>
      <c r="C2733" s="53">
        <v>6.5859374999999998E-2</v>
      </c>
    </row>
    <row r="2734" spans="1:3" x14ac:dyDescent="0.3">
      <c r="A2734" s="44">
        <v>0.2732</v>
      </c>
      <c r="B2734" s="52">
        <v>8.43</v>
      </c>
      <c r="C2734" s="53">
        <v>6.5859374999999998E-2</v>
      </c>
    </row>
    <row r="2735" spans="1:3" x14ac:dyDescent="0.3">
      <c r="A2735" s="44">
        <v>0.27329999999999999</v>
      </c>
      <c r="B2735" s="52">
        <v>8.43</v>
      </c>
      <c r="C2735" s="53">
        <v>6.5859374999999998E-2</v>
      </c>
    </row>
    <row r="2736" spans="1:3" x14ac:dyDescent="0.3">
      <c r="A2736" s="44">
        <v>0.27339999999999998</v>
      </c>
      <c r="B2736" s="52">
        <v>8.43</v>
      </c>
      <c r="C2736" s="53">
        <v>6.5859374999999998E-2</v>
      </c>
    </row>
    <row r="2737" spans="1:3" x14ac:dyDescent="0.3">
      <c r="A2737" s="44">
        <v>0.27350000000000002</v>
      </c>
      <c r="B2737" s="52">
        <v>8.43</v>
      </c>
      <c r="C2737" s="53">
        <v>6.5859374999999998E-2</v>
      </c>
    </row>
    <row r="2738" spans="1:3" x14ac:dyDescent="0.3">
      <c r="A2738" s="44">
        <v>0.27360000000000001</v>
      </c>
      <c r="B2738" s="52">
        <v>8.43</v>
      </c>
      <c r="C2738" s="53">
        <v>6.5859374999999998E-2</v>
      </c>
    </row>
    <row r="2739" spans="1:3" x14ac:dyDescent="0.3">
      <c r="A2739" s="44">
        <v>0.2737</v>
      </c>
      <c r="B2739" s="52">
        <v>8.43</v>
      </c>
      <c r="C2739" s="53">
        <v>6.5859374999999998E-2</v>
      </c>
    </row>
    <row r="2740" spans="1:3" x14ac:dyDescent="0.3">
      <c r="A2740" s="44">
        <v>0.27379999999999999</v>
      </c>
      <c r="B2740" s="52">
        <v>8.43</v>
      </c>
      <c r="C2740" s="53">
        <v>6.5859374999999998E-2</v>
      </c>
    </row>
    <row r="2741" spans="1:3" x14ac:dyDescent="0.3">
      <c r="A2741" s="44">
        <v>0.27389999999999998</v>
      </c>
      <c r="B2741" s="52">
        <v>8.43</v>
      </c>
      <c r="C2741" s="53">
        <v>6.5859374999999998E-2</v>
      </c>
    </row>
    <row r="2742" spans="1:3" x14ac:dyDescent="0.3">
      <c r="A2742" s="44">
        <v>0.27400000000000002</v>
      </c>
      <c r="B2742" s="52">
        <v>8.43</v>
      </c>
      <c r="C2742" s="53">
        <v>6.5859374999999998E-2</v>
      </c>
    </row>
    <row r="2743" spans="1:3" x14ac:dyDescent="0.3">
      <c r="A2743" s="44">
        <v>0.27410000000000001</v>
      </c>
      <c r="B2743" s="52">
        <v>8.43</v>
      </c>
      <c r="C2743" s="53">
        <v>6.5859374999999998E-2</v>
      </c>
    </row>
    <row r="2744" spans="1:3" x14ac:dyDescent="0.3">
      <c r="A2744" s="44">
        <v>0.2742</v>
      </c>
      <c r="B2744" s="52">
        <v>8.43</v>
      </c>
      <c r="C2744" s="53">
        <v>6.5859374999999998E-2</v>
      </c>
    </row>
    <row r="2745" spans="1:3" x14ac:dyDescent="0.3">
      <c r="A2745" s="44">
        <v>0.27429999999999999</v>
      </c>
      <c r="B2745" s="52">
        <v>8.43</v>
      </c>
      <c r="C2745" s="53">
        <v>6.5859374999999998E-2</v>
      </c>
    </row>
    <row r="2746" spans="1:3" x14ac:dyDescent="0.3">
      <c r="A2746" s="44">
        <v>0.27439999999999998</v>
      </c>
      <c r="B2746" s="52">
        <v>8.43</v>
      </c>
      <c r="C2746" s="53">
        <v>6.5859374999999998E-2</v>
      </c>
    </row>
    <row r="2747" spans="1:3" x14ac:dyDescent="0.3">
      <c r="A2747" s="44">
        <v>0.27450000000000002</v>
      </c>
      <c r="B2747" s="52">
        <v>8.43</v>
      </c>
      <c r="C2747" s="53">
        <v>6.5859374999999998E-2</v>
      </c>
    </row>
    <row r="2748" spans="1:3" x14ac:dyDescent="0.3">
      <c r="A2748" s="44">
        <v>0.27460000000000001</v>
      </c>
      <c r="B2748" s="52">
        <v>8.43</v>
      </c>
      <c r="C2748" s="53">
        <v>6.5859374999999998E-2</v>
      </c>
    </row>
    <row r="2749" spans="1:3" x14ac:dyDescent="0.3">
      <c r="A2749" s="44">
        <v>0.2747</v>
      </c>
      <c r="B2749" s="52">
        <v>8.43</v>
      </c>
      <c r="C2749" s="53">
        <v>6.5859374999999998E-2</v>
      </c>
    </row>
    <row r="2750" spans="1:3" x14ac:dyDescent="0.3">
      <c r="A2750" s="44">
        <v>0.27479999999999999</v>
      </c>
      <c r="B2750" s="52">
        <v>8.43</v>
      </c>
      <c r="C2750" s="53">
        <v>6.5859374999999998E-2</v>
      </c>
    </row>
    <row r="2751" spans="1:3" x14ac:dyDescent="0.3">
      <c r="A2751" s="44">
        <v>0.27489999999999998</v>
      </c>
      <c r="B2751" s="52">
        <v>8.43</v>
      </c>
      <c r="C2751" s="53">
        <v>6.5859374999999998E-2</v>
      </c>
    </row>
    <row r="2752" spans="1:3" x14ac:dyDescent="0.3">
      <c r="A2752" s="44">
        <v>0.27500000000000002</v>
      </c>
      <c r="B2752" s="52">
        <v>8.43</v>
      </c>
      <c r="C2752" s="53">
        <v>6.5859374999999998E-2</v>
      </c>
    </row>
    <row r="2753" spans="1:3" x14ac:dyDescent="0.3">
      <c r="A2753" s="44">
        <v>0.27510000000000001</v>
      </c>
      <c r="B2753" s="52">
        <v>8.43</v>
      </c>
      <c r="C2753" s="53">
        <v>6.5859374999999998E-2</v>
      </c>
    </row>
    <row r="2754" spans="1:3" x14ac:dyDescent="0.3">
      <c r="A2754" s="44">
        <v>0.2752</v>
      </c>
      <c r="B2754" s="52">
        <v>8.43</v>
      </c>
      <c r="C2754" s="53">
        <v>6.5859374999999998E-2</v>
      </c>
    </row>
    <row r="2755" spans="1:3" x14ac:dyDescent="0.3">
      <c r="A2755" s="44">
        <v>0.27529999999999999</v>
      </c>
      <c r="B2755" s="52">
        <v>8.43</v>
      </c>
      <c r="C2755" s="53">
        <v>6.5859374999999998E-2</v>
      </c>
    </row>
    <row r="2756" spans="1:3" x14ac:dyDescent="0.3">
      <c r="A2756" s="44">
        <v>0.27539999999999998</v>
      </c>
      <c r="B2756" s="52">
        <v>8.43</v>
      </c>
      <c r="C2756" s="53">
        <v>6.5859374999999998E-2</v>
      </c>
    </row>
    <row r="2757" spans="1:3" x14ac:dyDescent="0.3">
      <c r="A2757" s="44">
        <v>0.27550000000000002</v>
      </c>
      <c r="B2757" s="52">
        <v>8.43</v>
      </c>
      <c r="C2757" s="53">
        <v>6.5859374999999998E-2</v>
      </c>
    </row>
    <row r="2758" spans="1:3" x14ac:dyDescent="0.3">
      <c r="A2758" s="44">
        <v>0.27560000000000001</v>
      </c>
      <c r="B2758" s="52">
        <v>8.43</v>
      </c>
      <c r="C2758" s="53">
        <v>6.5859374999999998E-2</v>
      </c>
    </row>
    <row r="2759" spans="1:3" x14ac:dyDescent="0.3">
      <c r="A2759" s="44">
        <v>0.2757</v>
      </c>
      <c r="B2759" s="52">
        <v>8.43</v>
      </c>
      <c r="C2759" s="53">
        <v>6.5859374999999998E-2</v>
      </c>
    </row>
    <row r="2760" spans="1:3" x14ac:dyDescent="0.3">
      <c r="A2760" s="44">
        <v>0.27579999999999999</v>
      </c>
      <c r="B2760" s="52">
        <v>8.43</v>
      </c>
      <c r="C2760" s="53">
        <v>6.5859374999999998E-2</v>
      </c>
    </row>
    <row r="2761" spans="1:3" x14ac:dyDescent="0.3">
      <c r="A2761" s="44">
        <v>0.27589999999999998</v>
      </c>
      <c r="B2761" s="52">
        <v>8.43</v>
      </c>
      <c r="C2761" s="53">
        <v>6.5859374999999998E-2</v>
      </c>
    </row>
    <row r="2762" spans="1:3" x14ac:dyDescent="0.3">
      <c r="A2762" s="44">
        <v>0.27600000000000002</v>
      </c>
      <c r="B2762" s="52">
        <v>8.43</v>
      </c>
      <c r="C2762" s="53">
        <v>6.5859374999999998E-2</v>
      </c>
    </row>
    <row r="2763" spans="1:3" x14ac:dyDescent="0.3">
      <c r="A2763" s="44">
        <v>0.27610000000000001</v>
      </c>
      <c r="B2763" s="52">
        <v>8.43</v>
      </c>
      <c r="C2763" s="53">
        <v>6.5859374999999998E-2</v>
      </c>
    </row>
    <row r="2764" spans="1:3" x14ac:dyDescent="0.3">
      <c r="A2764" s="44">
        <v>0.2762</v>
      </c>
      <c r="B2764" s="52">
        <v>8.43</v>
      </c>
      <c r="C2764" s="53">
        <v>6.5859374999999998E-2</v>
      </c>
    </row>
    <row r="2765" spans="1:3" x14ac:dyDescent="0.3">
      <c r="A2765" s="44">
        <v>0.27629999999999999</v>
      </c>
      <c r="B2765" s="52">
        <v>8.43</v>
      </c>
      <c r="C2765" s="53">
        <v>6.5859374999999998E-2</v>
      </c>
    </row>
    <row r="2766" spans="1:3" x14ac:dyDescent="0.3">
      <c r="A2766" s="44">
        <v>0.27639999999999998</v>
      </c>
      <c r="B2766" s="52">
        <v>8.43</v>
      </c>
      <c r="C2766" s="53">
        <v>6.5859374999999998E-2</v>
      </c>
    </row>
    <row r="2767" spans="1:3" x14ac:dyDescent="0.3">
      <c r="A2767" s="44">
        <v>0.27650000000000002</v>
      </c>
      <c r="B2767" s="52">
        <v>8.43</v>
      </c>
      <c r="C2767" s="53">
        <v>6.5859374999999998E-2</v>
      </c>
    </row>
    <row r="2768" spans="1:3" x14ac:dyDescent="0.3">
      <c r="A2768" s="44">
        <v>0.27660000000000001</v>
      </c>
      <c r="B2768" s="52">
        <v>8.43</v>
      </c>
      <c r="C2768" s="53">
        <v>6.5859374999999998E-2</v>
      </c>
    </row>
    <row r="2769" spans="1:3" x14ac:dyDescent="0.3">
      <c r="A2769" s="44">
        <v>0.2767</v>
      </c>
      <c r="B2769" s="52">
        <v>8.43</v>
      </c>
      <c r="C2769" s="53">
        <v>6.5859374999999998E-2</v>
      </c>
    </row>
    <row r="2770" spans="1:3" x14ac:dyDescent="0.3">
      <c r="A2770" s="44">
        <v>0.27679999999999999</v>
      </c>
      <c r="B2770" s="52">
        <v>8.43</v>
      </c>
      <c r="C2770" s="53">
        <v>6.5859374999999998E-2</v>
      </c>
    </row>
    <row r="2771" spans="1:3" x14ac:dyDescent="0.3">
      <c r="A2771" s="44">
        <v>0.27689999999999998</v>
      </c>
      <c r="B2771" s="52">
        <v>8.43</v>
      </c>
      <c r="C2771" s="53">
        <v>6.5859374999999998E-2</v>
      </c>
    </row>
    <row r="2772" spans="1:3" x14ac:dyDescent="0.3">
      <c r="A2772" s="44">
        <v>0.27700000000000002</v>
      </c>
      <c r="B2772" s="52">
        <v>8.43</v>
      </c>
      <c r="C2772" s="53">
        <v>6.5859374999999998E-2</v>
      </c>
    </row>
    <row r="2773" spans="1:3" x14ac:dyDescent="0.3">
      <c r="A2773" s="44">
        <v>0.27710000000000001</v>
      </c>
      <c r="B2773" s="52">
        <v>8.43</v>
      </c>
      <c r="C2773" s="53">
        <v>6.5859374999999998E-2</v>
      </c>
    </row>
    <row r="2774" spans="1:3" x14ac:dyDescent="0.3">
      <c r="A2774" s="44">
        <v>0.2772</v>
      </c>
      <c r="B2774" s="52">
        <v>8.43</v>
      </c>
      <c r="C2774" s="53">
        <v>6.5859374999999998E-2</v>
      </c>
    </row>
    <row r="2775" spans="1:3" x14ac:dyDescent="0.3">
      <c r="A2775" s="44">
        <v>0.27729999999999999</v>
      </c>
      <c r="B2775" s="52">
        <v>8.43</v>
      </c>
      <c r="C2775" s="53">
        <v>6.5859374999999998E-2</v>
      </c>
    </row>
    <row r="2776" spans="1:3" x14ac:dyDescent="0.3">
      <c r="A2776" s="44">
        <v>0.27739999999999998</v>
      </c>
      <c r="B2776" s="52">
        <v>8.43</v>
      </c>
      <c r="C2776" s="53">
        <v>6.5859374999999998E-2</v>
      </c>
    </row>
    <row r="2777" spans="1:3" x14ac:dyDescent="0.3">
      <c r="A2777" s="44">
        <v>0.27750000000000002</v>
      </c>
      <c r="B2777" s="52">
        <v>8.43</v>
      </c>
      <c r="C2777" s="53">
        <v>6.5859374999999998E-2</v>
      </c>
    </row>
    <row r="2778" spans="1:3" x14ac:dyDescent="0.3">
      <c r="A2778" s="44">
        <v>0.27760000000000001</v>
      </c>
      <c r="B2778" s="52">
        <v>8.43</v>
      </c>
      <c r="C2778" s="53">
        <v>6.5859374999999998E-2</v>
      </c>
    </row>
    <row r="2779" spans="1:3" x14ac:dyDescent="0.3">
      <c r="A2779" s="44">
        <v>0.2777</v>
      </c>
      <c r="B2779" s="52">
        <v>8.43</v>
      </c>
      <c r="C2779" s="53">
        <v>6.5859374999999998E-2</v>
      </c>
    </row>
    <row r="2780" spans="1:3" x14ac:dyDescent="0.3">
      <c r="A2780" s="44">
        <v>0.27779999999999999</v>
      </c>
      <c r="B2780" s="52">
        <v>8.43</v>
      </c>
      <c r="C2780" s="53">
        <v>6.5859374999999998E-2</v>
      </c>
    </row>
    <row r="2781" spans="1:3" x14ac:dyDescent="0.3">
      <c r="A2781" s="44">
        <v>0.27789999999999998</v>
      </c>
      <c r="B2781" s="52">
        <v>8.43</v>
      </c>
      <c r="C2781" s="53">
        <v>6.5859374999999998E-2</v>
      </c>
    </row>
    <row r="2782" spans="1:3" x14ac:dyDescent="0.3">
      <c r="A2782" s="44">
        <v>0.27800000000000002</v>
      </c>
      <c r="B2782" s="52">
        <v>8.43</v>
      </c>
      <c r="C2782" s="53">
        <v>6.5859374999999998E-2</v>
      </c>
    </row>
    <row r="2783" spans="1:3" x14ac:dyDescent="0.3">
      <c r="A2783" s="44">
        <v>0.27810000000000001</v>
      </c>
      <c r="B2783" s="52">
        <v>8.43</v>
      </c>
      <c r="C2783" s="53">
        <v>6.5859374999999998E-2</v>
      </c>
    </row>
    <row r="2784" spans="1:3" x14ac:dyDescent="0.3">
      <c r="A2784" s="44">
        <v>0.2782</v>
      </c>
      <c r="B2784" s="52">
        <v>8.43</v>
      </c>
      <c r="C2784" s="53">
        <v>6.5859374999999998E-2</v>
      </c>
    </row>
    <row r="2785" spans="1:3" x14ac:dyDescent="0.3">
      <c r="A2785" s="44">
        <v>0.27829999999999999</v>
      </c>
      <c r="B2785" s="52">
        <v>8.43</v>
      </c>
      <c r="C2785" s="53">
        <v>6.5859374999999998E-2</v>
      </c>
    </row>
    <row r="2786" spans="1:3" x14ac:dyDescent="0.3">
      <c r="A2786" s="44">
        <v>0.27839999999999998</v>
      </c>
      <c r="B2786" s="52">
        <v>8.43</v>
      </c>
      <c r="C2786" s="53">
        <v>6.5859374999999998E-2</v>
      </c>
    </row>
    <row r="2787" spans="1:3" x14ac:dyDescent="0.3">
      <c r="A2787" s="44">
        <v>0.27850000000000003</v>
      </c>
      <c r="B2787" s="52">
        <v>8.43</v>
      </c>
      <c r="C2787" s="53">
        <v>6.5859374999999998E-2</v>
      </c>
    </row>
    <row r="2788" spans="1:3" x14ac:dyDescent="0.3">
      <c r="A2788" s="44">
        <v>0.27860000000000001</v>
      </c>
      <c r="B2788" s="52">
        <v>8.43</v>
      </c>
      <c r="C2788" s="53">
        <v>6.5859374999999998E-2</v>
      </c>
    </row>
    <row r="2789" spans="1:3" x14ac:dyDescent="0.3">
      <c r="A2789" s="44">
        <v>0.2787</v>
      </c>
      <c r="B2789" s="52">
        <v>8.43</v>
      </c>
      <c r="C2789" s="53">
        <v>6.5859374999999998E-2</v>
      </c>
    </row>
    <row r="2790" spans="1:3" x14ac:dyDescent="0.3">
      <c r="A2790" s="44">
        <v>0.27879999999999999</v>
      </c>
      <c r="B2790" s="52">
        <v>8.43</v>
      </c>
      <c r="C2790" s="53">
        <v>6.5859374999999998E-2</v>
      </c>
    </row>
    <row r="2791" spans="1:3" x14ac:dyDescent="0.3">
      <c r="A2791" s="44">
        <v>0.27889999999999998</v>
      </c>
      <c r="B2791" s="52">
        <v>8.43</v>
      </c>
      <c r="C2791" s="53">
        <v>6.5859374999999998E-2</v>
      </c>
    </row>
    <row r="2792" spans="1:3" x14ac:dyDescent="0.3">
      <c r="A2792" s="44">
        <v>0.27900000000000003</v>
      </c>
      <c r="B2792" s="52">
        <v>8.43</v>
      </c>
      <c r="C2792" s="53">
        <v>6.5859374999999998E-2</v>
      </c>
    </row>
    <row r="2793" spans="1:3" x14ac:dyDescent="0.3">
      <c r="A2793" s="44">
        <v>0.27910000000000001</v>
      </c>
      <c r="B2793" s="52">
        <v>8.43</v>
      </c>
      <c r="C2793" s="53">
        <v>6.5859374999999998E-2</v>
      </c>
    </row>
    <row r="2794" spans="1:3" x14ac:dyDescent="0.3">
      <c r="A2794" s="44">
        <v>0.2792</v>
      </c>
      <c r="B2794" s="52">
        <v>8.43</v>
      </c>
      <c r="C2794" s="53">
        <v>6.5859374999999998E-2</v>
      </c>
    </row>
    <row r="2795" spans="1:3" x14ac:dyDescent="0.3">
      <c r="A2795" s="44">
        <v>0.27929999999999999</v>
      </c>
      <c r="B2795" s="52">
        <v>8.43</v>
      </c>
      <c r="C2795" s="53">
        <v>6.5859374999999998E-2</v>
      </c>
    </row>
    <row r="2796" spans="1:3" x14ac:dyDescent="0.3">
      <c r="A2796" s="44">
        <v>0.27939999999999998</v>
      </c>
      <c r="B2796" s="52">
        <v>8.43</v>
      </c>
      <c r="C2796" s="53">
        <v>6.5859374999999998E-2</v>
      </c>
    </row>
    <row r="2797" spans="1:3" x14ac:dyDescent="0.3">
      <c r="A2797" s="44">
        <v>0.27950000000000003</v>
      </c>
      <c r="B2797" s="52">
        <v>8.43</v>
      </c>
      <c r="C2797" s="53">
        <v>6.5859374999999998E-2</v>
      </c>
    </row>
    <row r="2798" spans="1:3" x14ac:dyDescent="0.3">
      <c r="A2798" s="44">
        <v>0.27960000000000002</v>
      </c>
      <c r="B2798" s="52">
        <v>8.43</v>
      </c>
      <c r="C2798" s="53">
        <v>6.5859374999999998E-2</v>
      </c>
    </row>
    <row r="2799" spans="1:3" x14ac:dyDescent="0.3">
      <c r="A2799" s="44">
        <v>0.2797</v>
      </c>
      <c r="B2799" s="52">
        <v>8.43</v>
      </c>
      <c r="C2799" s="53">
        <v>6.5859374999999998E-2</v>
      </c>
    </row>
    <row r="2800" spans="1:3" x14ac:dyDescent="0.3">
      <c r="A2800" s="44">
        <v>0.27979999999999999</v>
      </c>
      <c r="B2800" s="52">
        <v>8.43</v>
      </c>
      <c r="C2800" s="53">
        <v>6.5859374999999998E-2</v>
      </c>
    </row>
    <row r="2801" spans="1:3" x14ac:dyDescent="0.3">
      <c r="A2801" s="44">
        <v>0.27989999999999998</v>
      </c>
      <c r="B2801" s="52">
        <v>8.43</v>
      </c>
      <c r="C2801" s="53">
        <v>6.5859374999999998E-2</v>
      </c>
    </row>
    <row r="2802" spans="1:3" x14ac:dyDescent="0.3">
      <c r="A2802" s="44">
        <v>0.28000000000000003</v>
      </c>
      <c r="B2802" s="52">
        <v>8.41</v>
      </c>
      <c r="C2802" s="53">
        <v>6.5703125000000001E-2</v>
      </c>
    </row>
    <row r="2803" spans="1:3" x14ac:dyDescent="0.3">
      <c r="A2803" s="44">
        <v>0.28010000000000002</v>
      </c>
      <c r="B2803" s="52">
        <v>8.41</v>
      </c>
      <c r="C2803" s="53">
        <v>6.5703125000000001E-2</v>
      </c>
    </row>
    <row r="2804" spans="1:3" x14ac:dyDescent="0.3">
      <c r="A2804" s="44">
        <v>0.2802</v>
      </c>
      <c r="B2804" s="52">
        <v>8.41</v>
      </c>
      <c r="C2804" s="53">
        <v>6.5703125000000001E-2</v>
      </c>
    </row>
    <row r="2805" spans="1:3" x14ac:dyDescent="0.3">
      <c r="A2805" s="44">
        <v>0.28029999999999999</v>
      </c>
      <c r="B2805" s="52">
        <v>8.41</v>
      </c>
      <c r="C2805" s="53">
        <v>6.5703125000000001E-2</v>
      </c>
    </row>
    <row r="2806" spans="1:3" x14ac:dyDescent="0.3">
      <c r="A2806" s="44">
        <v>0.28039999999999998</v>
      </c>
      <c r="B2806" s="52">
        <v>8.41</v>
      </c>
      <c r="C2806" s="53">
        <v>6.5703125000000001E-2</v>
      </c>
    </row>
    <row r="2807" spans="1:3" x14ac:dyDescent="0.3">
      <c r="A2807" s="44">
        <v>0.28050000000000003</v>
      </c>
      <c r="B2807" s="52">
        <v>8.41</v>
      </c>
      <c r="C2807" s="53">
        <v>6.5703125000000001E-2</v>
      </c>
    </row>
    <row r="2808" spans="1:3" x14ac:dyDescent="0.3">
      <c r="A2808" s="44">
        <v>0.28060000000000002</v>
      </c>
      <c r="B2808" s="52">
        <v>8.41</v>
      </c>
      <c r="C2808" s="53">
        <v>6.5703125000000001E-2</v>
      </c>
    </row>
    <row r="2809" spans="1:3" x14ac:dyDescent="0.3">
      <c r="A2809" s="44">
        <v>0.28070000000000001</v>
      </c>
      <c r="B2809" s="52">
        <v>8.41</v>
      </c>
      <c r="C2809" s="53">
        <v>6.5703125000000001E-2</v>
      </c>
    </row>
    <row r="2810" spans="1:3" x14ac:dyDescent="0.3">
      <c r="A2810" s="44">
        <v>0.28079999999999999</v>
      </c>
      <c r="B2810" s="52">
        <v>8.41</v>
      </c>
      <c r="C2810" s="53">
        <v>6.5703125000000001E-2</v>
      </c>
    </row>
    <row r="2811" spans="1:3" x14ac:dyDescent="0.3">
      <c r="A2811" s="44">
        <v>0.28089999999999998</v>
      </c>
      <c r="B2811" s="52">
        <v>8.41</v>
      </c>
      <c r="C2811" s="53">
        <v>6.5703125000000001E-2</v>
      </c>
    </row>
    <row r="2812" spans="1:3" x14ac:dyDescent="0.3">
      <c r="A2812" s="44">
        <v>0.28100000000000003</v>
      </c>
      <c r="B2812" s="52">
        <v>8.41</v>
      </c>
      <c r="C2812" s="53">
        <v>6.5703125000000001E-2</v>
      </c>
    </row>
    <row r="2813" spans="1:3" x14ac:dyDescent="0.3">
      <c r="A2813" s="44">
        <v>0.28110000000000002</v>
      </c>
      <c r="B2813" s="52">
        <v>8.41</v>
      </c>
      <c r="C2813" s="53">
        <v>6.5703125000000001E-2</v>
      </c>
    </row>
    <row r="2814" spans="1:3" x14ac:dyDescent="0.3">
      <c r="A2814" s="44">
        <v>0.28120000000000001</v>
      </c>
      <c r="B2814" s="52">
        <v>8.41</v>
      </c>
      <c r="C2814" s="53">
        <v>6.5703125000000001E-2</v>
      </c>
    </row>
    <row r="2815" spans="1:3" x14ac:dyDescent="0.3">
      <c r="A2815" s="44">
        <v>0.28129999999999999</v>
      </c>
      <c r="B2815" s="52">
        <v>8.41</v>
      </c>
      <c r="C2815" s="53">
        <v>6.5703125000000001E-2</v>
      </c>
    </row>
    <row r="2816" spans="1:3" x14ac:dyDescent="0.3">
      <c r="A2816" s="44">
        <v>0.28139999999999998</v>
      </c>
      <c r="B2816" s="52">
        <v>8.41</v>
      </c>
      <c r="C2816" s="53">
        <v>6.5703125000000001E-2</v>
      </c>
    </row>
    <row r="2817" spans="1:3" x14ac:dyDescent="0.3">
      <c r="A2817" s="44">
        <v>0.28149999999999997</v>
      </c>
      <c r="B2817" s="52">
        <v>8.41</v>
      </c>
      <c r="C2817" s="53">
        <v>6.5703125000000001E-2</v>
      </c>
    </row>
    <row r="2818" spans="1:3" x14ac:dyDescent="0.3">
      <c r="A2818" s="44">
        <v>0.28160000000000002</v>
      </c>
      <c r="B2818" s="52">
        <v>8.41</v>
      </c>
      <c r="C2818" s="53">
        <v>6.5703125000000001E-2</v>
      </c>
    </row>
    <row r="2819" spans="1:3" x14ac:dyDescent="0.3">
      <c r="A2819" s="44">
        <v>0.28170000000000001</v>
      </c>
      <c r="B2819" s="52">
        <v>8.41</v>
      </c>
      <c r="C2819" s="53">
        <v>6.5703125000000001E-2</v>
      </c>
    </row>
    <row r="2820" spans="1:3" x14ac:dyDescent="0.3">
      <c r="A2820" s="44">
        <v>0.28179999999999999</v>
      </c>
      <c r="B2820" s="52">
        <v>8.41</v>
      </c>
      <c r="C2820" s="53">
        <v>6.5703125000000001E-2</v>
      </c>
    </row>
    <row r="2821" spans="1:3" x14ac:dyDescent="0.3">
      <c r="A2821" s="44">
        <v>0.28189999999999998</v>
      </c>
      <c r="B2821" s="52">
        <v>8.41</v>
      </c>
      <c r="C2821" s="53">
        <v>6.5703125000000001E-2</v>
      </c>
    </row>
    <row r="2822" spans="1:3" x14ac:dyDescent="0.3">
      <c r="A2822" s="44">
        <v>0.28199999999999997</v>
      </c>
      <c r="B2822" s="52">
        <v>8.41</v>
      </c>
      <c r="C2822" s="53">
        <v>6.5703125000000001E-2</v>
      </c>
    </row>
    <row r="2823" spans="1:3" x14ac:dyDescent="0.3">
      <c r="A2823" s="44">
        <v>0.28210000000000002</v>
      </c>
      <c r="B2823" s="52">
        <v>8.41</v>
      </c>
      <c r="C2823" s="53">
        <v>6.5703125000000001E-2</v>
      </c>
    </row>
    <row r="2824" spans="1:3" x14ac:dyDescent="0.3">
      <c r="A2824" s="44">
        <v>0.28220000000000001</v>
      </c>
      <c r="B2824" s="52">
        <v>8.41</v>
      </c>
      <c r="C2824" s="53">
        <v>6.5703125000000001E-2</v>
      </c>
    </row>
    <row r="2825" spans="1:3" x14ac:dyDescent="0.3">
      <c r="A2825" s="44">
        <v>0.2823</v>
      </c>
      <c r="B2825" s="52">
        <v>8.41</v>
      </c>
      <c r="C2825" s="53">
        <v>6.5703125000000001E-2</v>
      </c>
    </row>
    <row r="2826" spans="1:3" x14ac:dyDescent="0.3">
      <c r="A2826" s="44">
        <v>0.28239999999999998</v>
      </c>
      <c r="B2826" s="52">
        <v>8.41</v>
      </c>
      <c r="C2826" s="53">
        <v>6.5703125000000001E-2</v>
      </c>
    </row>
    <row r="2827" spans="1:3" x14ac:dyDescent="0.3">
      <c r="A2827" s="44">
        <v>0.28249999999999997</v>
      </c>
      <c r="B2827" s="52">
        <v>8.41</v>
      </c>
      <c r="C2827" s="53">
        <v>6.5703125000000001E-2</v>
      </c>
    </row>
    <row r="2828" spans="1:3" x14ac:dyDescent="0.3">
      <c r="A2828" s="44">
        <v>0.28260000000000002</v>
      </c>
      <c r="B2828" s="52">
        <v>8.41</v>
      </c>
      <c r="C2828" s="53">
        <v>6.5703125000000001E-2</v>
      </c>
    </row>
    <row r="2829" spans="1:3" x14ac:dyDescent="0.3">
      <c r="A2829" s="44">
        <v>0.28270000000000001</v>
      </c>
      <c r="B2829" s="52">
        <v>8.41</v>
      </c>
      <c r="C2829" s="53">
        <v>6.5703125000000001E-2</v>
      </c>
    </row>
    <row r="2830" spans="1:3" x14ac:dyDescent="0.3">
      <c r="A2830" s="44">
        <v>0.2828</v>
      </c>
      <c r="B2830" s="52">
        <v>8.41</v>
      </c>
      <c r="C2830" s="53">
        <v>6.5703125000000001E-2</v>
      </c>
    </row>
    <row r="2831" spans="1:3" x14ac:dyDescent="0.3">
      <c r="A2831" s="44">
        <v>0.28289999999999998</v>
      </c>
      <c r="B2831" s="52">
        <v>8.41</v>
      </c>
      <c r="C2831" s="53">
        <v>6.5703125000000001E-2</v>
      </c>
    </row>
    <row r="2832" spans="1:3" x14ac:dyDescent="0.3">
      <c r="A2832" s="44">
        <v>0.28299999999999997</v>
      </c>
      <c r="B2832" s="52">
        <v>8.41</v>
      </c>
      <c r="C2832" s="53">
        <v>6.5703125000000001E-2</v>
      </c>
    </row>
    <row r="2833" spans="1:3" x14ac:dyDescent="0.3">
      <c r="A2833" s="44">
        <v>0.28310000000000002</v>
      </c>
      <c r="B2833" s="52">
        <v>8.41</v>
      </c>
      <c r="C2833" s="53">
        <v>6.5703125000000001E-2</v>
      </c>
    </row>
    <row r="2834" spans="1:3" x14ac:dyDescent="0.3">
      <c r="A2834" s="44">
        <v>0.28320000000000001</v>
      </c>
      <c r="B2834" s="52">
        <v>8.41</v>
      </c>
      <c r="C2834" s="53">
        <v>6.5703125000000001E-2</v>
      </c>
    </row>
    <row r="2835" spans="1:3" x14ac:dyDescent="0.3">
      <c r="A2835" s="44">
        <v>0.2833</v>
      </c>
      <c r="B2835" s="52">
        <v>8.41</v>
      </c>
      <c r="C2835" s="53">
        <v>6.5703125000000001E-2</v>
      </c>
    </row>
    <row r="2836" spans="1:3" x14ac:dyDescent="0.3">
      <c r="A2836" s="44">
        <v>0.28339999999999999</v>
      </c>
      <c r="B2836" s="52">
        <v>8.41</v>
      </c>
      <c r="C2836" s="53">
        <v>6.5703125000000001E-2</v>
      </c>
    </row>
    <row r="2837" spans="1:3" x14ac:dyDescent="0.3">
      <c r="A2837" s="44">
        <v>0.28349999999999997</v>
      </c>
      <c r="B2837" s="52">
        <v>8.41</v>
      </c>
      <c r="C2837" s="53">
        <v>6.5703125000000001E-2</v>
      </c>
    </row>
    <row r="2838" spans="1:3" x14ac:dyDescent="0.3">
      <c r="A2838" s="44">
        <v>0.28360000000000002</v>
      </c>
      <c r="B2838" s="52">
        <v>8.41</v>
      </c>
      <c r="C2838" s="53">
        <v>6.5703125000000001E-2</v>
      </c>
    </row>
    <row r="2839" spans="1:3" x14ac:dyDescent="0.3">
      <c r="A2839" s="44">
        <v>0.28370000000000001</v>
      </c>
      <c r="B2839" s="52">
        <v>8.41</v>
      </c>
      <c r="C2839" s="53">
        <v>6.5703125000000001E-2</v>
      </c>
    </row>
    <row r="2840" spans="1:3" x14ac:dyDescent="0.3">
      <c r="A2840" s="44">
        <v>0.2838</v>
      </c>
      <c r="B2840" s="52">
        <v>8.41</v>
      </c>
      <c r="C2840" s="53">
        <v>6.5703125000000001E-2</v>
      </c>
    </row>
    <row r="2841" spans="1:3" x14ac:dyDescent="0.3">
      <c r="A2841" s="44">
        <v>0.28389999999999999</v>
      </c>
      <c r="B2841" s="52">
        <v>8.41</v>
      </c>
      <c r="C2841" s="53">
        <v>6.5703125000000001E-2</v>
      </c>
    </row>
    <row r="2842" spans="1:3" x14ac:dyDescent="0.3">
      <c r="A2842" s="44">
        <v>0.28399999999999997</v>
      </c>
      <c r="B2842" s="52">
        <v>8.41</v>
      </c>
      <c r="C2842" s="53">
        <v>6.5703125000000001E-2</v>
      </c>
    </row>
    <row r="2843" spans="1:3" x14ac:dyDescent="0.3">
      <c r="A2843" s="44">
        <v>0.28410000000000002</v>
      </c>
      <c r="B2843" s="52">
        <v>8.41</v>
      </c>
      <c r="C2843" s="53">
        <v>6.5703125000000001E-2</v>
      </c>
    </row>
    <row r="2844" spans="1:3" x14ac:dyDescent="0.3">
      <c r="A2844" s="44">
        <v>0.28420000000000001</v>
      </c>
      <c r="B2844" s="52">
        <v>8.41</v>
      </c>
      <c r="C2844" s="53">
        <v>6.5703125000000001E-2</v>
      </c>
    </row>
    <row r="2845" spans="1:3" x14ac:dyDescent="0.3">
      <c r="A2845" s="44">
        <v>0.2843</v>
      </c>
      <c r="B2845" s="52">
        <v>8.41</v>
      </c>
      <c r="C2845" s="53">
        <v>6.5703125000000001E-2</v>
      </c>
    </row>
    <row r="2846" spans="1:3" x14ac:dyDescent="0.3">
      <c r="A2846" s="44">
        <v>0.28439999999999999</v>
      </c>
      <c r="B2846" s="52">
        <v>8.41</v>
      </c>
      <c r="C2846" s="53">
        <v>6.5703125000000001E-2</v>
      </c>
    </row>
    <row r="2847" spans="1:3" x14ac:dyDescent="0.3">
      <c r="A2847" s="44">
        <v>0.28449999999999998</v>
      </c>
      <c r="B2847" s="52">
        <v>8.41</v>
      </c>
      <c r="C2847" s="53">
        <v>6.5703125000000001E-2</v>
      </c>
    </row>
    <row r="2848" spans="1:3" x14ac:dyDescent="0.3">
      <c r="A2848" s="44">
        <v>0.28460000000000002</v>
      </c>
      <c r="B2848" s="52">
        <v>8.41</v>
      </c>
      <c r="C2848" s="53">
        <v>6.5703125000000001E-2</v>
      </c>
    </row>
    <row r="2849" spans="1:3" x14ac:dyDescent="0.3">
      <c r="A2849" s="44">
        <v>0.28470000000000001</v>
      </c>
      <c r="B2849" s="52">
        <v>8.41</v>
      </c>
      <c r="C2849" s="53">
        <v>6.5703125000000001E-2</v>
      </c>
    </row>
    <row r="2850" spans="1:3" x14ac:dyDescent="0.3">
      <c r="A2850" s="44">
        <v>0.2848</v>
      </c>
      <c r="B2850" s="52">
        <v>8.41</v>
      </c>
      <c r="C2850" s="53">
        <v>6.5703125000000001E-2</v>
      </c>
    </row>
    <row r="2851" spans="1:3" x14ac:dyDescent="0.3">
      <c r="A2851" s="44">
        <v>0.28489999999999999</v>
      </c>
      <c r="B2851" s="52">
        <v>8.41</v>
      </c>
      <c r="C2851" s="53">
        <v>6.5703125000000001E-2</v>
      </c>
    </row>
    <row r="2852" spans="1:3" x14ac:dyDescent="0.3">
      <c r="A2852" s="44">
        <v>0.28499999999999998</v>
      </c>
      <c r="B2852" s="52">
        <v>8.41</v>
      </c>
      <c r="C2852" s="53">
        <v>6.5703125000000001E-2</v>
      </c>
    </row>
    <row r="2853" spans="1:3" x14ac:dyDescent="0.3">
      <c r="A2853" s="44">
        <v>0.28510000000000002</v>
      </c>
      <c r="B2853" s="52">
        <v>8.41</v>
      </c>
      <c r="C2853" s="53">
        <v>6.5703125000000001E-2</v>
      </c>
    </row>
    <row r="2854" spans="1:3" x14ac:dyDescent="0.3">
      <c r="A2854" s="44">
        <v>0.28520000000000001</v>
      </c>
      <c r="B2854" s="52">
        <v>8.41</v>
      </c>
      <c r="C2854" s="53">
        <v>6.5703125000000001E-2</v>
      </c>
    </row>
    <row r="2855" spans="1:3" x14ac:dyDescent="0.3">
      <c r="A2855" s="44">
        <v>0.2853</v>
      </c>
      <c r="B2855" s="52">
        <v>8.41</v>
      </c>
      <c r="C2855" s="53">
        <v>6.5703125000000001E-2</v>
      </c>
    </row>
    <row r="2856" spans="1:3" x14ac:dyDescent="0.3">
      <c r="A2856" s="44">
        <v>0.28539999999999999</v>
      </c>
      <c r="B2856" s="52">
        <v>8.41</v>
      </c>
      <c r="C2856" s="53">
        <v>6.5703125000000001E-2</v>
      </c>
    </row>
    <row r="2857" spans="1:3" x14ac:dyDescent="0.3">
      <c r="A2857" s="44">
        <v>0.28549999999999998</v>
      </c>
      <c r="B2857" s="52">
        <v>8.41</v>
      </c>
      <c r="C2857" s="53">
        <v>6.5703125000000001E-2</v>
      </c>
    </row>
    <row r="2858" spans="1:3" x14ac:dyDescent="0.3">
      <c r="A2858" s="44">
        <v>0.28560000000000002</v>
      </c>
      <c r="B2858" s="52">
        <v>8.41</v>
      </c>
      <c r="C2858" s="53">
        <v>6.5703125000000001E-2</v>
      </c>
    </row>
    <row r="2859" spans="1:3" x14ac:dyDescent="0.3">
      <c r="A2859" s="44">
        <v>0.28570000000000001</v>
      </c>
      <c r="B2859" s="52">
        <v>8.41</v>
      </c>
      <c r="C2859" s="53">
        <v>6.5703125000000001E-2</v>
      </c>
    </row>
    <row r="2860" spans="1:3" x14ac:dyDescent="0.3">
      <c r="A2860" s="44">
        <v>0.2858</v>
      </c>
      <c r="B2860" s="52">
        <v>8.41</v>
      </c>
      <c r="C2860" s="53">
        <v>6.5703125000000001E-2</v>
      </c>
    </row>
    <row r="2861" spans="1:3" x14ac:dyDescent="0.3">
      <c r="A2861" s="44">
        <v>0.28589999999999999</v>
      </c>
      <c r="B2861" s="52">
        <v>8.41</v>
      </c>
      <c r="C2861" s="53">
        <v>6.5703125000000001E-2</v>
      </c>
    </row>
    <row r="2862" spans="1:3" x14ac:dyDescent="0.3">
      <c r="A2862" s="44">
        <v>0.28599999999999998</v>
      </c>
      <c r="B2862" s="52">
        <v>8.41</v>
      </c>
      <c r="C2862" s="53">
        <v>6.5703125000000001E-2</v>
      </c>
    </row>
    <row r="2863" spans="1:3" x14ac:dyDescent="0.3">
      <c r="A2863" s="44">
        <v>0.28610000000000002</v>
      </c>
      <c r="B2863" s="52">
        <v>8.41</v>
      </c>
      <c r="C2863" s="53">
        <v>6.5703125000000001E-2</v>
      </c>
    </row>
    <row r="2864" spans="1:3" x14ac:dyDescent="0.3">
      <c r="A2864" s="44">
        <v>0.28620000000000001</v>
      </c>
      <c r="B2864" s="52">
        <v>8.41</v>
      </c>
      <c r="C2864" s="53">
        <v>6.5703125000000001E-2</v>
      </c>
    </row>
    <row r="2865" spans="1:3" x14ac:dyDescent="0.3">
      <c r="A2865" s="44">
        <v>0.2863</v>
      </c>
      <c r="B2865" s="52">
        <v>8.41</v>
      </c>
      <c r="C2865" s="53">
        <v>6.5703125000000001E-2</v>
      </c>
    </row>
    <row r="2866" spans="1:3" x14ac:dyDescent="0.3">
      <c r="A2866" s="44">
        <v>0.28639999999999999</v>
      </c>
      <c r="B2866" s="52">
        <v>8.41</v>
      </c>
      <c r="C2866" s="53">
        <v>6.5703125000000001E-2</v>
      </c>
    </row>
    <row r="2867" spans="1:3" x14ac:dyDescent="0.3">
      <c r="A2867" s="44">
        <v>0.28649999999999998</v>
      </c>
      <c r="B2867" s="52">
        <v>8.41</v>
      </c>
      <c r="C2867" s="53">
        <v>6.5703125000000001E-2</v>
      </c>
    </row>
    <row r="2868" spans="1:3" x14ac:dyDescent="0.3">
      <c r="A2868" s="44">
        <v>0.28660000000000002</v>
      </c>
      <c r="B2868" s="52">
        <v>8.41</v>
      </c>
      <c r="C2868" s="53">
        <v>6.5703125000000001E-2</v>
      </c>
    </row>
    <row r="2869" spans="1:3" x14ac:dyDescent="0.3">
      <c r="A2869" s="44">
        <v>0.28670000000000001</v>
      </c>
      <c r="B2869" s="52">
        <v>8.41</v>
      </c>
      <c r="C2869" s="53">
        <v>6.5703125000000001E-2</v>
      </c>
    </row>
    <row r="2870" spans="1:3" x14ac:dyDescent="0.3">
      <c r="A2870" s="44">
        <v>0.2868</v>
      </c>
      <c r="B2870" s="52">
        <v>8.41</v>
      </c>
      <c r="C2870" s="53">
        <v>6.5703125000000001E-2</v>
      </c>
    </row>
    <row r="2871" spans="1:3" x14ac:dyDescent="0.3">
      <c r="A2871" s="44">
        <v>0.28689999999999999</v>
      </c>
      <c r="B2871" s="52">
        <v>8.41</v>
      </c>
      <c r="C2871" s="53">
        <v>6.5703125000000001E-2</v>
      </c>
    </row>
    <row r="2872" spans="1:3" x14ac:dyDescent="0.3">
      <c r="A2872" s="44">
        <v>0.28699999999999998</v>
      </c>
      <c r="B2872" s="52">
        <v>8.41</v>
      </c>
      <c r="C2872" s="53">
        <v>6.5703125000000001E-2</v>
      </c>
    </row>
    <row r="2873" spans="1:3" x14ac:dyDescent="0.3">
      <c r="A2873" s="44">
        <v>0.28710000000000002</v>
      </c>
      <c r="B2873" s="52">
        <v>8.41</v>
      </c>
      <c r="C2873" s="53">
        <v>6.5703125000000001E-2</v>
      </c>
    </row>
    <row r="2874" spans="1:3" x14ac:dyDescent="0.3">
      <c r="A2874" s="44">
        <v>0.28720000000000001</v>
      </c>
      <c r="B2874" s="52">
        <v>8.41</v>
      </c>
      <c r="C2874" s="53">
        <v>6.5703125000000001E-2</v>
      </c>
    </row>
    <row r="2875" spans="1:3" x14ac:dyDescent="0.3">
      <c r="A2875" s="44">
        <v>0.2873</v>
      </c>
      <c r="B2875" s="52">
        <v>8.41</v>
      </c>
      <c r="C2875" s="53">
        <v>6.5703125000000001E-2</v>
      </c>
    </row>
    <row r="2876" spans="1:3" x14ac:dyDescent="0.3">
      <c r="A2876" s="44">
        <v>0.28739999999999999</v>
      </c>
      <c r="B2876" s="52">
        <v>8.41</v>
      </c>
      <c r="C2876" s="53">
        <v>6.5703125000000001E-2</v>
      </c>
    </row>
    <row r="2877" spans="1:3" x14ac:dyDescent="0.3">
      <c r="A2877" s="44">
        <v>0.28749999999999998</v>
      </c>
      <c r="B2877" s="52">
        <v>8.41</v>
      </c>
      <c r="C2877" s="53">
        <v>6.5703125000000001E-2</v>
      </c>
    </row>
    <row r="2878" spans="1:3" x14ac:dyDescent="0.3">
      <c r="A2878" s="44">
        <v>0.28760000000000002</v>
      </c>
      <c r="B2878" s="52">
        <v>8.41</v>
      </c>
      <c r="C2878" s="53">
        <v>6.5703125000000001E-2</v>
      </c>
    </row>
    <row r="2879" spans="1:3" x14ac:dyDescent="0.3">
      <c r="A2879" s="44">
        <v>0.28770000000000001</v>
      </c>
      <c r="B2879" s="52">
        <v>8.41</v>
      </c>
      <c r="C2879" s="53">
        <v>6.5703125000000001E-2</v>
      </c>
    </row>
    <row r="2880" spans="1:3" x14ac:dyDescent="0.3">
      <c r="A2880" s="44">
        <v>0.2878</v>
      </c>
      <c r="B2880" s="52">
        <v>8.41</v>
      </c>
      <c r="C2880" s="53">
        <v>6.5703125000000001E-2</v>
      </c>
    </row>
    <row r="2881" spans="1:3" x14ac:dyDescent="0.3">
      <c r="A2881" s="44">
        <v>0.28789999999999999</v>
      </c>
      <c r="B2881" s="52">
        <v>8.41</v>
      </c>
      <c r="C2881" s="53">
        <v>6.5703125000000001E-2</v>
      </c>
    </row>
    <row r="2882" spans="1:3" x14ac:dyDescent="0.3">
      <c r="A2882" s="44">
        <v>0.28799999999999998</v>
      </c>
      <c r="B2882" s="52">
        <v>8.41</v>
      </c>
      <c r="C2882" s="53">
        <v>6.5703125000000001E-2</v>
      </c>
    </row>
    <row r="2883" spans="1:3" x14ac:dyDescent="0.3">
      <c r="A2883" s="44">
        <v>0.28810000000000002</v>
      </c>
      <c r="B2883" s="52">
        <v>8.41</v>
      </c>
      <c r="C2883" s="53">
        <v>6.5703125000000001E-2</v>
      </c>
    </row>
    <row r="2884" spans="1:3" x14ac:dyDescent="0.3">
      <c r="A2884" s="44">
        <v>0.28820000000000001</v>
      </c>
      <c r="B2884" s="52">
        <v>8.41</v>
      </c>
      <c r="C2884" s="53">
        <v>6.5703125000000001E-2</v>
      </c>
    </row>
    <row r="2885" spans="1:3" x14ac:dyDescent="0.3">
      <c r="A2885" s="44">
        <v>0.2883</v>
      </c>
      <c r="B2885" s="52">
        <v>8.41</v>
      </c>
      <c r="C2885" s="53">
        <v>6.5703125000000001E-2</v>
      </c>
    </row>
    <row r="2886" spans="1:3" x14ac:dyDescent="0.3">
      <c r="A2886" s="44">
        <v>0.28839999999999999</v>
      </c>
      <c r="B2886" s="52">
        <v>8.41</v>
      </c>
      <c r="C2886" s="53">
        <v>6.5703125000000001E-2</v>
      </c>
    </row>
    <row r="2887" spans="1:3" x14ac:dyDescent="0.3">
      <c r="A2887" s="44">
        <v>0.28849999999999998</v>
      </c>
      <c r="B2887" s="52">
        <v>8.41</v>
      </c>
      <c r="C2887" s="53">
        <v>6.5703125000000001E-2</v>
      </c>
    </row>
    <row r="2888" spans="1:3" x14ac:dyDescent="0.3">
      <c r="A2888" s="44">
        <v>0.28860000000000002</v>
      </c>
      <c r="B2888" s="52">
        <v>8.41</v>
      </c>
      <c r="C2888" s="53">
        <v>6.5703125000000001E-2</v>
      </c>
    </row>
    <row r="2889" spans="1:3" x14ac:dyDescent="0.3">
      <c r="A2889" s="44">
        <v>0.28870000000000001</v>
      </c>
      <c r="B2889" s="52">
        <v>8.41</v>
      </c>
      <c r="C2889" s="53">
        <v>6.5703125000000001E-2</v>
      </c>
    </row>
    <row r="2890" spans="1:3" x14ac:dyDescent="0.3">
      <c r="A2890" s="44">
        <v>0.2888</v>
      </c>
      <c r="B2890" s="52">
        <v>8.41</v>
      </c>
      <c r="C2890" s="53">
        <v>6.5703125000000001E-2</v>
      </c>
    </row>
    <row r="2891" spans="1:3" x14ac:dyDescent="0.3">
      <c r="A2891" s="44">
        <v>0.28889999999999999</v>
      </c>
      <c r="B2891" s="52">
        <v>8.41</v>
      </c>
      <c r="C2891" s="53">
        <v>6.5703125000000001E-2</v>
      </c>
    </row>
    <row r="2892" spans="1:3" x14ac:dyDescent="0.3">
      <c r="A2892" s="44">
        <v>0.28899999999999998</v>
      </c>
      <c r="B2892" s="52">
        <v>8.41</v>
      </c>
      <c r="C2892" s="53">
        <v>6.5703125000000001E-2</v>
      </c>
    </row>
    <row r="2893" spans="1:3" x14ac:dyDescent="0.3">
      <c r="A2893" s="44">
        <v>0.28910000000000002</v>
      </c>
      <c r="B2893" s="52">
        <v>8.41</v>
      </c>
      <c r="C2893" s="53">
        <v>6.5703125000000001E-2</v>
      </c>
    </row>
    <row r="2894" spans="1:3" x14ac:dyDescent="0.3">
      <c r="A2894" s="44">
        <v>0.28920000000000001</v>
      </c>
      <c r="B2894" s="52">
        <v>8.41</v>
      </c>
      <c r="C2894" s="53">
        <v>6.5703125000000001E-2</v>
      </c>
    </row>
    <row r="2895" spans="1:3" x14ac:dyDescent="0.3">
      <c r="A2895" s="44">
        <v>0.2893</v>
      </c>
      <c r="B2895" s="52">
        <v>8.41</v>
      </c>
      <c r="C2895" s="53">
        <v>6.5703125000000001E-2</v>
      </c>
    </row>
    <row r="2896" spans="1:3" x14ac:dyDescent="0.3">
      <c r="A2896" s="44">
        <v>0.28939999999999999</v>
      </c>
      <c r="B2896" s="52">
        <v>8.41</v>
      </c>
      <c r="C2896" s="53">
        <v>6.5703125000000001E-2</v>
      </c>
    </row>
    <row r="2897" spans="1:3" x14ac:dyDescent="0.3">
      <c r="A2897" s="44">
        <v>0.28949999999999998</v>
      </c>
      <c r="B2897" s="52">
        <v>8.41</v>
      </c>
      <c r="C2897" s="53">
        <v>6.5703125000000001E-2</v>
      </c>
    </row>
    <row r="2898" spans="1:3" x14ac:dyDescent="0.3">
      <c r="A2898" s="44">
        <v>0.28960000000000002</v>
      </c>
      <c r="B2898" s="52">
        <v>8.41</v>
      </c>
      <c r="C2898" s="53">
        <v>6.5703125000000001E-2</v>
      </c>
    </row>
    <row r="2899" spans="1:3" x14ac:dyDescent="0.3">
      <c r="A2899" s="44">
        <v>0.28970000000000001</v>
      </c>
      <c r="B2899" s="52">
        <v>8.41</v>
      </c>
      <c r="C2899" s="53">
        <v>6.5703125000000001E-2</v>
      </c>
    </row>
    <row r="2900" spans="1:3" x14ac:dyDescent="0.3">
      <c r="A2900" s="44">
        <v>0.2898</v>
      </c>
      <c r="B2900" s="52">
        <v>8.41</v>
      </c>
      <c r="C2900" s="53">
        <v>6.5703125000000001E-2</v>
      </c>
    </row>
    <row r="2901" spans="1:3" x14ac:dyDescent="0.3">
      <c r="A2901" s="44">
        <v>0.28989999999999999</v>
      </c>
      <c r="B2901" s="52">
        <v>8.41</v>
      </c>
      <c r="C2901" s="53">
        <v>6.5703125000000001E-2</v>
      </c>
    </row>
    <row r="2902" spans="1:3" x14ac:dyDescent="0.3">
      <c r="A2902" s="44">
        <v>0.28999999999999998</v>
      </c>
      <c r="B2902" s="52">
        <v>8.41</v>
      </c>
      <c r="C2902" s="53">
        <v>6.5703125000000001E-2</v>
      </c>
    </row>
    <row r="2903" spans="1:3" x14ac:dyDescent="0.3">
      <c r="A2903" s="44">
        <v>0.29010000000000002</v>
      </c>
      <c r="B2903" s="52">
        <v>8.41</v>
      </c>
      <c r="C2903" s="53">
        <v>6.5703125000000001E-2</v>
      </c>
    </row>
    <row r="2904" spans="1:3" x14ac:dyDescent="0.3">
      <c r="A2904" s="44">
        <v>0.29020000000000001</v>
      </c>
      <c r="B2904" s="52">
        <v>8.41</v>
      </c>
      <c r="C2904" s="53">
        <v>6.5703125000000001E-2</v>
      </c>
    </row>
    <row r="2905" spans="1:3" x14ac:dyDescent="0.3">
      <c r="A2905" s="44">
        <v>0.2903</v>
      </c>
      <c r="B2905" s="52">
        <v>8.41</v>
      </c>
      <c r="C2905" s="53">
        <v>6.5703125000000001E-2</v>
      </c>
    </row>
    <row r="2906" spans="1:3" x14ac:dyDescent="0.3">
      <c r="A2906" s="44">
        <v>0.29039999999999999</v>
      </c>
      <c r="B2906" s="52">
        <v>8.41</v>
      </c>
      <c r="C2906" s="53">
        <v>6.5703125000000001E-2</v>
      </c>
    </row>
    <row r="2907" spans="1:3" x14ac:dyDescent="0.3">
      <c r="A2907" s="44">
        <v>0.29049999999999998</v>
      </c>
      <c r="B2907" s="52">
        <v>8.41</v>
      </c>
      <c r="C2907" s="53">
        <v>6.5703125000000001E-2</v>
      </c>
    </row>
    <row r="2908" spans="1:3" x14ac:dyDescent="0.3">
      <c r="A2908" s="44">
        <v>0.29060000000000002</v>
      </c>
      <c r="B2908" s="52">
        <v>8.41</v>
      </c>
      <c r="C2908" s="53">
        <v>6.5703125000000001E-2</v>
      </c>
    </row>
    <row r="2909" spans="1:3" x14ac:dyDescent="0.3">
      <c r="A2909" s="44">
        <v>0.29070000000000001</v>
      </c>
      <c r="B2909" s="52">
        <v>8.41</v>
      </c>
      <c r="C2909" s="53">
        <v>6.5703125000000001E-2</v>
      </c>
    </row>
    <row r="2910" spans="1:3" x14ac:dyDescent="0.3">
      <c r="A2910" s="44">
        <v>0.2908</v>
      </c>
      <c r="B2910" s="52">
        <v>8.41</v>
      </c>
      <c r="C2910" s="53">
        <v>6.5703125000000001E-2</v>
      </c>
    </row>
    <row r="2911" spans="1:3" x14ac:dyDescent="0.3">
      <c r="A2911" s="44">
        <v>0.29089999999999999</v>
      </c>
      <c r="B2911" s="52">
        <v>8.41</v>
      </c>
      <c r="C2911" s="53">
        <v>6.5703125000000001E-2</v>
      </c>
    </row>
    <row r="2912" spans="1:3" x14ac:dyDescent="0.3">
      <c r="A2912" s="44">
        <v>0.29099999999999998</v>
      </c>
      <c r="B2912" s="52">
        <v>8.41</v>
      </c>
      <c r="C2912" s="53">
        <v>6.5703125000000001E-2</v>
      </c>
    </row>
    <row r="2913" spans="1:3" x14ac:dyDescent="0.3">
      <c r="A2913" s="44">
        <v>0.29110000000000003</v>
      </c>
      <c r="B2913" s="52">
        <v>8.41</v>
      </c>
      <c r="C2913" s="53">
        <v>6.5703125000000001E-2</v>
      </c>
    </row>
    <row r="2914" spans="1:3" x14ac:dyDescent="0.3">
      <c r="A2914" s="44">
        <v>0.29120000000000001</v>
      </c>
      <c r="B2914" s="52">
        <v>8.41</v>
      </c>
      <c r="C2914" s="53">
        <v>6.5703125000000001E-2</v>
      </c>
    </row>
    <row r="2915" spans="1:3" x14ac:dyDescent="0.3">
      <c r="A2915" s="44">
        <v>0.2913</v>
      </c>
      <c r="B2915" s="52">
        <v>8.41</v>
      </c>
      <c r="C2915" s="53">
        <v>6.5703125000000001E-2</v>
      </c>
    </row>
    <row r="2916" spans="1:3" x14ac:dyDescent="0.3">
      <c r="A2916" s="44">
        <v>0.29139999999999999</v>
      </c>
      <c r="B2916" s="52">
        <v>8.41</v>
      </c>
      <c r="C2916" s="53">
        <v>6.5703125000000001E-2</v>
      </c>
    </row>
    <row r="2917" spans="1:3" x14ac:dyDescent="0.3">
      <c r="A2917" s="44">
        <v>0.29149999999999998</v>
      </c>
      <c r="B2917" s="52">
        <v>8.41</v>
      </c>
      <c r="C2917" s="53">
        <v>6.5703125000000001E-2</v>
      </c>
    </row>
    <row r="2918" spans="1:3" x14ac:dyDescent="0.3">
      <c r="A2918" s="44">
        <v>0.29160000000000003</v>
      </c>
      <c r="B2918" s="52">
        <v>8.41</v>
      </c>
      <c r="C2918" s="53">
        <v>6.5703125000000001E-2</v>
      </c>
    </row>
    <row r="2919" spans="1:3" x14ac:dyDescent="0.3">
      <c r="A2919" s="44">
        <v>0.29170000000000001</v>
      </c>
      <c r="B2919" s="52">
        <v>8.41</v>
      </c>
      <c r="C2919" s="53">
        <v>6.5703125000000001E-2</v>
      </c>
    </row>
    <row r="2920" spans="1:3" x14ac:dyDescent="0.3">
      <c r="A2920" s="44">
        <v>0.2918</v>
      </c>
      <c r="B2920" s="52">
        <v>8.41</v>
      </c>
      <c r="C2920" s="53">
        <v>6.5703125000000001E-2</v>
      </c>
    </row>
    <row r="2921" spans="1:3" x14ac:dyDescent="0.3">
      <c r="A2921" s="44">
        <v>0.29189999999999999</v>
      </c>
      <c r="B2921" s="52">
        <v>8.41</v>
      </c>
      <c r="C2921" s="53">
        <v>6.5703125000000001E-2</v>
      </c>
    </row>
    <row r="2922" spans="1:3" x14ac:dyDescent="0.3">
      <c r="A2922" s="44">
        <v>0.29199999999999998</v>
      </c>
      <c r="B2922" s="52">
        <v>8.41</v>
      </c>
      <c r="C2922" s="53">
        <v>6.5703125000000001E-2</v>
      </c>
    </row>
    <row r="2923" spans="1:3" x14ac:dyDescent="0.3">
      <c r="A2923" s="44">
        <v>0.29210000000000003</v>
      </c>
      <c r="B2923" s="52">
        <v>8.41</v>
      </c>
      <c r="C2923" s="53">
        <v>6.5703125000000001E-2</v>
      </c>
    </row>
    <row r="2924" spans="1:3" x14ac:dyDescent="0.3">
      <c r="A2924" s="44">
        <v>0.29220000000000002</v>
      </c>
      <c r="B2924" s="52">
        <v>8.41</v>
      </c>
      <c r="C2924" s="53">
        <v>6.5703125000000001E-2</v>
      </c>
    </row>
    <row r="2925" spans="1:3" x14ac:dyDescent="0.3">
      <c r="A2925" s="44">
        <v>0.2923</v>
      </c>
      <c r="B2925" s="52">
        <v>8.41</v>
      </c>
      <c r="C2925" s="53">
        <v>6.5703125000000001E-2</v>
      </c>
    </row>
    <row r="2926" spans="1:3" x14ac:dyDescent="0.3">
      <c r="A2926" s="44">
        <v>0.29239999999999999</v>
      </c>
      <c r="B2926" s="52">
        <v>8.41</v>
      </c>
      <c r="C2926" s="53">
        <v>6.5703125000000001E-2</v>
      </c>
    </row>
    <row r="2927" spans="1:3" x14ac:dyDescent="0.3">
      <c r="A2927" s="44">
        <v>0.29249999999999998</v>
      </c>
      <c r="B2927" s="52">
        <v>8.41</v>
      </c>
      <c r="C2927" s="53">
        <v>6.5703125000000001E-2</v>
      </c>
    </row>
    <row r="2928" spans="1:3" x14ac:dyDescent="0.3">
      <c r="A2928" s="44">
        <v>0.29260000000000003</v>
      </c>
      <c r="B2928" s="52">
        <v>8.41</v>
      </c>
      <c r="C2928" s="53">
        <v>6.5703125000000001E-2</v>
      </c>
    </row>
    <row r="2929" spans="1:3" x14ac:dyDescent="0.3">
      <c r="A2929" s="44">
        <v>0.29270000000000002</v>
      </c>
      <c r="B2929" s="52">
        <v>8.41</v>
      </c>
      <c r="C2929" s="53">
        <v>6.5703125000000001E-2</v>
      </c>
    </row>
    <row r="2930" spans="1:3" x14ac:dyDescent="0.3">
      <c r="A2930" s="44">
        <v>0.2928</v>
      </c>
      <c r="B2930" s="52">
        <v>8.41</v>
      </c>
      <c r="C2930" s="53">
        <v>6.5703125000000001E-2</v>
      </c>
    </row>
    <row r="2931" spans="1:3" x14ac:dyDescent="0.3">
      <c r="A2931" s="44">
        <v>0.29289999999999999</v>
      </c>
      <c r="B2931" s="52">
        <v>8.41</v>
      </c>
      <c r="C2931" s="53">
        <v>6.5703125000000001E-2</v>
      </c>
    </row>
    <row r="2932" spans="1:3" x14ac:dyDescent="0.3">
      <c r="A2932" s="44">
        <v>0.29299999999999998</v>
      </c>
      <c r="B2932" s="52">
        <v>8.41</v>
      </c>
      <c r="C2932" s="53">
        <v>6.5703125000000001E-2</v>
      </c>
    </row>
    <row r="2933" spans="1:3" x14ac:dyDescent="0.3">
      <c r="A2933" s="44">
        <v>0.29310000000000003</v>
      </c>
      <c r="B2933" s="52">
        <v>8.41</v>
      </c>
      <c r="C2933" s="53">
        <v>6.5703125000000001E-2</v>
      </c>
    </row>
    <row r="2934" spans="1:3" x14ac:dyDescent="0.3">
      <c r="A2934" s="44">
        <v>0.29320000000000002</v>
      </c>
      <c r="B2934" s="52">
        <v>8.41</v>
      </c>
      <c r="C2934" s="53">
        <v>6.5703125000000001E-2</v>
      </c>
    </row>
    <row r="2935" spans="1:3" x14ac:dyDescent="0.3">
      <c r="A2935" s="44">
        <v>0.29330000000000001</v>
      </c>
      <c r="B2935" s="52">
        <v>8.41</v>
      </c>
      <c r="C2935" s="53">
        <v>6.5703125000000001E-2</v>
      </c>
    </row>
    <row r="2936" spans="1:3" x14ac:dyDescent="0.3">
      <c r="A2936" s="44">
        <v>0.29339999999999999</v>
      </c>
      <c r="B2936" s="52">
        <v>8.41</v>
      </c>
      <c r="C2936" s="53">
        <v>6.5703125000000001E-2</v>
      </c>
    </row>
    <row r="2937" spans="1:3" x14ac:dyDescent="0.3">
      <c r="A2937" s="44">
        <v>0.29349999999999998</v>
      </c>
      <c r="B2937" s="52">
        <v>8.41</v>
      </c>
      <c r="C2937" s="53">
        <v>6.5703125000000001E-2</v>
      </c>
    </row>
    <row r="2938" spans="1:3" x14ac:dyDescent="0.3">
      <c r="A2938" s="44">
        <v>0.29360000000000003</v>
      </c>
      <c r="B2938" s="52">
        <v>8.41</v>
      </c>
      <c r="C2938" s="53">
        <v>6.5703125000000001E-2</v>
      </c>
    </row>
    <row r="2939" spans="1:3" x14ac:dyDescent="0.3">
      <c r="A2939" s="44">
        <v>0.29370000000000002</v>
      </c>
      <c r="B2939" s="52">
        <v>8.41</v>
      </c>
      <c r="C2939" s="53">
        <v>6.5703125000000001E-2</v>
      </c>
    </row>
    <row r="2940" spans="1:3" x14ac:dyDescent="0.3">
      <c r="A2940" s="44">
        <v>0.29380000000000001</v>
      </c>
      <c r="B2940" s="52">
        <v>8.41</v>
      </c>
      <c r="C2940" s="53">
        <v>6.5703125000000001E-2</v>
      </c>
    </row>
    <row r="2941" spans="1:3" x14ac:dyDescent="0.3">
      <c r="A2941" s="44">
        <v>0.29389999999999999</v>
      </c>
      <c r="B2941" s="52">
        <v>8.41</v>
      </c>
      <c r="C2941" s="53">
        <v>6.5703125000000001E-2</v>
      </c>
    </row>
    <row r="2942" spans="1:3" x14ac:dyDescent="0.3">
      <c r="A2942" s="44">
        <v>0.29399999999999998</v>
      </c>
      <c r="B2942" s="52">
        <v>8.41</v>
      </c>
      <c r="C2942" s="53">
        <v>6.5703125000000001E-2</v>
      </c>
    </row>
    <row r="2943" spans="1:3" x14ac:dyDescent="0.3">
      <c r="A2943" s="44">
        <v>0.29409999999999997</v>
      </c>
      <c r="B2943" s="52">
        <v>8.41</v>
      </c>
      <c r="C2943" s="53">
        <v>6.5703125000000001E-2</v>
      </c>
    </row>
    <row r="2944" spans="1:3" x14ac:dyDescent="0.3">
      <c r="A2944" s="44">
        <v>0.29420000000000002</v>
      </c>
      <c r="B2944" s="52">
        <v>8.41</v>
      </c>
      <c r="C2944" s="53">
        <v>6.5703125000000001E-2</v>
      </c>
    </row>
    <row r="2945" spans="1:3" x14ac:dyDescent="0.3">
      <c r="A2945" s="44">
        <v>0.29430000000000001</v>
      </c>
      <c r="B2945" s="52">
        <v>8.41</v>
      </c>
      <c r="C2945" s="53">
        <v>6.5703125000000001E-2</v>
      </c>
    </row>
    <row r="2946" spans="1:3" x14ac:dyDescent="0.3">
      <c r="A2946" s="44">
        <v>0.2944</v>
      </c>
      <c r="B2946" s="52">
        <v>8.41</v>
      </c>
      <c r="C2946" s="53">
        <v>6.5703125000000001E-2</v>
      </c>
    </row>
    <row r="2947" spans="1:3" x14ac:dyDescent="0.3">
      <c r="A2947" s="44">
        <v>0.29449999999999998</v>
      </c>
      <c r="B2947" s="52">
        <v>8.41</v>
      </c>
      <c r="C2947" s="53">
        <v>6.5703125000000001E-2</v>
      </c>
    </row>
    <row r="2948" spans="1:3" x14ac:dyDescent="0.3">
      <c r="A2948" s="44">
        <v>0.29459999999999997</v>
      </c>
      <c r="B2948" s="52">
        <v>8.41</v>
      </c>
      <c r="C2948" s="53">
        <v>6.5703125000000001E-2</v>
      </c>
    </row>
    <row r="2949" spans="1:3" x14ac:dyDescent="0.3">
      <c r="A2949" s="44">
        <v>0.29470000000000002</v>
      </c>
      <c r="B2949" s="52">
        <v>8.41</v>
      </c>
      <c r="C2949" s="53">
        <v>6.5703125000000001E-2</v>
      </c>
    </row>
    <row r="2950" spans="1:3" x14ac:dyDescent="0.3">
      <c r="A2950" s="44">
        <v>0.29480000000000001</v>
      </c>
      <c r="B2950" s="52">
        <v>8.41</v>
      </c>
      <c r="C2950" s="53">
        <v>6.5703125000000001E-2</v>
      </c>
    </row>
    <row r="2951" spans="1:3" x14ac:dyDescent="0.3">
      <c r="A2951" s="44">
        <v>0.2949</v>
      </c>
      <c r="B2951" s="52">
        <v>8.41</v>
      </c>
      <c r="C2951" s="53">
        <v>6.5703125000000001E-2</v>
      </c>
    </row>
    <row r="2952" spans="1:3" x14ac:dyDescent="0.3">
      <c r="A2952" s="44">
        <v>0.29499999999999998</v>
      </c>
      <c r="B2952" s="52">
        <v>8.41</v>
      </c>
      <c r="C2952" s="53">
        <v>6.5703125000000001E-2</v>
      </c>
    </row>
    <row r="2953" spans="1:3" x14ac:dyDescent="0.3">
      <c r="A2953" s="44">
        <v>0.29509999999999997</v>
      </c>
      <c r="B2953" s="52">
        <v>8.41</v>
      </c>
      <c r="C2953" s="53">
        <v>6.5703125000000001E-2</v>
      </c>
    </row>
    <row r="2954" spans="1:3" x14ac:dyDescent="0.3">
      <c r="A2954" s="44">
        <v>0.29520000000000002</v>
      </c>
      <c r="B2954" s="52">
        <v>8.41</v>
      </c>
      <c r="C2954" s="53">
        <v>6.5703125000000001E-2</v>
      </c>
    </row>
    <row r="2955" spans="1:3" x14ac:dyDescent="0.3">
      <c r="A2955" s="44">
        <v>0.29530000000000001</v>
      </c>
      <c r="B2955" s="52">
        <v>8.41</v>
      </c>
      <c r="C2955" s="53">
        <v>6.5703125000000001E-2</v>
      </c>
    </row>
    <row r="2956" spans="1:3" x14ac:dyDescent="0.3">
      <c r="A2956" s="44">
        <v>0.2954</v>
      </c>
      <c r="B2956" s="52">
        <v>8.41</v>
      </c>
      <c r="C2956" s="53">
        <v>6.5703125000000001E-2</v>
      </c>
    </row>
    <row r="2957" spans="1:3" x14ac:dyDescent="0.3">
      <c r="A2957" s="44">
        <v>0.29549999999999998</v>
      </c>
      <c r="B2957" s="52">
        <v>8.41</v>
      </c>
      <c r="C2957" s="53">
        <v>6.5703125000000001E-2</v>
      </c>
    </row>
    <row r="2958" spans="1:3" x14ac:dyDescent="0.3">
      <c r="A2958" s="44">
        <v>0.29559999999999997</v>
      </c>
      <c r="B2958" s="52">
        <v>8.41</v>
      </c>
      <c r="C2958" s="53">
        <v>6.5703125000000001E-2</v>
      </c>
    </row>
    <row r="2959" spans="1:3" x14ac:dyDescent="0.3">
      <c r="A2959" s="44">
        <v>0.29570000000000002</v>
      </c>
      <c r="B2959" s="52">
        <v>8.41</v>
      </c>
      <c r="C2959" s="53">
        <v>6.5703125000000001E-2</v>
      </c>
    </row>
    <row r="2960" spans="1:3" x14ac:dyDescent="0.3">
      <c r="A2960" s="44">
        <v>0.29580000000000001</v>
      </c>
      <c r="B2960" s="52">
        <v>8.41</v>
      </c>
      <c r="C2960" s="53">
        <v>6.5703125000000001E-2</v>
      </c>
    </row>
    <row r="2961" spans="1:3" x14ac:dyDescent="0.3">
      <c r="A2961" s="44">
        <v>0.2959</v>
      </c>
      <c r="B2961" s="52">
        <v>8.41</v>
      </c>
      <c r="C2961" s="53">
        <v>6.5703125000000001E-2</v>
      </c>
    </row>
    <row r="2962" spans="1:3" x14ac:dyDescent="0.3">
      <c r="A2962" s="44">
        <v>0.29599999999999999</v>
      </c>
      <c r="B2962" s="52">
        <v>8.41</v>
      </c>
      <c r="C2962" s="53">
        <v>6.5703125000000001E-2</v>
      </c>
    </row>
    <row r="2963" spans="1:3" x14ac:dyDescent="0.3">
      <c r="A2963" s="44">
        <v>0.29609999999999997</v>
      </c>
      <c r="B2963" s="52">
        <v>8.41</v>
      </c>
      <c r="C2963" s="53">
        <v>6.5703125000000001E-2</v>
      </c>
    </row>
    <row r="2964" spans="1:3" x14ac:dyDescent="0.3">
      <c r="A2964" s="44">
        <v>0.29620000000000002</v>
      </c>
      <c r="B2964" s="52">
        <v>8.41</v>
      </c>
      <c r="C2964" s="53">
        <v>6.5703125000000001E-2</v>
      </c>
    </row>
    <row r="2965" spans="1:3" x14ac:dyDescent="0.3">
      <c r="A2965" s="44">
        <v>0.29630000000000001</v>
      </c>
      <c r="B2965" s="52">
        <v>8.41</v>
      </c>
      <c r="C2965" s="53">
        <v>6.5703125000000001E-2</v>
      </c>
    </row>
    <row r="2966" spans="1:3" x14ac:dyDescent="0.3">
      <c r="A2966" s="44">
        <v>0.2964</v>
      </c>
      <c r="B2966" s="52">
        <v>8.41</v>
      </c>
      <c r="C2966" s="53">
        <v>6.5703125000000001E-2</v>
      </c>
    </row>
    <row r="2967" spans="1:3" x14ac:dyDescent="0.3">
      <c r="A2967" s="44">
        <v>0.29649999999999999</v>
      </c>
      <c r="B2967" s="52">
        <v>8.41</v>
      </c>
      <c r="C2967" s="53">
        <v>6.5703125000000001E-2</v>
      </c>
    </row>
    <row r="2968" spans="1:3" x14ac:dyDescent="0.3">
      <c r="A2968" s="44">
        <v>0.29659999999999997</v>
      </c>
      <c r="B2968" s="52">
        <v>8.41</v>
      </c>
      <c r="C2968" s="53">
        <v>6.5703125000000001E-2</v>
      </c>
    </row>
    <row r="2969" spans="1:3" x14ac:dyDescent="0.3">
      <c r="A2969" s="44">
        <v>0.29670000000000002</v>
      </c>
      <c r="B2969" s="52">
        <v>8.41</v>
      </c>
      <c r="C2969" s="53">
        <v>6.5703125000000001E-2</v>
      </c>
    </row>
    <row r="2970" spans="1:3" x14ac:dyDescent="0.3">
      <c r="A2970" s="44">
        <v>0.29680000000000001</v>
      </c>
      <c r="B2970" s="52">
        <v>8.41</v>
      </c>
      <c r="C2970" s="53">
        <v>6.5703125000000001E-2</v>
      </c>
    </row>
    <row r="2971" spans="1:3" x14ac:dyDescent="0.3">
      <c r="A2971" s="44">
        <v>0.2969</v>
      </c>
      <c r="B2971" s="52">
        <v>8.41</v>
      </c>
      <c r="C2971" s="53">
        <v>6.5703125000000001E-2</v>
      </c>
    </row>
    <row r="2972" spans="1:3" x14ac:dyDescent="0.3">
      <c r="A2972" s="44">
        <v>0.29699999999999999</v>
      </c>
      <c r="B2972" s="52">
        <v>8.41</v>
      </c>
      <c r="C2972" s="53">
        <v>6.5703125000000001E-2</v>
      </c>
    </row>
    <row r="2973" spans="1:3" x14ac:dyDescent="0.3">
      <c r="A2973" s="44">
        <v>0.29709999999999998</v>
      </c>
      <c r="B2973" s="52">
        <v>8.41</v>
      </c>
      <c r="C2973" s="53">
        <v>6.5703125000000001E-2</v>
      </c>
    </row>
    <row r="2974" spans="1:3" x14ac:dyDescent="0.3">
      <c r="A2974" s="44">
        <v>0.29720000000000002</v>
      </c>
      <c r="B2974" s="52">
        <v>8.41</v>
      </c>
      <c r="C2974" s="53">
        <v>6.5703125000000001E-2</v>
      </c>
    </row>
    <row r="2975" spans="1:3" x14ac:dyDescent="0.3">
      <c r="A2975" s="44">
        <v>0.29730000000000001</v>
      </c>
      <c r="B2975" s="52">
        <v>8.41</v>
      </c>
      <c r="C2975" s="53">
        <v>6.5703125000000001E-2</v>
      </c>
    </row>
    <row r="2976" spans="1:3" x14ac:dyDescent="0.3">
      <c r="A2976" s="44">
        <v>0.2974</v>
      </c>
      <c r="B2976" s="52">
        <v>8.41</v>
      </c>
      <c r="C2976" s="53">
        <v>6.5703125000000001E-2</v>
      </c>
    </row>
    <row r="2977" spans="1:3" x14ac:dyDescent="0.3">
      <c r="A2977" s="44">
        <v>0.29749999999999999</v>
      </c>
      <c r="B2977" s="52">
        <v>8.41</v>
      </c>
      <c r="C2977" s="53">
        <v>6.5703125000000001E-2</v>
      </c>
    </row>
    <row r="2978" spans="1:3" x14ac:dyDescent="0.3">
      <c r="A2978" s="44">
        <v>0.29759999999999998</v>
      </c>
      <c r="B2978" s="52">
        <v>8.41</v>
      </c>
      <c r="C2978" s="53">
        <v>6.5703125000000001E-2</v>
      </c>
    </row>
    <row r="2979" spans="1:3" x14ac:dyDescent="0.3">
      <c r="A2979" s="44">
        <v>0.29770000000000002</v>
      </c>
      <c r="B2979" s="52">
        <v>8.41</v>
      </c>
      <c r="C2979" s="53">
        <v>6.5703125000000001E-2</v>
      </c>
    </row>
    <row r="2980" spans="1:3" x14ac:dyDescent="0.3">
      <c r="A2980" s="44">
        <v>0.29780000000000001</v>
      </c>
      <c r="B2980" s="52">
        <v>8.41</v>
      </c>
      <c r="C2980" s="53">
        <v>6.5703125000000001E-2</v>
      </c>
    </row>
    <row r="2981" spans="1:3" x14ac:dyDescent="0.3">
      <c r="A2981" s="44">
        <v>0.2979</v>
      </c>
      <c r="B2981" s="52">
        <v>8.41</v>
      </c>
      <c r="C2981" s="53">
        <v>6.5703125000000001E-2</v>
      </c>
    </row>
    <row r="2982" spans="1:3" x14ac:dyDescent="0.3">
      <c r="A2982" s="44">
        <v>0.29799999999999999</v>
      </c>
      <c r="B2982" s="52">
        <v>8.41</v>
      </c>
      <c r="C2982" s="53">
        <v>6.5703125000000001E-2</v>
      </c>
    </row>
    <row r="2983" spans="1:3" x14ac:dyDescent="0.3">
      <c r="A2983" s="44">
        <v>0.29809999999999998</v>
      </c>
      <c r="B2983" s="52">
        <v>8.41</v>
      </c>
      <c r="C2983" s="53">
        <v>6.5703125000000001E-2</v>
      </c>
    </row>
    <row r="2984" spans="1:3" x14ac:dyDescent="0.3">
      <c r="A2984" s="44">
        <v>0.29820000000000002</v>
      </c>
      <c r="B2984" s="52">
        <v>8.41</v>
      </c>
      <c r="C2984" s="53">
        <v>6.5703125000000001E-2</v>
      </c>
    </row>
    <row r="2985" spans="1:3" x14ac:dyDescent="0.3">
      <c r="A2985" s="44">
        <v>0.29830000000000001</v>
      </c>
      <c r="B2985" s="52">
        <v>8.41</v>
      </c>
      <c r="C2985" s="53">
        <v>6.5703125000000001E-2</v>
      </c>
    </row>
    <row r="2986" spans="1:3" x14ac:dyDescent="0.3">
      <c r="A2986" s="44">
        <v>0.2984</v>
      </c>
      <c r="B2986" s="52">
        <v>8.41</v>
      </c>
      <c r="C2986" s="53">
        <v>6.5703125000000001E-2</v>
      </c>
    </row>
    <row r="2987" spans="1:3" x14ac:dyDescent="0.3">
      <c r="A2987" s="44">
        <v>0.29849999999999999</v>
      </c>
      <c r="B2987" s="52">
        <v>8.41</v>
      </c>
      <c r="C2987" s="53">
        <v>6.5703125000000001E-2</v>
      </c>
    </row>
    <row r="2988" spans="1:3" x14ac:dyDescent="0.3">
      <c r="A2988" s="44">
        <v>0.29859999999999998</v>
      </c>
      <c r="B2988" s="52">
        <v>8.41</v>
      </c>
      <c r="C2988" s="53">
        <v>6.5703125000000001E-2</v>
      </c>
    </row>
    <row r="2989" spans="1:3" x14ac:dyDescent="0.3">
      <c r="A2989" s="44">
        <v>0.29870000000000002</v>
      </c>
      <c r="B2989" s="52">
        <v>8.41</v>
      </c>
      <c r="C2989" s="53">
        <v>6.5703125000000001E-2</v>
      </c>
    </row>
    <row r="2990" spans="1:3" x14ac:dyDescent="0.3">
      <c r="A2990" s="44">
        <v>0.29880000000000001</v>
      </c>
      <c r="B2990" s="52">
        <v>8.41</v>
      </c>
      <c r="C2990" s="53">
        <v>6.5703125000000001E-2</v>
      </c>
    </row>
    <row r="2991" spans="1:3" x14ac:dyDescent="0.3">
      <c r="A2991" s="44">
        <v>0.2989</v>
      </c>
      <c r="B2991" s="52">
        <v>8.41</v>
      </c>
      <c r="C2991" s="53">
        <v>6.5703125000000001E-2</v>
      </c>
    </row>
    <row r="2992" spans="1:3" x14ac:dyDescent="0.3">
      <c r="A2992" s="44">
        <v>0.29899999999999999</v>
      </c>
      <c r="B2992" s="52">
        <v>8.41</v>
      </c>
      <c r="C2992" s="53">
        <v>6.5703125000000001E-2</v>
      </c>
    </row>
    <row r="2993" spans="1:3" x14ac:dyDescent="0.3">
      <c r="A2993" s="44">
        <v>0.29909999999999998</v>
      </c>
      <c r="B2993" s="52">
        <v>8.41</v>
      </c>
      <c r="C2993" s="53">
        <v>6.5703125000000001E-2</v>
      </c>
    </row>
    <row r="2994" spans="1:3" x14ac:dyDescent="0.3">
      <c r="A2994" s="44">
        <v>0.29920000000000002</v>
      </c>
      <c r="B2994" s="52">
        <v>8.41</v>
      </c>
      <c r="C2994" s="53">
        <v>6.5703125000000001E-2</v>
      </c>
    </row>
    <row r="2995" spans="1:3" x14ac:dyDescent="0.3">
      <c r="A2995" s="44">
        <v>0.29930000000000001</v>
      </c>
      <c r="B2995" s="52">
        <v>8.41</v>
      </c>
      <c r="C2995" s="53">
        <v>6.5703125000000001E-2</v>
      </c>
    </row>
    <row r="2996" spans="1:3" x14ac:dyDescent="0.3">
      <c r="A2996" s="44">
        <v>0.2994</v>
      </c>
      <c r="B2996" s="52">
        <v>8.41</v>
      </c>
      <c r="C2996" s="53">
        <v>6.5703125000000001E-2</v>
      </c>
    </row>
    <row r="2997" spans="1:3" x14ac:dyDescent="0.3">
      <c r="A2997" s="44">
        <v>0.29949999999999999</v>
      </c>
      <c r="B2997" s="52">
        <v>8.41</v>
      </c>
      <c r="C2997" s="53">
        <v>6.5703125000000001E-2</v>
      </c>
    </row>
    <row r="2998" spans="1:3" x14ac:dyDescent="0.3">
      <c r="A2998" s="44">
        <v>0.29959999999999998</v>
      </c>
      <c r="B2998" s="52">
        <v>8.41</v>
      </c>
      <c r="C2998" s="53">
        <v>6.5703125000000001E-2</v>
      </c>
    </row>
    <row r="2999" spans="1:3" x14ac:dyDescent="0.3">
      <c r="A2999" s="44">
        <v>0.29970000000000002</v>
      </c>
      <c r="B2999" s="52">
        <v>8.41</v>
      </c>
      <c r="C2999" s="53">
        <v>6.5703125000000001E-2</v>
      </c>
    </row>
    <row r="3000" spans="1:3" x14ac:dyDescent="0.3">
      <c r="A3000" s="44">
        <v>0.29980000000000001</v>
      </c>
      <c r="B3000" s="52">
        <v>8.41</v>
      </c>
      <c r="C3000" s="53">
        <v>6.5703125000000001E-2</v>
      </c>
    </row>
    <row r="3001" spans="1:3" x14ac:dyDescent="0.3">
      <c r="A3001" s="44">
        <v>0.2999</v>
      </c>
      <c r="B3001" s="52">
        <v>8.41</v>
      </c>
      <c r="C3001" s="53">
        <v>6.5703125000000001E-2</v>
      </c>
    </row>
    <row r="3002" spans="1:3" x14ac:dyDescent="0.3">
      <c r="A3002" s="44">
        <v>0.3</v>
      </c>
      <c r="B3002" s="52">
        <v>8.41</v>
      </c>
      <c r="C3002" s="53">
        <v>6.5703125000000001E-2</v>
      </c>
    </row>
    <row r="3003" spans="1:3" x14ac:dyDescent="0.3">
      <c r="A3003" s="44">
        <v>0.30009999999999998</v>
      </c>
      <c r="B3003" s="52">
        <v>8.4</v>
      </c>
      <c r="C3003" s="53">
        <v>6.5625000000000003E-2</v>
      </c>
    </row>
    <row r="3004" spans="1:3" x14ac:dyDescent="0.3">
      <c r="A3004" s="44">
        <v>0.30020000000000002</v>
      </c>
      <c r="B3004" s="52">
        <v>8.4</v>
      </c>
      <c r="C3004" s="53">
        <v>6.5625000000000003E-2</v>
      </c>
    </row>
    <row r="3005" spans="1:3" x14ac:dyDescent="0.3">
      <c r="A3005" s="44">
        <v>0.30030000000000001</v>
      </c>
      <c r="B3005" s="52">
        <v>8.4</v>
      </c>
      <c r="C3005" s="53">
        <v>6.5625000000000003E-2</v>
      </c>
    </row>
    <row r="3006" spans="1:3" x14ac:dyDescent="0.3">
      <c r="A3006" s="44">
        <v>0.3004</v>
      </c>
      <c r="B3006" s="52">
        <v>8.4</v>
      </c>
      <c r="C3006" s="53">
        <v>6.5625000000000003E-2</v>
      </c>
    </row>
    <row r="3007" spans="1:3" x14ac:dyDescent="0.3">
      <c r="A3007" s="44">
        <v>0.30049999999999999</v>
      </c>
      <c r="B3007" s="52">
        <v>8.4</v>
      </c>
      <c r="C3007" s="53">
        <v>6.5625000000000003E-2</v>
      </c>
    </row>
    <row r="3008" spans="1:3" x14ac:dyDescent="0.3">
      <c r="A3008" s="44">
        <v>0.30059999999999998</v>
      </c>
      <c r="B3008" s="52">
        <v>8.4</v>
      </c>
      <c r="C3008" s="53">
        <v>6.5625000000000003E-2</v>
      </c>
    </row>
    <row r="3009" spans="1:3" x14ac:dyDescent="0.3">
      <c r="A3009" s="44">
        <v>0.30070000000000002</v>
      </c>
      <c r="B3009" s="52">
        <v>8.4</v>
      </c>
      <c r="C3009" s="53">
        <v>6.5625000000000003E-2</v>
      </c>
    </row>
    <row r="3010" spans="1:3" x14ac:dyDescent="0.3">
      <c r="A3010" s="44">
        <v>0.30080000000000001</v>
      </c>
      <c r="B3010" s="52">
        <v>8.4</v>
      </c>
      <c r="C3010" s="53">
        <v>6.5625000000000003E-2</v>
      </c>
    </row>
    <row r="3011" spans="1:3" x14ac:dyDescent="0.3">
      <c r="A3011" s="44">
        <v>0.3009</v>
      </c>
      <c r="B3011" s="52">
        <v>8.4</v>
      </c>
      <c r="C3011" s="53">
        <v>6.5625000000000003E-2</v>
      </c>
    </row>
    <row r="3012" spans="1:3" x14ac:dyDescent="0.3">
      <c r="A3012" s="44">
        <v>0.30099999999999999</v>
      </c>
      <c r="B3012" s="52">
        <v>8.4</v>
      </c>
      <c r="C3012" s="53">
        <v>6.5625000000000003E-2</v>
      </c>
    </row>
    <row r="3013" spans="1:3" x14ac:dyDescent="0.3">
      <c r="A3013" s="44">
        <v>0.30109999999999998</v>
      </c>
      <c r="B3013" s="52">
        <v>8.4</v>
      </c>
      <c r="C3013" s="53">
        <v>6.5625000000000003E-2</v>
      </c>
    </row>
    <row r="3014" spans="1:3" x14ac:dyDescent="0.3">
      <c r="A3014" s="44">
        <v>0.30120000000000002</v>
      </c>
      <c r="B3014" s="52">
        <v>8.4</v>
      </c>
      <c r="C3014" s="53">
        <v>6.5625000000000003E-2</v>
      </c>
    </row>
    <row r="3015" spans="1:3" x14ac:dyDescent="0.3">
      <c r="A3015" s="44">
        <v>0.30130000000000001</v>
      </c>
      <c r="B3015" s="52">
        <v>8.4</v>
      </c>
      <c r="C3015" s="53">
        <v>6.5625000000000003E-2</v>
      </c>
    </row>
    <row r="3016" spans="1:3" x14ac:dyDescent="0.3">
      <c r="A3016" s="44">
        <v>0.3014</v>
      </c>
      <c r="B3016" s="52">
        <v>8.4</v>
      </c>
      <c r="C3016" s="53">
        <v>6.5625000000000003E-2</v>
      </c>
    </row>
    <row r="3017" spans="1:3" x14ac:dyDescent="0.3">
      <c r="A3017" s="44">
        <v>0.30149999999999999</v>
      </c>
      <c r="B3017" s="52">
        <v>8.4</v>
      </c>
      <c r="C3017" s="53">
        <v>6.5625000000000003E-2</v>
      </c>
    </row>
    <row r="3018" spans="1:3" x14ac:dyDescent="0.3">
      <c r="A3018" s="44">
        <v>0.30159999999999998</v>
      </c>
      <c r="B3018" s="52">
        <v>8.4</v>
      </c>
      <c r="C3018" s="53">
        <v>6.5625000000000003E-2</v>
      </c>
    </row>
    <row r="3019" spans="1:3" x14ac:dyDescent="0.3">
      <c r="A3019" s="44">
        <v>0.30170000000000002</v>
      </c>
      <c r="B3019" s="52">
        <v>8.4</v>
      </c>
      <c r="C3019" s="53">
        <v>6.5625000000000003E-2</v>
      </c>
    </row>
    <row r="3020" spans="1:3" x14ac:dyDescent="0.3">
      <c r="A3020" s="44">
        <v>0.30180000000000001</v>
      </c>
      <c r="B3020" s="52">
        <v>8.4</v>
      </c>
      <c r="C3020" s="53">
        <v>6.5625000000000003E-2</v>
      </c>
    </row>
    <row r="3021" spans="1:3" x14ac:dyDescent="0.3">
      <c r="A3021" s="44">
        <v>0.3019</v>
      </c>
      <c r="B3021" s="52">
        <v>8.4</v>
      </c>
      <c r="C3021" s="53">
        <v>6.5625000000000003E-2</v>
      </c>
    </row>
    <row r="3022" spans="1:3" x14ac:dyDescent="0.3">
      <c r="A3022" s="44">
        <v>0.30199999999999999</v>
      </c>
      <c r="B3022" s="52">
        <v>8.4</v>
      </c>
      <c r="C3022" s="53">
        <v>6.5625000000000003E-2</v>
      </c>
    </row>
    <row r="3023" spans="1:3" x14ac:dyDescent="0.3">
      <c r="A3023" s="44">
        <v>0.30209999999999998</v>
      </c>
      <c r="B3023" s="52">
        <v>8.4</v>
      </c>
      <c r="C3023" s="53">
        <v>6.5625000000000003E-2</v>
      </c>
    </row>
    <row r="3024" spans="1:3" x14ac:dyDescent="0.3">
      <c r="A3024" s="44">
        <v>0.30220000000000002</v>
      </c>
      <c r="B3024" s="52">
        <v>8.4</v>
      </c>
      <c r="C3024" s="53">
        <v>6.5625000000000003E-2</v>
      </c>
    </row>
    <row r="3025" spans="1:3" x14ac:dyDescent="0.3">
      <c r="A3025" s="44">
        <v>0.30230000000000001</v>
      </c>
      <c r="B3025" s="52">
        <v>8.4</v>
      </c>
      <c r="C3025" s="53">
        <v>6.5625000000000003E-2</v>
      </c>
    </row>
    <row r="3026" spans="1:3" x14ac:dyDescent="0.3">
      <c r="A3026" s="44">
        <v>0.3024</v>
      </c>
      <c r="B3026" s="52">
        <v>8.4</v>
      </c>
      <c r="C3026" s="53">
        <v>6.5625000000000003E-2</v>
      </c>
    </row>
    <row r="3027" spans="1:3" x14ac:dyDescent="0.3">
      <c r="A3027" s="44">
        <v>0.30249999999999999</v>
      </c>
      <c r="B3027" s="52">
        <v>8.4</v>
      </c>
      <c r="C3027" s="53">
        <v>6.5625000000000003E-2</v>
      </c>
    </row>
    <row r="3028" spans="1:3" x14ac:dyDescent="0.3">
      <c r="A3028" s="44">
        <v>0.30259999999999998</v>
      </c>
      <c r="B3028" s="52">
        <v>8.4</v>
      </c>
      <c r="C3028" s="53">
        <v>6.5625000000000003E-2</v>
      </c>
    </row>
    <row r="3029" spans="1:3" x14ac:dyDescent="0.3">
      <c r="A3029" s="44">
        <v>0.30270000000000002</v>
      </c>
      <c r="B3029" s="52">
        <v>8.4</v>
      </c>
      <c r="C3029" s="53">
        <v>6.5625000000000003E-2</v>
      </c>
    </row>
    <row r="3030" spans="1:3" x14ac:dyDescent="0.3">
      <c r="A3030" s="44">
        <v>0.30280000000000001</v>
      </c>
      <c r="B3030" s="52">
        <v>8.4</v>
      </c>
      <c r="C3030" s="53">
        <v>6.5625000000000003E-2</v>
      </c>
    </row>
    <row r="3031" spans="1:3" x14ac:dyDescent="0.3">
      <c r="A3031" s="44">
        <v>0.3029</v>
      </c>
      <c r="B3031" s="52">
        <v>8.4</v>
      </c>
      <c r="C3031" s="53">
        <v>6.5625000000000003E-2</v>
      </c>
    </row>
    <row r="3032" spans="1:3" x14ac:dyDescent="0.3">
      <c r="A3032" s="44">
        <v>0.30299999999999999</v>
      </c>
      <c r="B3032" s="52">
        <v>8.4</v>
      </c>
      <c r="C3032" s="53">
        <v>6.5625000000000003E-2</v>
      </c>
    </row>
    <row r="3033" spans="1:3" x14ac:dyDescent="0.3">
      <c r="A3033" s="44">
        <v>0.30309999999999998</v>
      </c>
      <c r="B3033" s="52">
        <v>8.4</v>
      </c>
      <c r="C3033" s="53">
        <v>6.5625000000000003E-2</v>
      </c>
    </row>
    <row r="3034" spans="1:3" x14ac:dyDescent="0.3">
      <c r="A3034" s="44">
        <v>0.30320000000000003</v>
      </c>
      <c r="B3034" s="52">
        <v>8.4</v>
      </c>
      <c r="C3034" s="53">
        <v>6.5625000000000003E-2</v>
      </c>
    </row>
    <row r="3035" spans="1:3" x14ac:dyDescent="0.3">
      <c r="A3035" s="44">
        <v>0.30330000000000001</v>
      </c>
      <c r="B3035" s="52">
        <v>8.4</v>
      </c>
      <c r="C3035" s="53">
        <v>6.5625000000000003E-2</v>
      </c>
    </row>
    <row r="3036" spans="1:3" x14ac:dyDescent="0.3">
      <c r="A3036" s="44">
        <v>0.3034</v>
      </c>
      <c r="B3036" s="52">
        <v>8.4</v>
      </c>
      <c r="C3036" s="53">
        <v>6.5625000000000003E-2</v>
      </c>
    </row>
    <row r="3037" spans="1:3" x14ac:dyDescent="0.3">
      <c r="A3037" s="44">
        <v>0.30349999999999999</v>
      </c>
      <c r="B3037" s="52">
        <v>8.4</v>
      </c>
      <c r="C3037" s="53">
        <v>6.5625000000000003E-2</v>
      </c>
    </row>
    <row r="3038" spans="1:3" x14ac:dyDescent="0.3">
      <c r="A3038" s="44">
        <v>0.30359999999999998</v>
      </c>
      <c r="B3038" s="52">
        <v>8.4</v>
      </c>
      <c r="C3038" s="53">
        <v>6.5625000000000003E-2</v>
      </c>
    </row>
    <row r="3039" spans="1:3" x14ac:dyDescent="0.3">
      <c r="A3039" s="44">
        <v>0.30370000000000003</v>
      </c>
      <c r="B3039" s="52">
        <v>8.4</v>
      </c>
      <c r="C3039" s="53">
        <v>6.5625000000000003E-2</v>
      </c>
    </row>
    <row r="3040" spans="1:3" x14ac:dyDescent="0.3">
      <c r="A3040" s="44">
        <v>0.30380000000000001</v>
      </c>
      <c r="B3040" s="52">
        <v>8.4</v>
      </c>
      <c r="C3040" s="53">
        <v>6.5625000000000003E-2</v>
      </c>
    </row>
    <row r="3041" spans="1:3" x14ac:dyDescent="0.3">
      <c r="A3041" s="44">
        <v>0.3039</v>
      </c>
      <c r="B3041" s="52">
        <v>8.4</v>
      </c>
      <c r="C3041" s="53">
        <v>6.5625000000000003E-2</v>
      </c>
    </row>
    <row r="3042" spans="1:3" x14ac:dyDescent="0.3">
      <c r="A3042" s="44">
        <v>0.30399999999999999</v>
      </c>
      <c r="B3042" s="52">
        <v>8.4</v>
      </c>
      <c r="C3042" s="53">
        <v>6.5625000000000003E-2</v>
      </c>
    </row>
    <row r="3043" spans="1:3" x14ac:dyDescent="0.3">
      <c r="A3043" s="44">
        <v>0.30409999999999998</v>
      </c>
      <c r="B3043" s="52">
        <v>8.4</v>
      </c>
      <c r="C3043" s="53">
        <v>6.5625000000000003E-2</v>
      </c>
    </row>
    <row r="3044" spans="1:3" x14ac:dyDescent="0.3">
      <c r="A3044" s="44">
        <v>0.30420000000000003</v>
      </c>
      <c r="B3044" s="52">
        <v>8.4</v>
      </c>
      <c r="C3044" s="53">
        <v>6.5625000000000003E-2</v>
      </c>
    </row>
    <row r="3045" spans="1:3" x14ac:dyDescent="0.3">
      <c r="A3045" s="44">
        <v>0.30430000000000001</v>
      </c>
      <c r="B3045" s="52">
        <v>8.4</v>
      </c>
      <c r="C3045" s="53">
        <v>6.5625000000000003E-2</v>
      </c>
    </row>
    <row r="3046" spans="1:3" x14ac:dyDescent="0.3">
      <c r="A3046" s="44">
        <v>0.3044</v>
      </c>
      <c r="B3046" s="52">
        <v>8.4</v>
      </c>
      <c r="C3046" s="53">
        <v>6.5625000000000003E-2</v>
      </c>
    </row>
    <row r="3047" spans="1:3" x14ac:dyDescent="0.3">
      <c r="A3047" s="44">
        <v>0.30449999999999999</v>
      </c>
      <c r="B3047" s="52">
        <v>8.4</v>
      </c>
      <c r="C3047" s="53">
        <v>6.5625000000000003E-2</v>
      </c>
    </row>
    <row r="3048" spans="1:3" x14ac:dyDescent="0.3">
      <c r="A3048" s="44">
        <v>0.30459999999999998</v>
      </c>
      <c r="B3048" s="52">
        <v>8.4</v>
      </c>
      <c r="C3048" s="53">
        <v>6.5625000000000003E-2</v>
      </c>
    </row>
    <row r="3049" spans="1:3" x14ac:dyDescent="0.3">
      <c r="A3049" s="44">
        <v>0.30470000000000003</v>
      </c>
      <c r="B3049" s="52">
        <v>8.4</v>
      </c>
      <c r="C3049" s="53">
        <v>6.5625000000000003E-2</v>
      </c>
    </row>
    <row r="3050" spans="1:3" x14ac:dyDescent="0.3">
      <c r="A3050" s="44">
        <v>0.30480000000000002</v>
      </c>
      <c r="B3050" s="52">
        <v>8.4</v>
      </c>
      <c r="C3050" s="53">
        <v>6.5625000000000003E-2</v>
      </c>
    </row>
    <row r="3051" spans="1:3" x14ac:dyDescent="0.3">
      <c r="A3051" s="44">
        <v>0.3049</v>
      </c>
      <c r="B3051" s="52">
        <v>8.4</v>
      </c>
      <c r="C3051" s="53">
        <v>6.5625000000000003E-2</v>
      </c>
    </row>
    <row r="3052" spans="1:3" x14ac:dyDescent="0.3">
      <c r="A3052" s="44">
        <v>0.30499999999999999</v>
      </c>
      <c r="B3052" s="52">
        <v>8.4</v>
      </c>
      <c r="C3052" s="53">
        <v>6.5625000000000003E-2</v>
      </c>
    </row>
    <row r="3053" spans="1:3" x14ac:dyDescent="0.3">
      <c r="A3053" s="44">
        <v>0.30509999999999998</v>
      </c>
      <c r="B3053" s="52">
        <v>8.4</v>
      </c>
      <c r="C3053" s="53">
        <v>6.5625000000000003E-2</v>
      </c>
    </row>
    <row r="3054" spans="1:3" x14ac:dyDescent="0.3">
      <c r="A3054" s="44">
        <v>0.30520000000000003</v>
      </c>
      <c r="B3054" s="52">
        <v>8.4</v>
      </c>
      <c r="C3054" s="53">
        <v>6.5625000000000003E-2</v>
      </c>
    </row>
    <row r="3055" spans="1:3" x14ac:dyDescent="0.3">
      <c r="A3055" s="44">
        <v>0.30530000000000002</v>
      </c>
      <c r="B3055" s="52">
        <v>8.4</v>
      </c>
      <c r="C3055" s="53">
        <v>6.5625000000000003E-2</v>
      </c>
    </row>
    <row r="3056" spans="1:3" x14ac:dyDescent="0.3">
      <c r="A3056" s="44">
        <v>0.3054</v>
      </c>
      <c r="B3056" s="52">
        <v>8.4</v>
      </c>
      <c r="C3056" s="53">
        <v>6.5625000000000003E-2</v>
      </c>
    </row>
    <row r="3057" spans="1:3" x14ac:dyDescent="0.3">
      <c r="A3057" s="44">
        <v>0.30549999999999999</v>
      </c>
      <c r="B3057" s="52">
        <v>8.4</v>
      </c>
      <c r="C3057" s="53">
        <v>6.5625000000000003E-2</v>
      </c>
    </row>
    <row r="3058" spans="1:3" x14ac:dyDescent="0.3">
      <c r="A3058" s="44">
        <v>0.30559999999999998</v>
      </c>
      <c r="B3058" s="52">
        <v>8.4</v>
      </c>
      <c r="C3058" s="53">
        <v>6.5625000000000003E-2</v>
      </c>
    </row>
    <row r="3059" spans="1:3" x14ac:dyDescent="0.3">
      <c r="A3059" s="44">
        <v>0.30570000000000003</v>
      </c>
      <c r="B3059" s="52">
        <v>8.4</v>
      </c>
      <c r="C3059" s="53">
        <v>6.5625000000000003E-2</v>
      </c>
    </row>
    <row r="3060" spans="1:3" x14ac:dyDescent="0.3">
      <c r="A3060" s="44">
        <v>0.30580000000000002</v>
      </c>
      <c r="B3060" s="52">
        <v>8.4</v>
      </c>
      <c r="C3060" s="53">
        <v>6.5625000000000003E-2</v>
      </c>
    </row>
    <row r="3061" spans="1:3" x14ac:dyDescent="0.3">
      <c r="A3061" s="44">
        <v>0.30590000000000001</v>
      </c>
      <c r="B3061" s="52">
        <v>8.4</v>
      </c>
      <c r="C3061" s="53">
        <v>6.5625000000000003E-2</v>
      </c>
    </row>
    <row r="3062" spans="1:3" x14ac:dyDescent="0.3">
      <c r="A3062" s="44">
        <v>0.30599999999999999</v>
      </c>
      <c r="B3062" s="52">
        <v>8.4</v>
      </c>
      <c r="C3062" s="53">
        <v>6.5625000000000003E-2</v>
      </c>
    </row>
    <row r="3063" spans="1:3" x14ac:dyDescent="0.3">
      <c r="A3063" s="44">
        <v>0.30609999999999998</v>
      </c>
      <c r="B3063" s="52">
        <v>8.4</v>
      </c>
      <c r="C3063" s="53">
        <v>6.5625000000000003E-2</v>
      </c>
    </row>
    <row r="3064" spans="1:3" x14ac:dyDescent="0.3">
      <c r="A3064" s="44">
        <v>0.30620000000000003</v>
      </c>
      <c r="B3064" s="52">
        <v>8.4</v>
      </c>
      <c r="C3064" s="53">
        <v>6.5625000000000003E-2</v>
      </c>
    </row>
    <row r="3065" spans="1:3" x14ac:dyDescent="0.3">
      <c r="A3065" s="44">
        <v>0.30630000000000002</v>
      </c>
      <c r="B3065" s="52">
        <v>8.4</v>
      </c>
      <c r="C3065" s="53">
        <v>6.5625000000000003E-2</v>
      </c>
    </row>
    <row r="3066" spans="1:3" x14ac:dyDescent="0.3">
      <c r="A3066" s="44">
        <v>0.30640000000000001</v>
      </c>
      <c r="B3066" s="52">
        <v>8.4</v>
      </c>
      <c r="C3066" s="53">
        <v>6.5625000000000003E-2</v>
      </c>
    </row>
    <row r="3067" spans="1:3" x14ac:dyDescent="0.3">
      <c r="A3067" s="44">
        <v>0.30649999999999999</v>
      </c>
      <c r="B3067" s="52">
        <v>8.4</v>
      </c>
      <c r="C3067" s="53">
        <v>6.5625000000000003E-2</v>
      </c>
    </row>
    <row r="3068" spans="1:3" x14ac:dyDescent="0.3">
      <c r="A3068" s="44">
        <v>0.30659999999999998</v>
      </c>
      <c r="B3068" s="52">
        <v>8.4</v>
      </c>
      <c r="C3068" s="53">
        <v>6.5625000000000003E-2</v>
      </c>
    </row>
    <row r="3069" spans="1:3" x14ac:dyDescent="0.3">
      <c r="A3069" s="44">
        <v>0.30669999999999997</v>
      </c>
      <c r="B3069" s="52">
        <v>8.4</v>
      </c>
      <c r="C3069" s="53">
        <v>6.5625000000000003E-2</v>
      </c>
    </row>
    <row r="3070" spans="1:3" x14ac:dyDescent="0.3">
      <c r="A3070" s="44">
        <v>0.30680000000000002</v>
      </c>
      <c r="B3070" s="52">
        <v>8.4</v>
      </c>
      <c r="C3070" s="53">
        <v>6.5625000000000003E-2</v>
      </c>
    </row>
    <row r="3071" spans="1:3" x14ac:dyDescent="0.3">
      <c r="A3071" s="44">
        <v>0.30690000000000001</v>
      </c>
      <c r="B3071" s="52">
        <v>8.4</v>
      </c>
      <c r="C3071" s="53">
        <v>6.5625000000000003E-2</v>
      </c>
    </row>
    <row r="3072" spans="1:3" x14ac:dyDescent="0.3">
      <c r="A3072" s="44">
        <v>0.307</v>
      </c>
      <c r="B3072" s="52">
        <v>8.4</v>
      </c>
      <c r="C3072" s="53">
        <v>6.5625000000000003E-2</v>
      </c>
    </row>
    <row r="3073" spans="1:3" x14ac:dyDescent="0.3">
      <c r="A3073" s="44">
        <v>0.30709999999999998</v>
      </c>
      <c r="B3073" s="52">
        <v>8.4</v>
      </c>
      <c r="C3073" s="53">
        <v>6.5625000000000003E-2</v>
      </c>
    </row>
    <row r="3074" spans="1:3" x14ac:dyDescent="0.3">
      <c r="A3074" s="44">
        <v>0.30719999999999997</v>
      </c>
      <c r="B3074" s="52">
        <v>8.4</v>
      </c>
      <c r="C3074" s="53">
        <v>6.5625000000000003E-2</v>
      </c>
    </row>
    <row r="3075" spans="1:3" x14ac:dyDescent="0.3">
      <c r="A3075" s="44">
        <v>0.30730000000000002</v>
      </c>
      <c r="B3075" s="52">
        <v>8.4</v>
      </c>
      <c r="C3075" s="53">
        <v>6.5625000000000003E-2</v>
      </c>
    </row>
    <row r="3076" spans="1:3" x14ac:dyDescent="0.3">
      <c r="A3076" s="44">
        <v>0.30740000000000001</v>
      </c>
      <c r="B3076" s="52">
        <v>8.4</v>
      </c>
      <c r="C3076" s="53">
        <v>6.5625000000000003E-2</v>
      </c>
    </row>
    <row r="3077" spans="1:3" x14ac:dyDescent="0.3">
      <c r="A3077" s="44">
        <v>0.3075</v>
      </c>
      <c r="B3077" s="52">
        <v>8.4</v>
      </c>
      <c r="C3077" s="53">
        <v>6.5625000000000003E-2</v>
      </c>
    </row>
    <row r="3078" spans="1:3" x14ac:dyDescent="0.3">
      <c r="A3078" s="44">
        <v>0.30759999999999998</v>
      </c>
      <c r="B3078" s="52">
        <v>8.4</v>
      </c>
      <c r="C3078" s="53">
        <v>6.5625000000000003E-2</v>
      </c>
    </row>
    <row r="3079" spans="1:3" x14ac:dyDescent="0.3">
      <c r="A3079" s="44">
        <v>0.30769999999999997</v>
      </c>
      <c r="B3079" s="52">
        <v>8.4</v>
      </c>
      <c r="C3079" s="53">
        <v>6.5625000000000003E-2</v>
      </c>
    </row>
    <row r="3080" spans="1:3" x14ac:dyDescent="0.3">
      <c r="A3080" s="44">
        <v>0.30780000000000002</v>
      </c>
      <c r="B3080" s="52">
        <v>8.4</v>
      </c>
      <c r="C3080" s="53">
        <v>6.5625000000000003E-2</v>
      </c>
    </row>
    <row r="3081" spans="1:3" x14ac:dyDescent="0.3">
      <c r="A3081" s="44">
        <v>0.30790000000000001</v>
      </c>
      <c r="B3081" s="52">
        <v>8.4</v>
      </c>
      <c r="C3081" s="53">
        <v>6.5625000000000003E-2</v>
      </c>
    </row>
    <row r="3082" spans="1:3" x14ac:dyDescent="0.3">
      <c r="A3082" s="44">
        <v>0.308</v>
      </c>
      <c r="B3082" s="52">
        <v>8.4</v>
      </c>
      <c r="C3082" s="53">
        <v>6.5625000000000003E-2</v>
      </c>
    </row>
    <row r="3083" spans="1:3" x14ac:dyDescent="0.3">
      <c r="A3083" s="44">
        <v>0.30809999999999998</v>
      </c>
      <c r="B3083" s="52">
        <v>8.4</v>
      </c>
      <c r="C3083" s="53">
        <v>6.5625000000000003E-2</v>
      </c>
    </row>
    <row r="3084" spans="1:3" x14ac:dyDescent="0.3">
      <c r="A3084" s="44">
        <v>0.30819999999999997</v>
      </c>
      <c r="B3084" s="52">
        <v>8.4</v>
      </c>
      <c r="C3084" s="53">
        <v>6.5625000000000003E-2</v>
      </c>
    </row>
    <row r="3085" spans="1:3" x14ac:dyDescent="0.3">
      <c r="A3085" s="44">
        <v>0.30830000000000002</v>
      </c>
      <c r="B3085" s="52">
        <v>8.4</v>
      </c>
      <c r="C3085" s="53">
        <v>6.5625000000000003E-2</v>
      </c>
    </row>
    <row r="3086" spans="1:3" x14ac:dyDescent="0.3">
      <c r="A3086" s="44">
        <v>0.30840000000000001</v>
      </c>
      <c r="B3086" s="52">
        <v>8.4</v>
      </c>
      <c r="C3086" s="53">
        <v>6.5625000000000003E-2</v>
      </c>
    </row>
    <row r="3087" spans="1:3" x14ac:dyDescent="0.3">
      <c r="A3087" s="44">
        <v>0.3085</v>
      </c>
      <c r="B3087" s="52">
        <v>8.4</v>
      </c>
      <c r="C3087" s="53">
        <v>6.5625000000000003E-2</v>
      </c>
    </row>
    <row r="3088" spans="1:3" x14ac:dyDescent="0.3">
      <c r="A3088" s="44">
        <v>0.30859999999999999</v>
      </c>
      <c r="B3088" s="52">
        <v>8.4</v>
      </c>
      <c r="C3088" s="53">
        <v>6.5625000000000003E-2</v>
      </c>
    </row>
    <row r="3089" spans="1:3" x14ac:dyDescent="0.3">
      <c r="A3089" s="44">
        <v>0.30869999999999997</v>
      </c>
      <c r="B3089" s="52">
        <v>8.4</v>
      </c>
      <c r="C3089" s="53">
        <v>6.5625000000000003E-2</v>
      </c>
    </row>
    <row r="3090" spans="1:3" x14ac:dyDescent="0.3">
      <c r="A3090" s="44">
        <v>0.30880000000000002</v>
      </c>
      <c r="B3090" s="52">
        <v>8.4</v>
      </c>
      <c r="C3090" s="53">
        <v>6.5625000000000003E-2</v>
      </c>
    </row>
    <row r="3091" spans="1:3" x14ac:dyDescent="0.3">
      <c r="A3091" s="44">
        <v>0.30890000000000001</v>
      </c>
      <c r="B3091" s="52">
        <v>8.4</v>
      </c>
      <c r="C3091" s="53">
        <v>6.5625000000000003E-2</v>
      </c>
    </row>
    <row r="3092" spans="1:3" x14ac:dyDescent="0.3">
      <c r="A3092" s="44">
        <v>0.309</v>
      </c>
      <c r="B3092" s="52">
        <v>8.4</v>
      </c>
      <c r="C3092" s="53">
        <v>6.5625000000000003E-2</v>
      </c>
    </row>
    <row r="3093" spans="1:3" x14ac:dyDescent="0.3">
      <c r="A3093" s="44">
        <v>0.30909999999999999</v>
      </c>
      <c r="B3093" s="52">
        <v>8.4</v>
      </c>
      <c r="C3093" s="53">
        <v>6.5625000000000003E-2</v>
      </c>
    </row>
    <row r="3094" spans="1:3" x14ac:dyDescent="0.3">
      <c r="A3094" s="44">
        <v>0.30919999999999997</v>
      </c>
      <c r="B3094" s="52">
        <v>8.4</v>
      </c>
      <c r="C3094" s="53">
        <v>6.5625000000000003E-2</v>
      </c>
    </row>
    <row r="3095" spans="1:3" x14ac:dyDescent="0.3">
      <c r="A3095" s="44">
        <v>0.30930000000000002</v>
      </c>
      <c r="B3095" s="52">
        <v>8.4</v>
      </c>
      <c r="C3095" s="53">
        <v>6.5625000000000003E-2</v>
      </c>
    </row>
    <row r="3096" spans="1:3" x14ac:dyDescent="0.3">
      <c r="A3096" s="44">
        <v>0.30940000000000001</v>
      </c>
      <c r="B3096" s="52">
        <v>8.4</v>
      </c>
      <c r="C3096" s="53">
        <v>6.5625000000000003E-2</v>
      </c>
    </row>
    <row r="3097" spans="1:3" x14ac:dyDescent="0.3">
      <c r="A3097" s="44">
        <v>0.3095</v>
      </c>
      <c r="B3097" s="52">
        <v>8.4</v>
      </c>
      <c r="C3097" s="53">
        <v>6.5625000000000003E-2</v>
      </c>
    </row>
    <row r="3098" spans="1:3" x14ac:dyDescent="0.3">
      <c r="A3098" s="44">
        <v>0.30959999999999999</v>
      </c>
      <c r="B3098" s="52">
        <v>8.4</v>
      </c>
      <c r="C3098" s="53">
        <v>6.5625000000000003E-2</v>
      </c>
    </row>
    <row r="3099" spans="1:3" x14ac:dyDescent="0.3">
      <c r="A3099" s="44">
        <v>0.30969999999999998</v>
      </c>
      <c r="B3099" s="52">
        <v>8.4</v>
      </c>
      <c r="C3099" s="53">
        <v>6.5625000000000003E-2</v>
      </c>
    </row>
    <row r="3100" spans="1:3" x14ac:dyDescent="0.3">
      <c r="A3100" s="44">
        <v>0.30980000000000002</v>
      </c>
      <c r="B3100" s="52">
        <v>8.4</v>
      </c>
      <c r="C3100" s="53">
        <v>6.5625000000000003E-2</v>
      </c>
    </row>
    <row r="3101" spans="1:3" x14ac:dyDescent="0.3">
      <c r="A3101" s="44">
        <v>0.30990000000000001</v>
      </c>
      <c r="B3101" s="52">
        <v>8.4</v>
      </c>
      <c r="C3101" s="53">
        <v>6.5625000000000003E-2</v>
      </c>
    </row>
    <row r="3102" spans="1:3" x14ac:dyDescent="0.3">
      <c r="A3102" s="44">
        <v>0.31</v>
      </c>
      <c r="B3102" s="52">
        <v>8.4</v>
      </c>
      <c r="C3102" s="53">
        <v>6.5625000000000003E-2</v>
      </c>
    </row>
    <row r="3103" spans="1:3" x14ac:dyDescent="0.3">
      <c r="A3103" s="44">
        <v>0.31009999999999999</v>
      </c>
      <c r="B3103" s="52">
        <v>8.4</v>
      </c>
      <c r="C3103" s="53">
        <v>6.5625000000000003E-2</v>
      </c>
    </row>
    <row r="3104" spans="1:3" x14ac:dyDescent="0.3">
      <c r="A3104" s="44">
        <v>0.31019999999999998</v>
      </c>
      <c r="B3104" s="52">
        <v>8.4</v>
      </c>
      <c r="C3104" s="53">
        <v>6.5625000000000003E-2</v>
      </c>
    </row>
    <row r="3105" spans="1:3" x14ac:dyDescent="0.3">
      <c r="A3105" s="44">
        <v>0.31030000000000002</v>
      </c>
      <c r="B3105" s="52">
        <v>8.4</v>
      </c>
      <c r="C3105" s="53">
        <v>6.5625000000000003E-2</v>
      </c>
    </row>
    <row r="3106" spans="1:3" x14ac:dyDescent="0.3">
      <c r="A3106" s="44">
        <v>0.31040000000000001</v>
      </c>
      <c r="B3106" s="52">
        <v>8.4</v>
      </c>
      <c r="C3106" s="53">
        <v>6.5625000000000003E-2</v>
      </c>
    </row>
    <row r="3107" spans="1:3" x14ac:dyDescent="0.3">
      <c r="A3107" s="44">
        <v>0.3105</v>
      </c>
      <c r="B3107" s="52">
        <v>8.4</v>
      </c>
      <c r="C3107" s="53">
        <v>6.5625000000000003E-2</v>
      </c>
    </row>
    <row r="3108" spans="1:3" x14ac:dyDescent="0.3">
      <c r="A3108" s="44">
        <v>0.31059999999999999</v>
      </c>
      <c r="B3108" s="52">
        <v>8.4</v>
      </c>
      <c r="C3108" s="53">
        <v>6.5625000000000003E-2</v>
      </c>
    </row>
    <row r="3109" spans="1:3" x14ac:dyDescent="0.3">
      <c r="A3109" s="44">
        <v>0.31069999999999998</v>
      </c>
      <c r="B3109" s="52">
        <v>8.4</v>
      </c>
      <c r="C3109" s="53">
        <v>6.5625000000000003E-2</v>
      </c>
    </row>
    <row r="3110" spans="1:3" x14ac:dyDescent="0.3">
      <c r="A3110" s="44">
        <v>0.31080000000000002</v>
      </c>
      <c r="B3110" s="52">
        <v>8.4</v>
      </c>
      <c r="C3110" s="53">
        <v>6.5625000000000003E-2</v>
      </c>
    </row>
    <row r="3111" spans="1:3" x14ac:dyDescent="0.3">
      <c r="A3111" s="44">
        <v>0.31090000000000001</v>
      </c>
      <c r="B3111" s="52">
        <v>8.4</v>
      </c>
      <c r="C3111" s="53">
        <v>6.5625000000000003E-2</v>
      </c>
    </row>
    <row r="3112" spans="1:3" x14ac:dyDescent="0.3">
      <c r="A3112" s="44">
        <v>0.311</v>
      </c>
      <c r="B3112" s="52">
        <v>8.4</v>
      </c>
      <c r="C3112" s="53">
        <v>6.5625000000000003E-2</v>
      </c>
    </row>
    <row r="3113" spans="1:3" x14ac:dyDescent="0.3">
      <c r="A3113" s="44">
        <v>0.31109999999999999</v>
      </c>
      <c r="B3113" s="52">
        <v>8.4</v>
      </c>
      <c r="C3113" s="53">
        <v>6.5625000000000003E-2</v>
      </c>
    </row>
    <row r="3114" spans="1:3" x14ac:dyDescent="0.3">
      <c r="A3114" s="44">
        <v>0.31119999999999998</v>
      </c>
      <c r="B3114" s="52">
        <v>8.4</v>
      </c>
      <c r="C3114" s="53">
        <v>6.5625000000000003E-2</v>
      </c>
    </row>
    <row r="3115" spans="1:3" x14ac:dyDescent="0.3">
      <c r="A3115" s="44">
        <v>0.31130000000000002</v>
      </c>
      <c r="B3115" s="52">
        <v>8.4</v>
      </c>
      <c r="C3115" s="53">
        <v>6.5625000000000003E-2</v>
      </c>
    </row>
    <row r="3116" spans="1:3" x14ac:dyDescent="0.3">
      <c r="A3116" s="44">
        <v>0.31140000000000001</v>
      </c>
      <c r="B3116" s="52">
        <v>8.4</v>
      </c>
      <c r="C3116" s="53">
        <v>6.5625000000000003E-2</v>
      </c>
    </row>
    <row r="3117" spans="1:3" x14ac:dyDescent="0.3">
      <c r="A3117" s="44">
        <v>0.3115</v>
      </c>
      <c r="B3117" s="52">
        <v>8.4</v>
      </c>
      <c r="C3117" s="53">
        <v>6.5625000000000003E-2</v>
      </c>
    </row>
    <row r="3118" spans="1:3" x14ac:dyDescent="0.3">
      <c r="A3118" s="44">
        <v>0.31159999999999999</v>
      </c>
      <c r="B3118" s="52">
        <v>8.4</v>
      </c>
      <c r="C3118" s="53">
        <v>6.5625000000000003E-2</v>
      </c>
    </row>
    <row r="3119" spans="1:3" x14ac:dyDescent="0.3">
      <c r="A3119" s="44">
        <v>0.31169999999999998</v>
      </c>
      <c r="B3119" s="52">
        <v>8.4</v>
      </c>
      <c r="C3119" s="53">
        <v>6.5625000000000003E-2</v>
      </c>
    </row>
    <row r="3120" spans="1:3" x14ac:dyDescent="0.3">
      <c r="A3120" s="44">
        <v>0.31180000000000002</v>
      </c>
      <c r="B3120" s="52">
        <v>8.4</v>
      </c>
      <c r="C3120" s="53">
        <v>6.5625000000000003E-2</v>
      </c>
    </row>
    <row r="3121" spans="1:3" x14ac:dyDescent="0.3">
      <c r="A3121" s="44">
        <v>0.31190000000000001</v>
      </c>
      <c r="B3121" s="52">
        <v>8.4</v>
      </c>
      <c r="C3121" s="53">
        <v>6.5625000000000003E-2</v>
      </c>
    </row>
    <row r="3122" spans="1:3" x14ac:dyDescent="0.3">
      <c r="A3122" s="44">
        <v>0.312</v>
      </c>
      <c r="B3122" s="52">
        <v>8.4</v>
      </c>
      <c r="C3122" s="53">
        <v>6.5625000000000003E-2</v>
      </c>
    </row>
    <row r="3123" spans="1:3" x14ac:dyDescent="0.3">
      <c r="A3123" s="44">
        <v>0.31209999999999999</v>
      </c>
      <c r="B3123" s="52">
        <v>8.4</v>
      </c>
      <c r="C3123" s="53">
        <v>6.5625000000000003E-2</v>
      </c>
    </row>
    <row r="3124" spans="1:3" x14ac:dyDescent="0.3">
      <c r="A3124" s="44">
        <v>0.31219999999999998</v>
      </c>
      <c r="B3124" s="52">
        <v>8.4</v>
      </c>
      <c r="C3124" s="53">
        <v>6.5625000000000003E-2</v>
      </c>
    </row>
    <row r="3125" spans="1:3" x14ac:dyDescent="0.3">
      <c r="A3125" s="44">
        <v>0.31230000000000002</v>
      </c>
      <c r="B3125" s="52">
        <v>8.4</v>
      </c>
      <c r="C3125" s="53">
        <v>6.5625000000000003E-2</v>
      </c>
    </row>
    <row r="3126" spans="1:3" x14ac:dyDescent="0.3">
      <c r="A3126" s="44">
        <v>0.31240000000000001</v>
      </c>
      <c r="B3126" s="52">
        <v>8.4</v>
      </c>
      <c r="C3126" s="53">
        <v>6.5625000000000003E-2</v>
      </c>
    </row>
    <row r="3127" spans="1:3" x14ac:dyDescent="0.3">
      <c r="A3127" s="44">
        <v>0.3125</v>
      </c>
      <c r="B3127" s="52">
        <v>8.4</v>
      </c>
      <c r="C3127" s="53">
        <v>6.5625000000000003E-2</v>
      </c>
    </row>
    <row r="3128" spans="1:3" x14ac:dyDescent="0.3">
      <c r="A3128" s="44">
        <v>0.31259999999999999</v>
      </c>
      <c r="B3128" s="52">
        <v>8.4</v>
      </c>
      <c r="C3128" s="53">
        <v>6.5625000000000003E-2</v>
      </c>
    </row>
    <row r="3129" spans="1:3" x14ac:dyDescent="0.3">
      <c r="A3129" s="44">
        <v>0.31269999999999998</v>
      </c>
      <c r="B3129" s="52">
        <v>8.4</v>
      </c>
      <c r="C3129" s="53">
        <v>6.5625000000000003E-2</v>
      </c>
    </row>
    <row r="3130" spans="1:3" x14ac:dyDescent="0.3">
      <c r="A3130" s="44">
        <v>0.31280000000000002</v>
      </c>
      <c r="B3130" s="52">
        <v>8.4</v>
      </c>
      <c r="C3130" s="53">
        <v>6.5625000000000003E-2</v>
      </c>
    </row>
    <row r="3131" spans="1:3" x14ac:dyDescent="0.3">
      <c r="A3131" s="44">
        <v>0.31290000000000001</v>
      </c>
      <c r="B3131" s="52">
        <v>8.4</v>
      </c>
      <c r="C3131" s="53">
        <v>6.5625000000000003E-2</v>
      </c>
    </row>
    <row r="3132" spans="1:3" x14ac:dyDescent="0.3">
      <c r="A3132" s="44">
        <v>0.313</v>
      </c>
      <c r="B3132" s="52">
        <v>8.4</v>
      </c>
      <c r="C3132" s="53">
        <v>6.5625000000000003E-2</v>
      </c>
    </row>
    <row r="3133" spans="1:3" x14ac:dyDescent="0.3">
      <c r="A3133" s="44">
        <v>0.31309999999999999</v>
      </c>
      <c r="B3133" s="52">
        <v>8.4</v>
      </c>
      <c r="C3133" s="53">
        <v>6.5625000000000003E-2</v>
      </c>
    </row>
    <row r="3134" spans="1:3" x14ac:dyDescent="0.3">
      <c r="A3134" s="44">
        <v>0.31319999999999998</v>
      </c>
      <c r="B3134" s="52">
        <v>8.4</v>
      </c>
      <c r="C3134" s="53">
        <v>6.5625000000000003E-2</v>
      </c>
    </row>
    <row r="3135" spans="1:3" x14ac:dyDescent="0.3">
      <c r="A3135" s="44">
        <v>0.31330000000000002</v>
      </c>
      <c r="B3135" s="52">
        <v>8.4</v>
      </c>
      <c r="C3135" s="53">
        <v>6.5625000000000003E-2</v>
      </c>
    </row>
    <row r="3136" spans="1:3" x14ac:dyDescent="0.3">
      <c r="A3136" s="44">
        <v>0.31340000000000001</v>
      </c>
      <c r="B3136" s="52">
        <v>8.4</v>
      </c>
      <c r="C3136" s="53">
        <v>6.5625000000000003E-2</v>
      </c>
    </row>
    <row r="3137" spans="1:3" x14ac:dyDescent="0.3">
      <c r="A3137" s="44">
        <v>0.3135</v>
      </c>
      <c r="B3137" s="52">
        <v>8.4</v>
      </c>
      <c r="C3137" s="53">
        <v>6.5625000000000003E-2</v>
      </c>
    </row>
    <row r="3138" spans="1:3" x14ac:dyDescent="0.3">
      <c r="A3138" s="44">
        <v>0.31359999999999999</v>
      </c>
      <c r="B3138" s="52">
        <v>8.4</v>
      </c>
      <c r="C3138" s="53">
        <v>6.5625000000000003E-2</v>
      </c>
    </row>
    <row r="3139" spans="1:3" x14ac:dyDescent="0.3">
      <c r="A3139" s="44">
        <v>0.31369999999999998</v>
      </c>
      <c r="B3139" s="52">
        <v>8.4</v>
      </c>
      <c r="C3139" s="53">
        <v>6.5625000000000003E-2</v>
      </c>
    </row>
    <row r="3140" spans="1:3" x14ac:dyDescent="0.3">
      <c r="A3140" s="44">
        <v>0.31380000000000002</v>
      </c>
      <c r="B3140" s="52">
        <v>8.4</v>
      </c>
      <c r="C3140" s="53">
        <v>6.5625000000000003E-2</v>
      </c>
    </row>
    <row r="3141" spans="1:3" x14ac:dyDescent="0.3">
      <c r="A3141" s="44">
        <v>0.31390000000000001</v>
      </c>
      <c r="B3141" s="52">
        <v>8.4</v>
      </c>
      <c r="C3141" s="53">
        <v>6.5625000000000003E-2</v>
      </c>
    </row>
    <row r="3142" spans="1:3" x14ac:dyDescent="0.3">
      <c r="A3142" s="44">
        <v>0.314</v>
      </c>
      <c r="B3142" s="52">
        <v>8.4</v>
      </c>
      <c r="C3142" s="53">
        <v>6.5625000000000003E-2</v>
      </c>
    </row>
    <row r="3143" spans="1:3" x14ac:dyDescent="0.3">
      <c r="A3143" s="44">
        <v>0.31409999999999999</v>
      </c>
      <c r="B3143" s="52">
        <v>8.4</v>
      </c>
      <c r="C3143" s="53">
        <v>6.5625000000000003E-2</v>
      </c>
    </row>
    <row r="3144" spans="1:3" x14ac:dyDescent="0.3">
      <c r="A3144" s="44">
        <v>0.31419999999999998</v>
      </c>
      <c r="B3144" s="52">
        <v>8.4</v>
      </c>
      <c r="C3144" s="53">
        <v>6.5625000000000003E-2</v>
      </c>
    </row>
    <row r="3145" spans="1:3" x14ac:dyDescent="0.3">
      <c r="A3145" s="44">
        <v>0.31430000000000002</v>
      </c>
      <c r="B3145" s="52">
        <v>8.4</v>
      </c>
      <c r="C3145" s="53">
        <v>6.5625000000000003E-2</v>
      </c>
    </row>
    <row r="3146" spans="1:3" x14ac:dyDescent="0.3">
      <c r="A3146" s="44">
        <v>0.31440000000000001</v>
      </c>
      <c r="B3146" s="52">
        <v>8.4</v>
      </c>
      <c r="C3146" s="53">
        <v>6.5625000000000003E-2</v>
      </c>
    </row>
    <row r="3147" spans="1:3" x14ac:dyDescent="0.3">
      <c r="A3147" s="44">
        <v>0.3145</v>
      </c>
      <c r="B3147" s="52">
        <v>8.4</v>
      </c>
      <c r="C3147" s="53">
        <v>6.5625000000000003E-2</v>
      </c>
    </row>
    <row r="3148" spans="1:3" x14ac:dyDescent="0.3">
      <c r="A3148" s="44">
        <v>0.31459999999999999</v>
      </c>
      <c r="B3148" s="52">
        <v>8.4</v>
      </c>
      <c r="C3148" s="53">
        <v>6.5625000000000003E-2</v>
      </c>
    </row>
    <row r="3149" spans="1:3" x14ac:dyDescent="0.3">
      <c r="A3149" s="44">
        <v>0.31469999999999998</v>
      </c>
      <c r="B3149" s="52">
        <v>8.4</v>
      </c>
      <c r="C3149" s="53">
        <v>6.5625000000000003E-2</v>
      </c>
    </row>
    <row r="3150" spans="1:3" x14ac:dyDescent="0.3">
      <c r="A3150" s="44">
        <v>0.31480000000000002</v>
      </c>
      <c r="B3150" s="52">
        <v>8.4</v>
      </c>
      <c r="C3150" s="53">
        <v>6.5625000000000003E-2</v>
      </c>
    </row>
    <row r="3151" spans="1:3" x14ac:dyDescent="0.3">
      <c r="A3151" s="44">
        <v>0.31490000000000001</v>
      </c>
      <c r="B3151" s="52">
        <v>8.4</v>
      </c>
      <c r="C3151" s="53">
        <v>6.5625000000000003E-2</v>
      </c>
    </row>
    <row r="3152" spans="1:3" x14ac:dyDescent="0.3">
      <c r="A3152" s="44">
        <v>0.315</v>
      </c>
      <c r="B3152" s="52">
        <v>8.4</v>
      </c>
      <c r="C3152" s="53">
        <v>6.5625000000000003E-2</v>
      </c>
    </row>
    <row r="3153" spans="1:3" x14ac:dyDescent="0.3">
      <c r="A3153" s="44">
        <v>0.31509999999999999</v>
      </c>
      <c r="B3153" s="52">
        <v>8.4</v>
      </c>
      <c r="C3153" s="53">
        <v>6.5625000000000003E-2</v>
      </c>
    </row>
    <row r="3154" spans="1:3" x14ac:dyDescent="0.3">
      <c r="A3154" s="44">
        <v>0.31519999999999998</v>
      </c>
      <c r="B3154" s="52">
        <v>8.4</v>
      </c>
      <c r="C3154" s="53">
        <v>6.5625000000000003E-2</v>
      </c>
    </row>
    <row r="3155" spans="1:3" x14ac:dyDescent="0.3">
      <c r="A3155" s="44">
        <v>0.31530000000000002</v>
      </c>
      <c r="B3155" s="52">
        <v>8.4</v>
      </c>
      <c r="C3155" s="53">
        <v>6.5625000000000003E-2</v>
      </c>
    </row>
    <row r="3156" spans="1:3" x14ac:dyDescent="0.3">
      <c r="A3156" s="44">
        <v>0.31540000000000001</v>
      </c>
      <c r="B3156" s="52">
        <v>8.4</v>
      </c>
      <c r="C3156" s="53">
        <v>6.5625000000000003E-2</v>
      </c>
    </row>
    <row r="3157" spans="1:3" x14ac:dyDescent="0.3">
      <c r="A3157" s="44">
        <v>0.3155</v>
      </c>
      <c r="B3157" s="52">
        <v>8.4</v>
      </c>
      <c r="C3157" s="53">
        <v>6.5625000000000003E-2</v>
      </c>
    </row>
    <row r="3158" spans="1:3" x14ac:dyDescent="0.3">
      <c r="A3158" s="44">
        <v>0.31559999999999999</v>
      </c>
      <c r="B3158" s="52">
        <v>8.4</v>
      </c>
      <c r="C3158" s="53">
        <v>6.5625000000000003E-2</v>
      </c>
    </row>
    <row r="3159" spans="1:3" x14ac:dyDescent="0.3">
      <c r="A3159" s="44">
        <v>0.31569999999999998</v>
      </c>
      <c r="B3159" s="52">
        <v>8.4</v>
      </c>
      <c r="C3159" s="53">
        <v>6.5625000000000003E-2</v>
      </c>
    </row>
    <row r="3160" spans="1:3" x14ac:dyDescent="0.3">
      <c r="A3160" s="44">
        <v>0.31580000000000003</v>
      </c>
      <c r="B3160" s="52">
        <v>8.4</v>
      </c>
      <c r="C3160" s="53">
        <v>6.5625000000000003E-2</v>
      </c>
    </row>
    <row r="3161" spans="1:3" x14ac:dyDescent="0.3">
      <c r="A3161" s="44">
        <v>0.31590000000000001</v>
      </c>
      <c r="B3161" s="52">
        <v>8.4</v>
      </c>
      <c r="C3161" s="53">
        <v>6.5625000000000003E-2</v>
      </c>
    </row>
    <row r="3162" spans="1:3" x14ac:dyDescent="0.3">
      <c r="A3162" s="44">
        <v>0.316</v>
      </c>
      <c r="B3162" s="52">
        <v>8.4</v>
      </c>
      <c r="C3162" s="53">
        <v>6.5625000000000003E-2</v>
      </c>
    </row>
    <row r="3163" spans="1:3" x14ac:dyDescent="0.3">
      <c r="A3163" s="44">
        <v>0.31609999999999999</v>
      </c>
      <c r="B3163" s="52">
        <v>8.4</v>
      </c>
      <c r="C3163" s="53">
        <v>6.5625000000000003E-2</v>
      </c>
    </row>
    <row r="3164" spans="1:3" x14ac:dyDescent="0.3">
      <c r="A3164" s="44">
        <v>0.31619999999999998</v>
      </c>
      <c r="B3164" s="52">
        <v>8.4</v>
      </c>
      <c r="C3164" s="53">
        <v>6.5625000000000003E-2</v>
      </c>
    </row>
    <row r="3165" spans="1:3" x14ac:dyDescent="0.3">
      <c r="A3165" s="44">
        <v>0.31630000000000003</v>
      </c>
      <c r="B3165" s="52">
        <v>8.4</v>
      </c>
      <c r="C3165" s="53">
        <v>6.5625000000000003E-2</v>
      </c>
    </row>
    <row r="3166" spans="1:3" x14ac:dyDescent="0.3">
      <c r="A3166" s="44">
        <v>0.31640000000000001</v>
      </c>
      <c r="B3166" s="52">
        <v>8.4</v>
      </c>
      <c r="C3166" s="53">
        <v>6.5625000000000003E-2</v>
      </c>
    </row>
    <row r="3167" spans="1:3" x14ac:dyDescent="0.3">
      <c r="A3167" s="44">
        <v>0.3165</v>
      </c>
      <c r="B3167" s="52">
        <v>8.4</v>
      </c>
      <c r="C3167" s="53">
        <v>6.5625000000000003E-2</v>
      </c>
    </row>
    <row r="3168" spans="1:3" x14ac:dyDescent="0.3">
      <c r="A3168" s="44">
        <v>0.31659999999999999</v>
      </c>
      <c r="B3168" s="52">
        <v>8.4</v>
      </c>
      <c r="C3168" s="53">
        <v>6.5625000000000003E-2</v>
      </c>
    </row>
    <row r="3169" spans="1:3" x14ac:dyDescent="0.3">
      <c r="A3169" s="44">
        <v>0.31669999999999998</v>
      </c>
      <c r="B3169" s="52">
        <v>8.4</v>
      </c>
      <c r="C3169" s="53">
        <v>6.5625000000000003E-2</v>
      </c>
    </row>
    <row r="3170" spans="1:3" x14ac:dyDescent="0.3">
      <c r="A3170" s="44">
        <v>0.31680000000000003</v>
      </c>
      <c r="B3170" s="52">
        <v>8.4</v>
      </c>
      <c r="C3170" s="53">
        <v>6.5625000000000003E-2</v>
      </c>
    </row>
    <row r="3171" spans="1:3" x14ac:dyDescent="0.3">
      <c r="A3171" s="44">
        <v>0.31690000000000002</v>
      </c>
      <c r="B3171" s="52">
        <v>8.4</v>
      </c>
      <c r="C3171" s="53">
        <v>6.5625000000000003E-2</v>
      </c>
    </row>
    <row r="3172" spans="1:3" x14ac:dyDescent="0.3">
      <c r="A3172" s="44">
        <v>0.317</v>
      </c>
      <c r="B3172" s="52">
        <v>8.4</v>
      </c>
      <c r="C3172" s="53">
        <v>6.5625000000000003E-2</v>
      </c>
    </row>
    <row r="3173" spans="1:3" x14ac:dyDescent="0.3">
      <c r="A3173" s="44">
        <v>0.31709999999999999</v>
      </c>
      <c r="B3173" s="52">
        <v>8.4</v>
      </c>
      <c r="C3173" s="53">
        <v>6.5625000000000003E-2</v>
      </c>
    </row>
    <row r="3174" spans="1:3" x14ac:dyDescent="0.3">
      <c r="A3174" s="44">
        <v>0.31719999999999998</v>
      </c>
      <c r="B3174" s="52">
        <v>8.4</v>
      </c>
      <c r="C3174" s="53">
        <v>6.5625000000000003E-2</v>
      </c>
    </row>
    <row r="3175" spans="1:3" x14ac:dyDescent="0.3">
      <c r="A3175" s="44">
        <v>0.31730000000000003</v>
      </c>
      <c r="B3175" s="52">
        <v>8.4</v>
      </c>
      <c r="C3175" s="53">
        <v>6.5625000000000003E-2</v>
      </c>
    </row>
    <row r="3176" spans="1:3" x14ac:dyDescent="0.3">
      <c r="A3176" s="44">
        <v>0.31740000000000002</v>
      </c>
      <c r="B3176" s="52">
        <v>8.4</v>
      </c>
      <c r="C3176" s="53">
        <v>6.5625000000000003E-2</v>
      </c>
    </row>
    <row r="3177" spans="1:3" x14ac:dyDescent="0.3">
      <c r="A3177" s="44">
        <v>0.3175</v>
      </c>
      <c r="B3177" s="52">
        <v>8.4</v>
      </c>
      <c r="C3177" s="53">
        <v>6.5625000000000003E-2</v>
      </c>
    </row>
    <row r="3178" spans="1:3" x14ac:dyDescent="0.3">
      <c r="A3178" s="44">
        <v>0.31759999999999999</v>
      </c>
      <c r="B3178" s="52">
        <v>8.4</v>
      </c>
      <c r="C3178" s="53">
        <v>6.5625000000000003E-2</v>
      </c>
    </row>
    <row r="3179" spans="1:3" x14ac:dyDescent="0.3">
      <c r="A3179" s="44">
        <v>0.31769999999999998</v>
      </c>
      <c r="B3179" s="52">
        <v>8.4</v>
      </c>
      <c r="C3179" s="53">
        <v>6.5625000000000003E-2</v>
      </c>
    </row>
    <row r="3180" spans="1:3" x14ac:dyDescent="0.3">
      <c r="A3180" s="44">
        <v>0.31780000000000003</v>
      </c>
      <c r="B3180" s="52">
        <v>8.4</v>
      </c>
      <c r="C3180" s="53">
        <v>6.5625000000000003E-2</v>
      </c>
    </row>
    <row r="3181" spans="1:3" x14ac:dyDescent="0.3">
      <c r="A3181" s="44">
        <v>0.31790000000000002</v>
      </c>
      <c r="B3181" s="52">
        <v>8.4</v>
      </c>
      <c r="C3181" s="53">
        <v>6.5625000000000003E-2</v>
      </c>
    </row>
    <row r="3182" spans="1:3" x14ac:dyDescent="0.3">
      <c r="A3182" s="44">
        <v>0.318</v>
      </c>
      <c r="B3182" s="52">
        <v>8.4</v>
      </c>
      <c r="C3182" s="53">
        <v>6.5625000000000003E-2</v>
      </c>
    </row>
    <row r="3183" spans="1:3" x14ac:dyDescent="0.3">
      <c r="A3183" s="44">
        <v>0.31809999999999999</v>
      </c>
      <c r="B3183" s="52">
        <v>8.4</v>
      </c>
      <c r="C3183" s="53">
        <v>6.5625000000000003E-2</v>
      </c>
    </row>
    <row r="3184" spans="1:3" x14ac:dyDescent="0.3">
      <c r="A3184" s="44">
        <v>0.31819999999999998</v>
      </c>
      <c r="B3184" s="52">
        <v>8.4</v>
      </c>
      <c r="C3184" s="53">
        <v>6.5625000000000003E-2</v>
      </c>
    </row>
    <row r="3185" spans="1:3" x14ac:dyDescent="0.3">
      <c r="A3185" s="44">
        <v>0.31830000000000003</v>
      </c>
      <c r="B3185" s="52">
        <v>8.4</v>
      </c>
      <c r="C3185" s="53">
        <v>6.5625000000000003E-2</v>
      </c>
    </row>
    <row r="3186" spans="1:3" x14ac:dyDescent="0.3">
      <c r="A3186" s="44">
        <v>0.31840000000000002</v>
      </c>
      <c r="B3186" s="52">
        <v>8.4</v>
      </c>
      <c r="C3186" s="53">
        <v>6.5625000000000003E-2</v>
      </c>
    </row>
    <row r="3187" spans="1:3" x14ac:dyDescent="0.3">
      <c r="A3187" s="44">
        <v>0.31850000000000001</v>
      </c>
      <c r="B3187" s="52">
        <v>8.4</v>
      </c>
      <c r="C3187" s="53">
        <v>6.5625000000000003E-2</v>
      </c>
    </row>
    <row r="3188" spans="1:3" x14ac:dyDescent="0.3">
      <c r="A3188" s="44">
        <v>0.31859999999999999</v>
      </c>
      <c r="B3188" s="52">
        <v>8.4</v>
      </c>
      <c r="C3188" s="53">
        <v>6.5625000000000003E-2</v>
      </c>
    </row>
    <row r="3189" spans="1:3" x14ac:dyDescent="0.3">
      <c r="A3189" s="44">
        <v>0.31869999999999998</v>
      </c>
      <c r="B3189" s="52">
        <v>8.4</v>
      </c>
      <c r="C3189" s="53">
        <v>6.5625000000000003E-2</v>
      </c>
    </row>
    <row r="3190" spans="1:3" x14ac:dyDescent="0.3">
      <c r="A3190" s="44">
        <v>0.31879999999999997</v>
      </c>
      <c r="B3190" s="52">
        <v>8.4</v>
      </c>
      <c r="C3190" s="53">
        <v>6.5625000000000003E-2</v>
      </c>
    </row>
    <row r="3191" spans="1:3" x14ac:dyDescent="0.3">
      <c r="A3191" s="44">
        <v>0.31890000000000002</v>
      </c>
      <c r="B3191" s="52">
        <v>8.4</v>
      </c>
      <c r="C3191" s="53">
        <v>6.5625000000000003E-2</v>
      </c>
    </row>
    <row r="3192" spans="1:3" x14ac:dyDescent="0.3">
      <c r="A3192" s="44">
        <v>0.31900000000000001</v>
      </c>
      <c r="B3192" s="52">
        <v>8.4</v>
      </c>
      <c r="C3192" s="53">
        <v>6.5625000000000003E-2</v>
      </c>
    </row>
    <row r="3193" spans="1:3" x14ac:dyDescent="0.3">
      <c r="A3193" s="44">
        <v>0.31909999999999999</v>
      </c>
      <c r="B3193" s="52">
        <v>8.4</v>
      </c>
      <c r="C3193" s="53">
        <v>6.5625000000000003E-2</v>
      </c>
    </row>
    <row r="3194" spans="1:3" x14ac:dyDescent="0.3">
      <c r="A3194" s="44">
        <v>0.31919999999999998</v>
      </c>
      <c r="B3194" s="52">
        <v>8.4</v>
      </c>
      <c r="C3194" s="53">
        <v>6.5625000000000003E-2</v>
      </c>
    </row>
    <row r="3195" spans="1:3" x14ac:dyDescent="0.3">
      <c r="A3195" s="44">
        <v>0.31929999999999997</v>
      </c>
      <c r="B3195" s="52">
        <v>8.4</v>
      </c>
      <c r="C3195" s="53">
        <v>6.5625000000000003E-2</v>
      </c>
    </row>
    <row r="3196" spans="1:3" x14ac:dyDescent="0.3">
      <c r="A3196" s="44">
        <v>0.31940000000000002</v>
      </c>
      <c r="B3196" s="52">
        <v>8.4</v>
      </c>
      <c r="C3196" s="53">
        <v>6.5625000000000003E-2</v>
      </c>
    </row>
    <row r="3197" spans="1:3" x14ac:dyDescent="0.3">
      <c r="A3197" s="44">
        <v>0.31950000000000001</v>
      </c>
      <c r="B3197" s="52">
        <v>8.4</v>
      </c>
      <c r="C3197" s="53">
        <v>6.5625000000000003E-2</v>
      </c>
    </row>
    <row r="3198" spans="1:3" x14ac:dyDescent="0.3">
      <c r="A3198" s="44">
        <v>0.3196</v>
      </c>
      <c r="B3198" s="52">
        <v>8.4</v>
      </c>
      <c r="C3198" s="53">
        <v>6.5625000000000003E-2</v>
      </c>
    </row>
    <row r="3199" spans="1:3" x14ac:dyDescent="0.3">
      <c r="A3199" s="44">
        <v>0.31969999999999998</v>
      </c>
      <c r="B3199" s="52">
        <v>8.4</v>
      </c>
      <c r="C3199" s="53">
        <v>6.5625000000000003E-2</v>
      </c>
    </row>
    <row r="3200" spans="1:3" x14ac:dyDescent="0.3">
      <c r="A3200" s="44">
        <v>0.31979999999999997</v>
      </c>
      <c r="B3200" s="52">
        <v>8.4</v>
      </c>
      <c r="C3200" s="53">
        <v>6.5625000000000003E-2</v>
      </c>
    </row>
    <row r="3201" spans="1:3" x14ac:dyDescent="0.3">
      <c r="A3201" s="44">
        <v>0.31990000000000002</v>
      </c>
      <c r="B3201" s="52">
        <v>8.4</v>
      </c>
      <c r="C3201" s="53">
        <v>6.5625000000000003E-2</v>
      </c>
    </row>
    <row r="3202" spans="1:3" x14ac:dyDescent="0.3">
      <c r="A3202" s="44">
        <v>0.32</v>
      </c>
      <c r="B3202" s="52">
        <v>8.4</v>
      </c>
      <c r="C3202" s="53">
        <v>6.5625000000000003E-2</v>
      </c>
    </row>
    <row r="3203" spans="1:3" x14ac:dyDescent="0.3">
      <c r="A3203" s="44">
        <v>0.3201</v>
      </c>
      <c r="B3203" s="52">
        <v>8.39</v>
      </c>
      <c r="C3203" s="53">
        <v>6.5546875000000004E-2</v>
      </c>
    </row>
    <row r="3204" spans="1:3" x14ac:dyDescent="0.3">
      <c r="A3204" s="44">
        <v>0.32019999999999998</v>
      </c>
      <c r="B3204" s="52">
        <v>8.39</v>
      </c>
      <c r="C3204" s="53">
        <v>6.5546875000000004E-2</v>
      </c>
    </row>
    <row r="3205" spans="1:3" x14ac:dyDescent="0.3">
      <c r="A3205" s="44">
        <v>0.32029999999999997</v>
      </c>
      <c r="B3205" s="52">
        <v>8.39</v>
      </c>
      <c r="C3205" s="53">
        <v>6.5546875000000004E-2</v>
      </c>
    </row>
    <row r="3206" spans="1:3" x14ac:dyDescent="0.3">
      <c r="A3206" s="44">
        <v>0.32040000000000002</v>
      </c>
      <c r="B3206" s="52">
        <v>8.39</v>
      </c>
      <c r="C3206" s="53">
        <v>6.5546875000000004E-2</v>
      </c>
    </row>
    <row r="3207" spans="1:3" x14ac:dyDescent="0.3">
      <c r="A3207" s="44">
        <v>0.32050000000000001</v>
      </c>
      <c r="B3207" s="52">
        <v>8.39</v>
      </c>
      <c r="C3207" s="53">
        <v>6.5546875000000004E-2</v>
      </c>
    </row>
    <row r="3208" spans="1:3" x14ac:dyDescent="0.3">
      <c r="A3208" s="44">
        <v>0.3206</v>
      </c>
      <c r="B3208" s="52">
        <v>8.39</v>
      </c>
      <c r="C3208" s="53">
        <v>6.5546875000000004E-2</v>
      </c>
    </row>
    <row r="3209" spans="1:3" x14ac:dyDescent="0.3">
      <c r="A3209" s="44">
        <v>0.32069999999999999</v>
      </c>
      <c r="B3209" s="52">
        <v>8.39</v>
      </c>
      <c r="C3209" s="53">
        <v>6.5546875000000004E-2</v>
      </c>
    </row>
    <row r="3210" spans="1:3" x14ac:dyDescent="0.3">
      <c r="A3210" s="44">
        <v>0.32079999999999997</v>
      </c>
      <c r="B3210" s="52">
        <v>8.39</v>
      </c>
      <c r="C3210" s="53">
        <v>6.5546875000000004E-2</v>
      </c>
    </row>
    <row r="3211" spans="1:3" x14ac:dyDescent="0.3">
      <c r="A3211" s="44">
        <v>0.32090000000000002</v>
      </c>
      <c r="B3211" s="52">
        <v>8.39</v>
      </c>
      <c r="C3211" s="53">
        <v>6.5546875000000004E-2</v>
      </c>
    </row>
    <row r="3212" spans="1:3" x14ac:dyDescent="0.3">
      <c r="A3212" s="44">
        <v>0.32100000000000001</v>
      </c>
      <c r="B3212" s="52">
        <v>8.39</v>
      </c>
      <c r="C3212" s="53">
        <v>6.5546875000000004E-2</v>
      </c>
    </row>
    <row r="3213" spans="1:3" x14ac:dyDescent="0.3">
      <c r="A3213" s="44">
        <v>0.3211</v>
      </c>
      <c r="B3213" s="52">
        <v>8.39</v>
      </c>
      <c r="C3213" s="53">
        <v>6.5546875000000004E-2</v>
      </c>
    </row>
    <row r="3214" spans="1:3" x14ac:dyDescent="0.3">
      <c r="A3214" s="44">
        <v>0.32119999999999999</v>
      </c>
      <c r="B3214" s="52">
        <v>8.39</v>
      </c>
      <c r="C3214" s="53">
        <v>6.5546875000000004E-2</v>
      </c>
    </row>
    <row r="3215" spans="1:3" x14ac:dyDescent="0.3">
      <c r="A3215" s="44">
        <v>0.32129999999999997</v>
      </c>
      <c r="B3215" s="52">
        <v>8.39</v>
      </c>
      <c r="C3215" s="53">
        <v>6.5546875000000004E-2</v>
      </c>
    </row>
    <row r="3216" spans="1:3" x14ac:dyDescent="0.3">
      <c r="A3216" s="44">
        <v>0.32140000000000002</v>
      </c>
      <c r="B3216" s="52">
        <v>8.39</v>
      </c>
      <c r="C3216" s="53">
        <v>6.5546875000000004E-2</v>
      </c>
    </row>
    <row r="3217" spans="1:3" x14ac:dyDescent="0.3">
      <c r="A3217" s="44">
        <v>0.32150000000000001</v>
      </c>
      <c r="B3217" s="52">
        <v>8.39</v>
      </c>
      <c r="C3217" s="53">
        <v>6.5546875000000004E-2</v>
      </c>
    </row>
    <row r="3218" spans="1:3" x14ac:dyDescent="0.3">
      <c r="A3218" s="44">
        <v>0.3216</v>
      </c>
      <c r="B3218" s="52">
        <v>8.39</v>
      </c>
      <c r="C3218" s="53">
        <v>6.5546875000000004E-2</v>
      </c>
    </row>
    <row r="3219" spans="1:3" x14ac:dyDescent="0.3">
      <c r="A3219" s="44">
        <v>0.32169999999999999</v>
      </c>
      <c r="B3219" s="52">
        <v>8.39</v>
      </c>
      <c r="C3219" s="53">
        <v>6.5546875000000004E-2</v>
      </c>
    </row>
    <row r="3220" spans="1:3" x14ac:dyDescent="0.3">
      <c r="A3220" s="44">
        <v>0.32179999999999997</v>
      </c>
      <c r="B3220" s="52">
        <v>8.39</v>
      </c>
      <c r="C3220" s="53">
        <v>6.5546875000000004E-2</v>
      </c>
    </row>
    <row r="3221" spans="1:3" x14ac:dyDescent="0.3">
      <c r="A3221" s="44">
        <v>0.32190000000000002</v>
      </c>
      <c r="B3221" s="52">
        <v>8.39</v>
      </c>
      <c r="C3221" s="53">
        <v>6.5546875000000004E-2</v>
      </c>
    </row>
    <row r="3222" spans="1:3" x14ac:dyDescent="0.3">
      <c r="A3222" s="44">
        <v>0.32200000000000001</v>
      </c>
      <c r="B3222" s="52">
        <v>8.39</v>
      </c>
      <c r="C3222" s="53">
        <v>6.5546875000000004E-2</v>
      </c>
    </row>
    <row r="3223" spans="1:3" x14ac:dyDescent="0.3">
      <c r="A3223" s="44">
        <v>0.3221</v>
      </c>
      <c r="B3223" s="52">
        <v>8.39</v>
      </c>
      <c r="C3223" s="53">
        <v>6.5546875000000004E-2</v>
      </c>
    </row>
    <row r="3224" spans="1:3" x14ac:dyDescent="0.3">
      <c r="A3224" s="44">
        <v>0.32219999999999999</v>
      </c>
      <c r="B3224" s="52">
        <v>8.39</v>
      </c>
      <c r="C3224" s="53">
        <v>6.5546875000000004E-2</v>
      </c>
    </row>
    <row r="3225" spans="1:3" x14ac:dyDescent="0.3">
      <c r="A3225" s="44">
        <v>0.32229999999999998</v>
      </c>
      <c r="B3225" s="52">
        <v>8.39</v>
      </c>
      <c r="C3225" s="53">
        <v>6.5546875000000004E-2</v>
      </c>
    </row>
    <row r="3226" spans="1:3" x14ac:dyDescent="0.3">
      <c r="A3226" s="44">
        <v>0.32240000000000002</v>
      </c>
      <c r="B3226" s="52">
        <v>8.39</v>
      </c>
      <c r="C3226" s="53">
        <v>6.5546875000000004E-2</v>
      </c>
    </row>
    <row r="3227" spans="1:3" x14ac:dyDescent="0.3">
      <c r="A3227" s="44">
        <v>0.32250000000000001</v>
      </c>
      <c r="B3227" s="52">
        <v>8.39</v>
      </c>
      <c r="C3227" s="53">
        <v>6.5546875000000004E-2</v>
      </c>
    </row>
    <row r="3228" spans="1:3" x14ac:dyDescent="0.3">
      <c r="A3228" s="44">
        <v>0.3226</v>
      </c>
      <c r="B3228" s="52">
        <v>8.39</v>
      </c>
      <c r="C3228" s="53">
        <v>6.5546875000000004E-2</v>
      </c>
    </row>
    <row r="3229" spans="1:3" x14ac:dyDescent="0.3">
      <c r="A3229" s="44">
        <v>0.32269999999999999</v>
      </c>
      <c r="B3229" s="52">
        <v>8.39</v>
      </c>
      <c r="C3229" s="53">
        <v>6.5546875000000004E-2</v>
      </c>
    </row>
    <row r="3230" spans="1:3" x14ac:dyDescent="0.3">
      <c r="A3230" s="44">
        <v>0.32279999999999998</v>
      </c>
      <c r="B3230" s="52">
        <v>8.39</v>
      </c>
      <c r="C3230" s="53">
        <v>6.5546875000000004E-2</v>
      </c>
    </row>
    <row r="3231" spans="1:3" x14ac:dyDescent="0.3">
      <c r="A3231" s="44">
        <v>0.32290000000000002</v>
      </c>
      <c r="B3231" s="52">
        <v>8.39</v>
      </c>
      <c r="C3231" s="53">
        <v>6.5546875000000004E-2</v>
      </c>
    </row>
    <row r="3232" spans="1:3" x14ac:dyDescent="0.3">
      <c r="A3232" s="44">
        <v>0.32300000000000001</v>
      </c>
      <c r="B3232" s="52">
        <v>8.39</v>
      </c>
      <c r="C3232" s="53">
        <v>6.5546875000000004E-2</v>
      </c>
    </row>
    <row r="3233" spans="1:3" x14ac:dyDescent="0.3">
      <c r="A3233" s="44">
        <v>0.3231</v>
      </c>
      <c r="B3233" s="52">
        <v>8.39</v>
      </c>
      <c r="C3233" s="53">
        <v>6.5546875000000004E-2</v>
      </c>
    </row>
    <row r="3234" spans="1:3" x14ac:dyDescent="0.3">
      <c r="A3234" s="44">
        <v>0.32319999999999999</v>
      </c>
      <c r="B3234" s="52">
        <v>8.39</v>
      </c>
      <c r="C3234" s="53">
        <v>6.5546875000000004E-2</v>
      </c>
    </row>
    <row r="3235" spans="1:3" x14ac:dyDescent="0.3">
      <c r="A3235" s="44">
        <v>0.32329999999999998</v>
      </c>
      <c r="B3235" s="52">
        <v>8.39</v>
      </c>
      <c r="C3235" s="53">
        <v>6.5546875000000004E-2</v>
      </c>
    </row>
    <row r="3236" spans="1:3" x14ac:dyDescent="0.3">
      <c r="A3236" s="44">
        <v>0.32340000000000002</v>
      </c>
      <c r="B3236" s="52">
        <v>8.39</v>
      </c>
      <c r="C3236" s="53">
        <v>6.5546875000000004E-2</v>
      </c>
    </row>
    <row r="3237" spans="1:3" x14ac:dyDescent="0.3">
      <c r="A3237" s="44">
        <v>0.32350000000000001</v>
      </c>
      <c r="B3237" s="52">
        <v>8.39</v>
      </c>
      <c r="C3237" s="53">
        <v>6.5546875000000004E-2</v>
      </c>
    </row>
    <row r="3238" spans="1:3" x14ac:dyDescent="0.3">
      <c r="A3238" s="44">
        <v>0.3236</v>
      </c>
      <c r="B3238" s="52">
        <v>8.39</v>
      </c>
      <c r="C3238" s="53">
        <v>6.5546875000000004E-2</v>
      </c>
    </row>
    <row r="3239" spans="1:3" x14ac:dyDescent="0.3">
      <c r="A3239" s="44">
        <v>0.32369999999999999</v>
      </c>
      <c r="B3239" s="52">
        <v>8.39</v>
      </c>
      <c r="C3239" s="53">
        <v>6.5546875000000004E-2</v>
      </c>
    </row>
    <row r="3240" spans="1:3" x14ac:dyDescent="0.3">
      <c r="A3240" s="44">
        <v>0.32379999999999998</v>
      </c>
      <c r="B3240" s="52">
        <v>8.39</v>
      </c>
      <c r="C3240" s="53">
        <v>6.5546875000000004E-2</v>
      </c>
    </row>
    <row r="3241" spans="1:3" x14ac:dyDescent="0.3">
      <c r="A3241" s="44">
        <v>0.32390000000000002</v>
      </c>
      <c r="B3241" s="52">
        <v>8.39</v>
      </c>
      <c r="C3241" s="53">
        <v>6.5546875000000004E-2</v>
      </c>
    </row>
    <row r="3242" spans="1:3" x14ac:dyDescent="0.3">
      <c r="A3242" s="44">
        <v>0.32400000000000001</v>
      </c>
      <c r="B3242" s="52">
        <v>8.39</v>
      </c>
      <c r="C3242" s="53">
        <v>6.5546875000000004E-2</v>
      </c>
    </row>
    <row r="3243" spans="1:3" x14ac:dyDescent="0.3">
      <c r="A3243" s="44">
        <v>0.3241</v>
      </c>
      <c r="B3243" s="52">
        <v>8.39</v>
      </c>
      <c r="C3243" s="53">
        <v>6.5546875000000004E-2</v>
      </c>
    </row>
    <row r="3244" spans="1:3" x14ac:dyDescent="0.3">
      <c r="A3244" s="44">
        <v>0.32419999999999999</v>
      </c>
      <c r="B3244" s="52">
        <v>8.39</v>
      </c>
      <c r="C3244" s="53">
        <v>6.5546875000000004E-2</v>
      </c>
    </row>
    <row r="3245" spans="1:3" x14ac:dyDescent="0.3">
      <c r="A3245" s="44">
        <v>0.32429999999999998</v>
      </c>
      <c r="B3245" s="52">
        <v>8.39</v>
      </c>
      <c r="C3245" s="53">
        <v>6.5546875000000004E-2</v>
      </c>
    </row>
    <row r="3246" spans="1:3" x14ac:dyDescent="0.3">
      <c r="A3246" s="44">
        <v>0.32440000000000002</v>
      </c>
      <c r="B3246" s="52">
        <v>8.39</v>
      </c>
      <c r="C3246" s="53">
        <v>6.5546875000000004E-2</v>
      </c>
    </row>
    <row r="3247" spans="1:3" x14ac:dyDescent="0.3">
      <c r="A3247" s="44">
        <v>0.32450000000000001</v>
      </c>
      <c r="B3247" s="52">
        <v>8.39</v>
      </c>
      <c r="C3247" s="53">
        <v>6.5546875000000004E-2</v>
      </c>
    </row>
    <row r="3248" spans="1:3" x14ac:dyDescent="0.3">
      <c r="A3248" s="44">
        <v>0.3246</v>
      </c>
      <c r="B3248" s="52">
        <v>8.39</v>
      </c>
      <c r="C3248" s="53">
        <v>6.5546875000000004E-2</v>
      </c>
    </row>
    <row r="3249" spans="1:3" x14ac:dyDescent="0.3">
      <c r="A3249" s="44">
        <v>0.32469999999999999</v>
      </c>
      <c r="B3249" s="52">
        <v>8.39</v>
      </c>
      <c r="C3249" s="53">
        <v>6.5546875000000004E-2</v>
      </c>
    </row>
    <row r="3250" spans="1:3" x14ac:dyDescent="0.3">
      <c r="A3250" s="44">
        <v>0.32479999999999998</v>
      </c>
      <c r="B3250" s="52">
        <v>8.39</v>
      </c>
      <c r="C3250" s="53">
        <v>6.5546875000000004E-2</v>
      </c>
    </row>
    <row r="3251" spans="1:3" x14ac:dyDescent="0.3">
      <c r="A3251" s="44">
        <v>0.32490000000000002</v>
      </c>
      <c r="B3251" s="52">
        <v>8.39</v>
      </c>
      <c r="C3251" s="53">
        <v>6.5546875000000004E-2</v>
      </c>
    </row>
    <row r="3252" spans="1:3" x14ac:dyDescent="0.3">
      <c r="A3252" s="44">
        <v>0.32500000000000001</v>
      </c>
      <c r="B3252" s="52">
        <v>8.39</v>
      </c>
      <c r="C3252" s="53">
        <v>6.5546875000000004E-2</v>
      </c>
    </row>
    <row r="3253" spans="1:3" x14ac:dyDescent="0.3">
      <c r="A3253" s="44">
        <v>0.3251</v>
      </c>
      <c r="B3253" s="52">
        <v>8.39</v>
      </c>
      <c r="C3253" s="53">
        <v>6.5546875000000004E-2</v>
      </c>
    </row>
    <row r="3254" spans="1:3" x14ac:dyDescent="0.3">
      <c r="A3254" s="44">
        <v>0.32519999999999999</v>
      </c>
      <c r="B3254" s="52">
        <v>8.39</v>
      </c>
      <c r="C3254" s="53">
        <v>6.5546875000000004E-2</v>
      </c>
    </row>
    <row r="3255" spans="1:3" x14ac:dyDescent="0.3">
      <c r="A3255" s="44">
        <v>0.32529999999999998</v>
      </c>
      <c r="B3255" s="52">
        <v>8.39</v>
      </c>
      <c r="C3255" s="53">
        <v>6.5546875000000004E-2</v>
      </c>
    </row>
    <row r="3256" spans="1:3" x14ac:dyDescent="0.3">
      <c r="A3256" s="44">
        <v>0.32540000000000002</v>
      </c>
      <c r="B3256" s="52">
        <v>8.39</v>
      </c>
      <c r="C3256" s="53">
        <v>6.5546875000000004E-2</v>
      </c>
    </row>
    <row r="3257" spans="1:3" x14ac:dyDescent="0.3">
      <c r="A3257" s="44">
        <v>0.32550000000000001</v>
      </c>
      <c r="B3257" s="52">
        <v>8.39</v>
      </c>
      <c r="C3257" s="53">
        <v>6.5546875000000004E-2</v>
      </c>
    </row>
    <row r="3258" spans="1:3" x14ac:dyDescent="0.3">
      <c r="A3258" s="44">
        <v>0.3256</v>
      </c>
      <c r="B3258" s="52">
        <v>8.39</v>
      </c>
      <c r="C3258" s="53">
        <v>6.5546875000000004E-2</v>
      </c>
    </row>
    <row r="3259" spans="1:3" x14ac:dyDescent="0.3">
      <c r="A3259" s="44">
        <v>0.32569999999999999</v>
      </c>
      <c r="B3259" s="52">
        <v>8.39</v>
      </c>
      <c r="C3259" s="53">
        <v>6.5546875000000004E-2</v>
      </c>
    </row>
    <row r="3260" spans="1:3" x14ac:dyDescent="0.3">
      <c r="A3260" s="44">
        <v>0.32579999999999998</v>
      </c>
      <c r="B3260" s="52">
        <v>8.39</v>
      </c>
      <c r="C3260" s="53">
        <v>6.5546875000000004E-2</v>
      </c>
    </row>
    <row r="3261" spans="1:3" x14ac:dyDescent="0.3">
      <c r="A3261" s="44">
        <v>0.32590000000000002</v>
      </c>
      <c r="B3261" s="52">
        <v>8.39</v>
      </c>
      <c r="C3261" s="53">
        <v>6.5546875000000004E-2</v>
      </c>
    </row>
    <row r="3262" spans="1:3" x14ac:dyDescent="0.3">
      <c r="A3262" s="44">
        <v>0.32600000000000001</v>
      </c>
      <c r="B3262" s="52">
        <v>8.39</v>
      </c>
      <c r="C3262" s="53">
        <v>6.5546875000000004E-2</v>
      </c>
    </row>
    <row r="3263" spans="1:3" x14ac:dyDescent="0.3">
      <c r="A3263" s="44">
        <v>0.3261</v>
      </c>
      <c r="B3263" s="52">
        <v>8.39</v>
      </c>
      <c r="C3263" s="53">
        <v>6.5546875000000004E-2</v>
      </c>
    </row>
    <row r="3264" spans="1:3" x14ac:dyDescent="0.3">
      <c r="A3264" s="44">
        <v>0.32619999999999999</v>
      </c>
      <c r="B3264" s="52">
        <v>8.39</v>
      </c>
      <c r="C3264" s="53">
        <v>6.5546875000000004E-2</v>
      </c>
    </row>
    <row r="3265" spans="1:3" x14ac:dyDescent="0.3">
      <c r="A3265" s="44">
        <v>0.32629999999999998</v>
      </c>
      <c r="B3265" s="52">
        <v>8.39</v>
      </c>
      <c r="C3265" s="53">
        <v>6.5546875000000004E-2</v>
      </c>
    </row>
    <row r="3266" spans="1:3" x14ac:dyDescent="0.3">
      <c r="A3266" s="44">
        <v>0.32640000000000002</v>
      </c>
      <c r="B3266" s="52">
        <v>8.39</v>
      </c>
      <c r="C3266" s="53">
        <v>6.5546875000000004E-2</v>
      </c>
    </row>
    <row r="3267" spans="1:3" x14ac:dyDescent="0.3">
      <c r="A3267" s="44">
        <v>0.32650000000000001</v>
      </c>
      <c r="B3267" s="52">
        <v>8.39</v>
      </c>
      <c r="C3267" s="53">
        <v>6.5546875000000004E-2</v>
      </c>
    </row>
    <row r="3268" spans="1:3" x14ac:dyDescent="0.3">
      <c r="A3268" s="44">
        <v>0.3266</v>
      </c>
      <c r="B3268" s="52">
        <v>8.39</v>
      </c>
      <c r="C3268" s="53">
        <v>6.5546875000000004E-2</v>
      </c>
    </row>
    <row r="3269" spans="1:3" x14ac:dyDescent="0.3">
      <c r="A3269" s="44">
        <v>0.32669999999999999</v>
      </c>
      <c r="B3269" s="52">
        <v>8.39</v>
      </c>
      <c r="C3269" s="53">
        <v>6.5546875000000004E-2</v>
      </c>
    </row>
    <row r="3270" spans="1:3" x14ac:dyDescent="0.3">
      <c r="A3270" s="44">
        <v>0.32679999999999998</v>
      </c>
      <c r="B3270" s="52">
        <v>8.39</v>
      </c>
      <c r="C3270" s="53">
        <v>6.5546875000000004E-2</v>
      </c>
    </row>
    <row r="3271" spans="1:3" x14ac:dyDescent="0.3">
      <c r="A3271" s="44">
        <v>0.32690000000000002</v>
      </c>
      <c r="B3271" s="52">
        <v>8.39</v>
      </c>
      <c r="C3271" s="53">
        <v>6.5546875000000004E-2</v>
      </c>
    </row>
    <row r="3272" spans="1:3" x14ac:dyDescent="0.3">
      <c r="A3272" s="44">
        <v>0.32700000000000001</v>
      </c>
      <c r="B3272" s="52">
        <v>8.39</v>
      </c>
      <c r="C3272" s="53">
        <v>6.5546875000000004E-2</v>
      </c>
    </row>
    <row r="3273" spans="1:3" x14ac:dyDescent="0.3">
      <c r="A3273" s="44">
        <v>0.3271</v>
      </c>
      <c r="B3273" s="52">
        <v>8.39</v>
      </c>
      <c r="C3273" s="53">
        <v>6.5546875000000004E-2</v>
      </c>
    </row>
    <row r="3274" spans="1:3" x14ac:dyDescent="0.3">
      <c r="A3274" s="44">
        <v>0.32719999999999999</v>
      </c>
      <c r="B3274" s="52">
        <v>8.39</v>
      </c>
      <c r="C3274" s="53">
        <v>6.5546875000000004E-2</v>
      </c>
    </row>
    <row r="3275" spans="1:3" x14ac:dyDescent="0.3">
      <c r="A3275" s="44">
        <v>0.32729999999999998</v>
      </c>
      <c r="B3275" s="52">
        <v>8.39</v>
      </c>
      <c r="C3275" s="53">
        <v>6.5546875000000004E-2</v>
      </c>
    </row>
    <row r="3276" spans="1:3" x14ac:dyDescent="0.3">
      <c r="A3276" s="44">
        <v>0.32740000000000002</v>
      </c>
      <c r="B3276" s="52">
        <v>8.39</v>
      </c>
      <c r="C3276" s="53">
        <v>6.5546875000000004E-2</v>
      </c>
    </row>
    <row r="3277" spans="1:3" x14ac:dyDescent="0.3">
      <c r="A3277" s="44">
        <v>0.32750000000000001</v>
      </c>
      <c r="B3277" s="52">
        <v>8.39</v>
      </c>
      <c r="C3277" s="53">
        <v>6.5546875000000004E-2</v>
      </c>
    </row>
    <row r="3278" spans="1:3" x14ac:dyDescent="0.3">
      <c r="A3278" s="44">
        <v>0.3276</v>
      </c>
      <c r="B3278" s="52">
        <v>8.39</v>
      </c>
      <c r="C3278" s="53">
        <v>6.5546875000000004E-2</v>
      </c>
    </row>
    <row r="3279" spans="1:3" x14ac:dyDescent="0.3">
      <c r="A3279" s="44">
        <v>0.32769999999999999</v>
      </c>
      <c r="B3279" s="52">
        <v>8.39</v>
      </c>
      <c r="C3279" s="53">
        <v>6.5546875000000004E-2</v>
      </c>
    </row>
    <row r="3280" spans="1:3" x14ac:dyDescent="0.3">
      <c r="A3280" s="44">
        <v>0.32779999999999998</v>
      </c>
      <c r="B3280" s="52">
        <v>8.39</v>
      </c>
      <c r="C3280" s="53">
        <v>6.5546875000000004E-2</v>
      </c>
    </row>
    <row r="3281" spans="1:3" x14ac:dyDescent="0.3">
      <c r="A3281" s="44">
        <v>0.32790000000000002</v>
      </c>
      <c r="B3281" s="52">
        <v>8.39</v>
      </c>
      <c r="C3281" s="53">
        <v>6.5546875000000004E-2</v>
      </c>
    </row>
    <row r="3282" spans="1:3" x14ac:dyDescent="0.3">
      <c r="A3282" s="44">
        <v>0.32800000000000001</v>
      </c>
      <c r="B3282" s="52">
        <v>8.39</v>
      </c>
      <c r="C3282" s="53">
        <v>6.5546875000000004E-2</v>
      </c>
    </row>
    <row r="3283" spans="1:3" x14ac:dyDescent="0.3">
      <c r="A3283" s="44">
        <v>0.3281</v>
      </c>
      <c r="B3283" s="52">
        <v>8.39</v>
      </c>
      <c r="C3283" s="53">
        <v>6.5546875000000004E-2</v>
      </c>
    </row>
    <row r="3284" spans="1:3" x14ac:dyDescent="0.3">
      <c r="A3284" s="44">
        <v>0.32819999999999999</v>
      </c>
      <c r="B3284" s="52">
        <v>8.39</v>
      </c>
      <c r="C3284" s="53">
        <v>6.5546875000000004E-2</v>
      </c>
    </row>
    <row r="3285" spans="1:3" x14ac:dyDescent="0.3">
      <c r="A3285" s="44">
        <v>0.32829999999999998</v>
      </c>
      <c r="B3285" s="52">
        <v>8.39</v>
      </c>
      <c r="C3285" s="53">
        <v>6.5546875000000004E-2</v>
      </c>
    </row>
    <row r="3286" spans="1:3" x14ac:dyDescent="0.3">
      <c r="A3286" s="44">
        <v>0.32840000000000003</v>
      </c>
      <c r="B3286" s="52">
        <v>8.39</v>
      </c>
      <c r="C3286" s="53">
        <v>6.5546875000000004E-2</v>
      </c>
    </row>
    <row r="3287" spans="1:3" x14ac:dyDescent="0.3">
      <c r="A3287" s="44">
        <v>0.32850000000000001</v>
      </c>
      <c r="B3287" s="52">
        <v>8.39</v>
      </c>
      <c r="C3287" s="53">
        <v>6.5546875000000004E-2</v>
      </c>
    </row>
    <row r="3288" spans="1:3" x14ac:dyDescent="0.3">
      <c r="A3288" s="44">
        <v>0.3286</v>
      </c>
      <c r="B3288" s="52">
        <v>8.39</v>
      </c>
      <c r="C3288" s="53">
        <v>6.5546875000000004E-2</v>
      </c>
    </row>
    <row r="3289" spans="1:3" x14ac:dyDescent="0.3">
      <c r="A3289" s="44">
        <v>0.32869999999999999</v>
      </c>
      <c r="B3289" s="52">
        <v>8.39</v>
      </c>
      <c r="C3289" s="53">
        <v>6.5546875000000004E-2</v>
      </c>
    </row>
    <row r="3290" spans="1:3" x14ac:dyDescent="0.3">
      <c r="A3290" s="44">
        <v>0.32879999999999998</v>
      </c>
      <c r="B3290" s="52">
        <v>8.39</v>
      </c>
      <c r="C3290" s="53">
        <v>6.5546875000000004E-2</v>
      </c>
    </row>
    <row r="3291" spans="1:3" x14ac:dyDescent="0.3">
      <c r="A3291" s="44">
        <v>0.32890000000000003</v>
      </c>
      <c r="B3291" s="52">
        <v>8.39</v>
      </c>
      <c r="C3291" s="53">
        <v>6.5546875000000004E-2</v>
      </c>
    </row>
    <row r="3292" spans="1:3" x14ac:dyDescent="0.3">
      <c r="A3292" s="44">
        <v>0.32900000000000001</v>
      </c>
      <c r="B3292" s="52">
        <v>8.39</v>
      </c>
      <c r="C3292" s="53">
        <v>6.5546875000000004E-2</v>
      </c>
    </row>
    <row r="3293" spans="1:3" x14ac:dyDescent="0.3">
      <c r="A3293" s="44">
        <v>0.3291</v>
      </c>
      <c r="B3293" s="52">
        <v>8.39</v>
      </c>
      <c r="C3293" s="53">
        <v>6.5546875000000004E-2</v>
      </c>
    </row>
    <row r="3294" spans="1:3" x14ac:dyDescent="0.3">
      <c r="A3294" s="44">
        <v>0.32919999999999999</v>
      </c>
      <c r="B3294" s="52">
        <v>8.39</v>
      </c>
      <c r="C3294" s="53">
        <v>6.5546875000000004E-2</v>
      </c>
    </row>
    <row r="3295" spans="1:3" x14ac:dyDescent="0.3">
      <c r="A3295" s="44">
        <v>0.32929999999999998</v>
      </c>
      <c r="B3295" s="52">
        <v>8.39</v>
      </c>
      <c r="C3295" s="53">
        <v>6.5546875000000004E-2</v>
      </c>
    </row>
    <row r="3296" spans="1:3" x14ac:dyDescent="0.3">
      <c r="A3296" s="44">
        <v>0.32940000000000003</v>
      </c>
      <c r="B3296" s="52">
        <v>8.39</v>
      </c>
      <c r="C3296" s="53">
        <v>6.5546875000000004E-2</v>
      </c>
    </row>
    <row r="3297" spans="1:3" x14ac:dyDescent="0.3">
      <c r="A3297" s="44">
        <v>0.32950000000000002</v>
      </c>
      <c r="B3297" s="52">
        <v>8.39</v>
      </c>
      <c r="C3297" s="53">
        <v>6.5546875000000004E-2</v>
      </c>
    </row>
    <row r="3298" spans="1:3" x14ac:dyDescent="0.3">
      <c r="A3298" s="44">
        <v>0.3296</v>
      </c>
      <c r="B3298" s="52">
        <v>8.39</v>
      </c>
      <c r="C3298" s="53">
        <v>6.5546875000000004E-2</v>
      </c>
    </row>
    <row r="3299" spans="1:3" x14ac:dyDescent="0.3">
      <c r="A3299" s="44">
        <v>0.32969999999999999</v>
      </c>
      <c r="B3299" s="52">
        <v>8.39</v>
      </c>
      <c r="C3299" s="53">
        <v>6.5546875000000004E-2</v>
      </c>
    </row>
    <row r="3300" spans="1:3" x14ac:dyDescent="0.3">
      <c r="A3300" s="44">
        <v>0.32979999999999998</v>
      </c>
      <c r="B3300" s="52">
        <v>8.39</v>
      </c>
      <c r="C3300" s="53">
        <v>6.5546875000000004E-2</v>
      </c>
    </row>
    <row r="3301" spans="1:3" x14ac:dyDescent="0.3">
      <c r="A3301" s="44">
        <v>0.32990000000000003</v>
      </c>
      <c r="B3301" s="52">
        <v>8.39</v>
      </c>
      <c r="C3301" s="53">
        <v>6.5546875000000004E-2</v>
      </c>
    </row>
    <row r="3302" spans="1:3" x14ac:dyDescent="0.3">
      <c r="A3302" s="44">
        <v>0.33</v>
      </c>
      <c r="B3302" s="52">
        <v>8.39</v>
      </c>
      <c r="C3302" s="53">
        <v>6.5546875000000004E-2</v>
      </c>
    </row>
    <row r="3303" spans="1:3" x14ac:dyDescent="0.3">
      <c r="A3303" s="44">
        <v>0.3301</v>
      </c>
      <c r="B3303" s="52">
        <v>8.39</v>
      </c>
      <c r="C3303" s="53">
        <v>6.5546875000000004E-2</v>
      </c>
    </row>
    <row r="3304" spans="1:3" x14ac:dyDescent="0.3">
      <c r="A3304" s="44">
        <v>0.33019999999999999</v>
      </c>
      <c r="B3304" s="52">
        <v>8.39</v>
      </c>
      <c r="C3304" s="53">
        <v>6.5546875000000004E-2</v>
      </c>
    </row>
    <row r="3305" spans="1:3" x14ac:dyDescent="0.3">
      <c r="A3305" s="44">
        <v>0.33029999999999998</v>
      </c>
      <c r="B3305" s="52">
        <v>8.39</v>
      </c>
      <c r="C3305" s="53">
        <v>6.5546875000000004E-2</v>
      </c>
    </row>
    <row r="3306" spans="1:3" x14ac:dyDescent="0.3">
      <c r="A3306" s="44">
        <v>0.33040000000000003</v>
      </c>
      <c r="B3306" s="52">
        <v>8.39</v>
      </c>
      <c r="C3306" s="53">
        <v>6.5546875000000004E-2</v>
      </c>
    </row>
    <row r="3307" spans="1:3" x14ac:dyDescent="0.3">
      <c r="A3307" s="44">
        <v>0.33050000000000002</v>
      </c>
      <c r="B3307" s="52">
        <v>8.39</v>
      </c>
      <c r="C3307" s="53">
        <v>6.5546875000000004E-2</v>
      </c>
    </row>
    <row r="3308" spans="1:3" x14ac:dyDescent="0.3">
      <c r="A3308" s="44">
        <v>0.3306</v>
      </c>
      <c r="B3308" s="52">
        <v>8.39</v>
      </c>
      <c r="C3308" s="53">
        <v>6.5546875000000004E-2</v>
      </c>
    </row>
    <row r="3309" spans="1:3" x14ac:dyDescent="0.3">
      <c r="A3309" s="44">
        <v>0.33069999999999999</v>
      </c>
      <c r="B3309" s="52">
        <v>8.39</v>
      </c>
      <c r="C3309" s="53">
        <v>6.5546875000000004E-2</v>
      </c>
    </row>
    <row r="3310" spans="1:3" x14ac:dyDescent="0.3">
      <c r="A3310" s="44">
        <v>0.33079999999999998</v>
      </c>
      <c r="B3310" s="52">
        <v>8.39</v>
      </c>
      <c r="C3310" s="53">
        <v>6.5546875000000004E-2</v>
      </c>
    </row>
    <row r="3311" spans="1:3" x14ac:dyDescent="0.3">
      <c r="A3311" s="44">
        <v>0.33090000000000003</v>
      </c>
      <c r="B3311" s="52">
        <v>8.39</v>
      </c>
      <c r="C3311" s="53">
        <v>6.5546875000000004E-2</v>
      </c>
    </row>
    <row r="3312" spans="1:3" x14ac:dyDescent="0.3">
      <c r="A3312" s="44">
        <v>0.33100000000000002</v>
      </c>
      <c r="B3312" s="52">
        <v>8.39</v>
      </c>
      <c r="C3312" s="53">
        <v>6.5546875000000004E-2</v>
      </c>
    </row>
    <row r="3313" spans="1:3" x14ac:dyDescent="0.3">
      <c r="A3313" s="44">
        <v>0.33110000000000001</v>
      </c>
      <c r="B3313" s="52">
        <v>8.39</v>
      </c>
      <c r="C3313" s="53">
        <v>6.5546875000000004E-2</v>
      </c>
    </row>
    <row r="3314" spans="1:3" x14ac:dyDescent="0.3">
      <c r="A3314" s="44">
        <v>0.33119999999999999</v>
      </c>
      <c r="B3314" s="52">
        <v>8.39</v>
      </c>
      <c r="C3314" s="53">
        <v>6.5546875000000004E-2</v>
      </c>
    </row>
    <row r="3315" spans="1:3" x14ac:dyDescent="0.3">
      <c r="A3315" s="44">
        <v>0.33129999999999998</v>
      </c>
      <c r="B3315" s="52">
        <v>8.39</v>
      </c>
      <c r="C3315" s="53">
        <v>6.5546875000000004E-2</v>
      </c>
    </row>
    <row r="3316" spans="1:3" x14ac:dyDescent="0.3">
      <c r="A3316" s="44">
        <v>0.33139999999999997</v>
      </c>
      <c r="B3316" s="52">
        <v>8.39</v>
      </c>
      <c r="C3316" s="53">
        <v>6.5546875000000004E-2</v>
      </c>
    </row>
    <row r="3317" spans="1:3" x14ac:dyDescent="0.3">
      <c r="A3317" s="44">
        <v>0.33150000000000002</v>
      </c>
      <c r="B3317" s="52">
        <v>8.39</v>
      </c>
      <c r="C3317" s="53">
        <v>6.5546875000000004E-2</v>
      </c>
    </row>
    <row r="3318" spans="1:3" x14ac:dyDescent="0.3">
      <c r="A3318" s="44">
        <v>0.33160000000000001</v>
      </c>
      <c r="B3318" s="52">
        <v>8.39</v>
      </c>
      <c r="C3318" s="53">
        <v>6.5546875000000004E-2</v>
      </c>
    </row>
    <row r="3319" spans="1:3" x14ac:dyDescent="0.3">
      <c r="A3319" s="44">
        <v>0.33169999999999999</v>
      </c>
      <c r="B3319" s="52">
        <v>8.39</v>
      </c>
      <c r="C3319" s="53">
        <v>6.5546875000000004E-2</v>
      </c>
    </row>
    <row r="3320" spans="1:3" x14ac:dyDescent="0.3">
      <c r="A3320" s="44">
        <v>0.33179999999999998</v>
      </c>
      <c r="B3320" s="52">
        <v>8.39</v>
      </c>
      <c r="C3320" s="53">
        <v>6.5546875000000004E-2</v>
      </c>
    </row>
    <row r="3321" spans="1:3" x14ac:dyDescent="0.3">
      <c r="A3321" s="44">
        <v>0.33189999999999997</v>
      </c>
      <c r="B3321" s="52">
        <v>8.39</v>
      </c>
      <c r="C3321" s="53">
        <v>6.5546875000000004E-2</v>
      </c>
    </row>
    <row r="3322" spans="1:3" x14ac:dyDescent="0.3">
      <c r="A3322" s="44">
        <v>0.33200000000000002</v>
      </c>
      <c r="B3322" s="52">
        <v>8.39</v>
      </c>
      <c r="C3322" s="53">
        <v>6.5546875000000004E-2</v>
      </c>
    </row>
    <row r="3323" spans="1:3" x14ac:dyDescent="0.3">
      <c r="A3323" s="44">
        <v>0.33210000000000001</v>
      </c>
      <c r="B3323" s="52">
        <v>8.39</v>
      </c>
      <c r="C3323" s="53">
        <v>6.5546875000000004E-2</v>
      </c>
    </row>
    <row r="3324" spans="1:3" x14ac:dyDescent="0.3">
      <c r="A3324" s="44">
        <v>0.3322</v>
      </c>
      <c r="B3324" s="52">
        <v>8.39</v>
      </c>
      <c r="C3324" s="53">
        <v>6.5546875000000004E-2</v>
      </c>
    </row>
    <row r="3325" spans="1:3" x14ac:dyDescent="0.3">
      <c r="A3325" s="44">
        <v>0.33229999999999998</v>
      </c>
      <c r="B3325" s="52">
        <v>8.39</v>
      </c>
      <c r="C3325" s="53">
        <v>6.5546875000000004E-2</v>
      </c>
    </row>
    <row r="3326" spans="1:3" x14ac:dyDescent="0.3">
      <c r="A3326" s="44">
        <v>0.33239999999999997</v>
      </c>
      <c r="B3326" s="52">
        <v>8.39</v>
      </c>
      <c r="C3326" s="53">
        <v>6.5546875000000004E-2</v>
      </c>
    </row>
    <row r="3327" spans="1:3" x14ac:dyDescent="0.3">
      <c r="A3327" s="44">
        <v>0.33250000000000002</v>
      </c>
      <c r="B3327" s="52">
        <v>8.39</v>
      </c>
      <c r="C3327" s="53">
        <v>6.5546875000000004E-2</v>
      </c>
    </row>
    <row r="3328" spans="1:3" x14ac:dyDescent="0.3">
      <c r="A3328" s="44">
        <v>0.33260000000000001</v>
      </c>
      <c r="B3328" s="52">
        <v>8.39</v>
      </c>
      <c r="C3328" s="53">
        <v>6.5546875000000004E-2</v>
      </c>
    </row>
    <row r="3329" spans="1:3" x14ac:dyDescent="0.3">
      <c r="A3329" s="44">
        <v>0.3327</v>
      </c>
      <c r="B3329" s="52">
        <v>8.39</v>
      </c>
      <c r="C3329" s="53">
        <v>6.5546875000000004E-2</v>
      </c>
    </row>
    <row r="3330" spans="1:3" x14ac:dyDescent="0.3">
      <c r="A3330" s="44">
        <v>0.33279999999999998</v>
      </c>
      <c r="B3330" s="52">
        <v>8.39</v>
      </c>
      <c r="C3330" s="53">
        <v>6.5546875000000004E-2</v>
      </c>
    </row>
    <row r="3331" spans="1:3" x14ac:dyDescent="0.3">
      <c r="A3331" s="44">
        <v>0.33289999999999997</v>
      </c>
      <c r="B3331" s="52">
        <v>8.39</v>
      </c>
      <c r="C3331" s="53">
        <v>6.5546875000000004E-2</v>
      </c>
    </row>
    <row r="3332" spans="1:3" x14ac:dyDescent="0.3">
      <c r="A3332" s="44">
        <v>0.33300000000000002</v>
      </c>
      <c r="B3332" s="52">
        <v>8.39</v>
      </c>
      <c r="C3332" s="53">
        <v>6.5546875000000004E-2</v>
      </c>
    </row>
    <row r="3333" spans="1:3" x14ac:dyDescent="0.3">
      <c r="A3333" s="44">
        <v>0.33310000000000001</v>
      </c>
      <c r="B3333" s="52">
        <v>8.39</v>
      </c>
      <c r="C3333" s="53">
        <v>6.5546875000000004E-2</v>
      </c>
    </row>
    <row r="3334" spans="1:3" x14ac:dyDescent="0.3">
      <c r="A3334" s="44">
        <v>0.3332</v>
      </c>
      <c r="B3334" s="52">
        <v>8.39</v>
      </c>
      <c r="C3334" s="53">
        <v>6.5546875000000004E-2</v>
      </c>
    </row>
    <row r="3335" spans="1:3" x14ac:dyDescent="0.3">
      <c r="A3335" s="44">
        <v>0.33329999999999999</v>
      </c>
      <c r="B3335" s="52">
        <v>8.39</v>
      </c>
      <c r="C3335" s="53">
        <v>6.5546875000000004E-2</v>
      </c>
    </row>
    <row r="3336" spans="1:3" x14ac:dyDescent="0.3">
      <c r="A3336" s="44">
        <v>0.33339999999999997</v>
      </c>
      <c r="B3336" s="52">
        <v>8.39</v>
      </c>
      <c r="C3336" s="53">
        <v>6.5546875000000004E-2</v>
      </c>
    </row>
    <row r="3337" spans="1:3" x14ac:dyDescent="0.3">
      <c r="A3337" s="44">
        <v>0.33350000000000002</v>
      </c>
      <c r="B3337" s="52">
        <v>8.39</v>
      </c>
      <c r="C3337" s="53">
        <v>6.5546875000000004E-2</v>
      </c>
    </row>
    <row r="3338" spans="1:3" x14ac:dyDescent="0.3">
      <c r="A3338" s="44">
        <v>0.33360000000000001</v>
      </c>
      <c r="B3338" s="52">
        <v>8.39</v>
      </c>
      <c r="C3338" s="53">
        <v>6.5546875000000004E-2</v>
      </c>
    </row>
    <row r="3339" spans="1:3" x14ac:dyDescent="0.3">
      <c r="A3339" s="44">
        <v>0.3337</v>
      </c>
      <c r="B3339" s="52">
        <v>8.39</v>
      </c>
      <c r="C3339" s="53">
        <v>6.5546875000000004E-2</v>
      </c>
    </row>
    <row r="3340" spans="1:3" x14ac:dyDescent="0.3">
      <c r="A3340" s="44">
        <v>0.33379999999999999</v>
      </c>
      <c r="B3340" s="52">
        <v>8.39</v>
      </c>
      <c r="C3340" s="53">
        <v>6.5546875000000004E-2</v>
      </c>
    </row>
    <row r="3341" spans="1:3" x14ac:dyDescent="0.3">
      <c r="A3341" s="44">
        <v>0.33389999999999997</v>
      </c>
      <c r="B3341" s="52">
        <v>8.39</v>
      </c>
      <c r="C3341" s="53">
        <v>6.5546875000000004E-2</v>
      </c>
    </row>
    <row r="3342" spans="1:3" x14ac:dyDescent="0.3">
      <c r="A3342" s="44">
        <v>0.33400000000000002</v>
      </c>
      <c r="B3342" s="52">
        <v>8.39</v>
      </c>
      <c r="C3342" s="53">
        <v>6.5546875000000004E-2</v>
      </c>
    </row>
    <row r="3343" spans="1:3" x14ac:dyDescent="0.3">
      <c r="A3343" s="44">
        <v>0.33410000000000001</v>
      </c>
      <c r="B3343" s="52">
        <v>8.39</v>
      </c>
      <c r="C3343" s="53">
        <v>6.5546875000000004E-2</v>
      </c>
    </row>
    <row r="3344" spans="1:3" x14ac:dyDescent="0.3">
      <c r="A3344" s="44">
        <v>0.3342</v>
      </c>
      <c r="B3344" s="52">
        <v>8.39</v>
      </c>
      <c r="C3344" s="53">
        <v>6.5546875000000004E-2</v>
      </c>
    </row>
    <row r="3345" spans="1:3" x14ac:dyDescent="0.3">
      <c r="A3345" s="44">
        <v>0.33429999999999999</v>
      </c>
      <c r="B3345" s="52">
        <v>8.39</v>
      </c>
      <c r="C3345" s="53">
        <v>6.5546875000000004E-2</v>
      </c>
    </row>
    <row r="3346" spans="1:3" x14ac:dyDescent="0.3">
      <c r="A3346" s="44">
        <v>0.33439999999999998</v>
      </c>
      <c r="B3346" s="52">
        <v>8.39</v>
      </c>
      <c r="C3346" s="53">
        <v>6.5546875000000004E-2</v>
      </c>
    </row>
    <row r="3347" spans="1:3" x14ac:dyDescent="0.3">
      <c r="A3347" s="44">
        <v>0.33450000000000002</v>
      </c>
      <c r="B3347" s="52">
        <v>8.39</v>
      </c>
      <c r="C3347" s="53">
        <v>6.5546875000000004E-2</v>
      </c>
    </row>
    <row r="3348" spans="1:3" x14ac:dyDescent="0.3">
      <c r="A3348" s="44">
        <v>0.33460000000000001</v>
      </c>
      <c r="B3348" s="52">
        <v>8.39</v>
      </c>
      <c r="C3348" s="53">
        <v>6.5546875000000004E-2</v>
      </c>
    </row>
    <row r="3349" spans="1:3" x14ac:dyDescent="0.3">
      <c r="A3349" s="44">
        <v>0.3347</v>
      </c>
      <c r="B3349" s="52">
        <v>8.39</v>
      </c>
      <c r="C3349" s="53">
        <v>6.5546875000000004E-2</v>
      </c>
    </row>
    <row r="3350" spans="1:3" x14ac:dyDescent="0.3">
      <c r="A3350" s="44">
        <v>0.33479999999999999</v>
      </c>
      <c r="B3350" s="52">
        <v>8.39</v>
      </c>
      <c r="C3350" s="53">
        <v>6.5546875000000004E-2</v>
      </c>
    </row>
    <row r="3351" spans="1:3" x14ac:dyDescent="0.3">
      <c r="A3351" s="44">
        <v>0.33489999999999998</v>
      </c>
      <c r="B3351" s="52">
        <v>8.39</v>
      </c>
      <c r="C3351" s="53">
        <v>6.5546875000000004E-2</v>
      </c>
    </row>
    <row r="3352" spans="1:3" x14ac:dyDescent="0.3">
      <c r="A3352" s="44">
        <v>0.33500000000000002</v>
      </c>
      <c r="B3352" s="52">
        <v>8.39</v>
      </c>
      <c r="C3352" s="53">
        <v>6.5546875000000004E-2</v>
      </c>
    </row>
    <row r="3353" spans="1:3" x14ac:dyDescent="0.3">
      <c r="A3353" s="44">
        <v>0.33510000000000001</v>
      </c>
      <c r="B3353" s="52">
        <v>8.39</v>
      </c>
      <c r="C3353" s="53">
        <v>6.5546875000000004E-2</v>
      </c>
    </row>
    <row r="3354" spans="1:3" x14ac:dyDescent="0.3">
      <c r="A3354" s="44">
        <v>0.3352</v>
      </c>
      <c r="B3354" s="52">
        <v>8.39</v>
      </c>
      <c r="C3354" s="53">
        <v>6.5546875000000004E-2</v>
      </c>
    </row>
    <row r="3355" spans="1:3" x14ac:dyDescent="0.3">
      <c r="A3355" s="44">
        <v>0.33529999999999999</v>
      </c>
      <c r="B3355" s="52">
        <v>8.39</v>
      </c>
      <c r="C3355" s="53">
        <v>6.5546875000000004E-2</v>
      </c>
    </row>
    <row r="3356" spans="1:3" x14ac:dyDescent="0.3">
      <c r="A3356" s="44">
        <v>0.33539999999999998</v>
      </c>
      <c r="B3356" s="52">
        <v>8.39</v>
      </c>
      <c r="C3356" s="53">
        <v>6.5546875000000004E-2</v>
      </c>
    </row>
    <row r="3357" spans="1:3" x14ac:dyDescent="0.3">
      <c r="A3357" s="44">
        <v>0.33550000000000002</v>
      </c>
      <c r="B3357" s="52">
        <v>8.39</v>
      </c>
      <c r="C3357" s="53">
        <v>6.5546875000000004E-2</v>
      </c>
    </row>
    <row r="3358" spans="1:3" x14ac:dyDescent="0.3">
      <c r="A3358" s="44">
        <v>0.33560000000000001</v>
      </c>
      <c r="B3358" s="52">
        <v>8.39</v>
      </c>
      <c r="C3358" s="53">
        <v>6.5546875000000004E-2</v>
      </c>
    </row>
    <row r="3359" spans="1:3" x14ac:dyDescent="0.3">
      <c r="A3359" s="44">
        <v>0.3357</v>
      </c>
      <c r="B3359" s="52">
        <v>8.39</v>
      </c>
      <c r="C3359" s="53">
        <v>6.5546875000000004E-2</v>
      </c>
    </row>
    <row r="3360" spans="1:3" x14ac:dyDescent="0.3">
      <c r="A3360" s="44">
        <v>0.33579999999999999</v>
      </c>
      <c r="B3360" s="52">
        <v>8.39</v>
      </c>
      <c r="C3360" s="53">
        <v>6.5546875000000004E-2</v>
      </c>
    </row>
    <row r="3361" spans="1:3" x14ac:dyDescent="0.3">
      <c r="A3361" s="44">
        <v>0.33589999999999998</v>
      </c>
      <c r="B3361" s="52">
        <v>8.39</v>
      </c>
      <c r="C3361" s="53">
        <v>6.5546875000000004E-2</v>
      </c>
    </row>
    <row r="3362" spans="1:3" x14ac:dyDescent="0.3">
      <c r="A3362" s="44">
        <v>0.33600000000000002</v>
      </c>
      <c r="B3362" s="52">
        <v>8.39</v>
      </c>
      <c r="C3362" s="53">
        <v>6.5546875000000004E-2</v>
      </c>
    </row>
    <row r="3363" spans="1:3" x14ac:dyDescent="0.3">
      <c r="A3363" s="44">
        <v>0.33610000000000001</v>
      </c>
      <c r="B3363" s="52">
        <v>8.39</v>
      </c>
      <c r="C3363" s="53">
        <v>6.5546875000000004E-2</v>
      </c>
    </row>
    <row r="3364" spans="1:3" x14ac:dyDescent="0.3">
      <c r="A3364" s="44">
        <v>0.3362</v>
      </c>
      <c r="B3364" s="52">
        <v>8.39</v>
      </c>
      <c r="C3364" s="53">
        <v>6.5546875000000004E-2</v>
      </c>
    </row>
    <row r="3365" spans="1:3" x14ac:dyDescent="0.3">
      <c r="A3365" s="44">
        <v>0.33629999999999999</v>
      </c>
      <c r="B3365" s="52">
        <v>8.39</v>
      </c>
      <c r="C3365" s="53">
        <v>6.5546875000000004E-2</v>
      </c>
    </row>
    <row r="3366" spans="1:3" x14ac:dyDescent="0.3">
      <c r="A3366" s="44">
        <v>0.33639999999999998</v>
      </c>
      <c r="B3366" s="52">
        <v>8.39</v>
      </c>
      <c r="C3366" s="53">
        <v>6.5546875000000004E-2</v>
      </c>
    </row>
    <row r="3367" spans="1:3" x14ac:dyDescent="0.3">
      <c r="A3367" s="44">
        <v>0.33650000000000002</v>
      </c>
      <c r="B3367" s="52">
        <v>8.39</v>
      </c>
      <c r="C3367" s="53">
        <v>6.5546875000000004E-2</v>
      </c>
    </row>
    <row r="3368" spans="1:3" x14ac:dyDescent="0.3">
      <c r="A3368" s="44">
        <v>0.33660000000000001</v>
      </c>
      <c r="B3368" s="52">
        <v>8.39</v>
      </c>
      <c r="C3368" s="53">
        <v>6.5546875000000004E-2</v>
      </c>
    </row>
    <row r="3369" spans="1:3" x14ac:dyDescent="0.3">
      <c r="A3369" s="44">
        <v>0.3367</v>
      </c>
      <c r="B3369" s="52">
        <v>8.39</v>
      </c>
      <c r="C3369" s="53">
        <v>6.5546875000000004E-2</v>
      </c>
    </row>
    <row r="3370" spans="1:3" x14ac:dyDescent="0.3">
      <c r="A3370" s="44">
        <v>0.33679999999999999</v>
      </c>
      <c r="B3370" s="52">
        <v>8.39</v>
      </c>
      <c r="C3370" s="53">
        <v>6.5546875000000004E-2</v>
      </c>
    </row>
    <row r="3371" spans="1:3" x14ac:dyDescent="0.3">
      <c r="A3371" s="44">
        <v>0.33689999999999998</v>
      </c>
      <c r="B3371" s="52">
        <v>8.39</v>
      </c>
      <c r="C3371" s="53">
        <v>6.5546875000000004E-2</v>
      </c>
    </row>
    <row r="3372" spans="1:3" x14ac:dyDescent="0.3">
      <c r="A3372" s="44">
        <v>0.33700000000000002</v>
      </c>
      <c r="B3372" s="52">
        <v>8.39</v>
      </c>
      <c r="C3372" s="53">
        <v>6.5546875000000004E-2</v>
      </c>
    </row>
    <row r="3373" spans="1:3" x14ac:dyDescent="0.3">
      <c r="A3373" s="44">
        <v>0.33710000000000001</v>
      </c>
      <c r="B3373" s="52">
        <v>8.39</v>
      </c>
      <c r="C3373" s="53">
        <v>6.5546875000000004E-2</v>
      </c>
    </row>
    <row r="3374" spans="1:3" x14ac:dyDescent="0.3">
      <c r="A3374" s="44">
        <v>0.3372</v>
      </c>
      <c r="B3374" s="52">
        <v>8.39</v>
      </c>
      <c r="C3374" s="53">
        <v>6.5546875000000004E-2</v>
      </c>
    </row>
    <row r="3375" spans="1:3" x14ac:dyDescent="0.3">
      <c r="A3375" s="44">
        <v>0.33729999999999999</v>
      </c>
      <c r="B3375" s="52">
        <v>8.39</v>
      </c>
      <c r="C3375" s="53">
        <v>6.5546875000000004E-2</v>
      </c>
    </row>
    <row r="3376" spans="1:3" x14ac:dyDescent="0.3">
      <c r="A3376" s="44">
        <v>0.33739999999999998</v>
      </c>
      <c r="B3376" s="52">
        <v>8.39</v>
      </c>
      <c r="C3376" s="53">
        <v>6.5546875000000004E-2</v>
      </c>
    </row>
    <row r="3377" spans="1:3" x14ac:dyDescent="0.3">
      <c r="A3377" s="44">
        <v>0.33750000000000002</v>
      </c>
      <c r="B3377" s="52">
        <v>8.39</v>
      </c>
      <c r="C3377" s="53">
        <v>6.5546875000000004E-2</v>
      </c>
    </row>
    <row r="3378" spans="1:3" x14ac:dyDescent="0.3">
      <c r="A3378" s="44">
        <v>0.33760000000000001</v>
      </c>
      <c r="B3378" s="52">
        <v>8.39</v>
      </c>
      <c r="C3378" s="53">
        <v>6.5546875000000004E-2</v>
      </c>
    </row>
    <row r="3379" spans="1:3" x14ac:dyDescent="0.3">
      <c r="A3379" s="44">
        <v>0.3377</v>
      </c>
      <c r="B3379" s="52">
        <v>8.39</v>
      </c>
      <c r="C3379" s="53">
        <v>6.5546875000000004E-2</v>
      </c>
    </row>
    <row r="3380" spans="1:3" x14ac:dyDescent="0.3">
      <c r="A3380" s="44">
        <v>0.33779999999999999</v>
      </c>
      <c r="B3380" s="52">
        <v>8.39</v>
      </c>
      <c r="C3380" s="53">
        <v>6.5546875000000004E-2</v>
      </c>
    </row>
    <row r="3381" spans="1:3" x14ac:dyDescent="0.3">
      <c r="A3381" s="44">
        <v>0.33789999999999998</v>
      </c>
      <c r="B3381" s="52">
        <v>8.39</v>
      </c>
      <c r="C3381" s="53">
        <v>6.5546875000000004E-2</v>
      </c>
    </row>
    <row r="3382" spans="1:3" x14ac:dyDescent="0.3">
      <c r="A3382" s="44">
        <v>0.33800000000000002</v>
      </c>
      <c r="B3382" s="52">
        <v>8.39</v>
      </c>
      <c r="C3382" s="53">
        <v>6.5546875000000004E-2</v>
      </c>
    </row>
    <row r="3383" spans="1:3" x14ac:dyDescent="0.3">
      <c r="A3383" s="44">
        <v>0.33810000000000001</v>
      </c>
      <c r="B3383" s="52">
        <v>8.39</v>
      </c>
      <c r="C3383" s="53">
        <v>6.5546875000000004E-2</v>
      </c>
    </row>
    <row r="3384" spans="1:3" x14ac:dyDescent="0.3">
      <c r="A3384" s="44">
        <v>0.3382</v>
      </c>
      <c r="B3384" s="52">
        <v>8.39</v>
      </c>
      <c r="C3384" s="53">
        <v>6.5546875000000004E-2</v>
      </c>
    </row>
    <row r="3385" spans="1:3" x14ac:dyDescent="0.3">
      <c r="A3385" s="44">
        <v>0.33829999999999999</v>
      </c>
      <c r="B3385" s="52">
        <v>8.39</v>
      </c>
      <c r="C3385" s="53">
        <v>6.5546875000000004E-2</v>
      </c>
    </row>
    <row r="3386" spans="1:3" x14ac:dyDescent="0.3">
      <c r="A3386" s="44">
        <v>0.33839999999999998</v>
      </c>
      <c r="B3386" s="52">
        <v>8.39</v>
      </c>
      <c r="C3386" s="53">
        <v>6.5546875000000004E-2</v>
      </c>
    </row>
    <row r="3387" spans="1:3" x14ac:dyDescent="0.3">
      <c r="A3387" s="44">
        <v>0.33850000000000002</v>
      </c>
      <c r="B3387" s="52">
        <v>8.39</v>
      </c>
      <c r="C3387" s="53">
        <v>6.5546875000000004E-2</v>
      </c>
    </row>
    <row r="3388" spans="1:3" x14ac:dyDescent="0.3">
      <c r="A3388" s="44">
        <v>0.33860000000000001</v>
      </c>
      <c r="B3388" s="52">
        <v>8.39</v>
      </c>
      <c r="C3388" s="53">
        <v>6.5546875000000004E-2</v>
      </c>
    </row>
    <row r="3389" spans="1:3" x14ac:dyDescent="0.3">
      <c r="A3389" s="44">
        <v>0.3387</v>
      </c>
      <c r="B3389" s="52">
        <v>8.39</v>
      </c>
      <c r="C3389" s="53">
        <v>6.5546875000000004E-2</v>
      </c>
    </row>
    <row r="3390" spans="1:3" x14ac:dyDescent="0.3">
      <c r="A3390" s="44">
        <v>0.33879999999999999</v>
      </c>
      <c r="B3390" s="52">
        <v>8.39</v>
      </c>
      <c r="C3390" s="53">
        <v>6.5546875000000004E-2</v>
      </c>
    </row>
    <row r="3391" spans="1:3" x14ac:dyDescent="0.3">
      <c r="A3391" s="44">
        <v>0.33889999999999998</v>
      </c>
      <c r="B3391" s="52">
        <v>8.39</v>
      </c>
      <c r="C3391" s="53">
        <v>6.5546875000000004E-2</v>
      </c>
    </row>
    <row r="3392" spans="1:3" x14ac:dyDescent="0.3">
      <c r="A3392" s="44">
        <v>0.33900000000000002</v>
      </c>
      <c r="B3392" s="52">
        <v>8.39</v>
      </c>
      <c r="C3392" s="53">
        <v>6.5546875000000004E-2</v>
      </c>
    </row>
    <row r="3393" spans="1:3" x14ac:dyDescent="0.3">
      <c r="A3393" s="44">
        <v>0.33910000000000001</v>
      </c>
      <c r="B3393" s="52">
        <v>8.39</v>
      </c>
      <c r="C3393" s="53">
        <v>6.5546875000000004E-2</v>
      </c>
    </row>
    <row r="3394" spans="1:3" x14ac:dyDescent="0.3">
      <c r="A3394" s="44">
        <v>0.3392</v>
      </c>
      <c r="B3394" s="52">
        <v>8.39</v>
      </c>
      <c r="C3394" s="53">
        <v>6.5546875000000004E-2</v>
      </c>
    </row>
    <row r="3395" spans="1:3" x14ac:dyDescent="0.3">
      <c r="A3395" s="44">
        <v>0.33929999999999999</v>
      </c>
      <c r="B3395" s="52">
        <v>8.39</v>
      </c>
      <c r="C3395" s="53">
        <v>6.5546875000000004E-2</v>
      </c>
    </row>
    <row r="3396" spans="1:3" x14ac:dyDescent="0.3">
      <c r="A3396" s="44">
        <v>0.33939999999999998</v>
      </c>
      <c r="B3396" s="52">
        <v>8.39</v>
      </c>
      <c r="C3396" s="53">
        <v>6.5546875000000004E-2</v>
      </c>
    </row>
    <row r="3397" spans="1:3" x14ac:dyDescent="0.3">
      <c r="A3397" s="44">
        <v>0.33950000000000002</v>
      </c>
      <c r="B3397" s="52">
        <v>8.39</v>
      </c>
      <c r="C3397" s="53">
        <v>6.5546875000000004E-2</v>
      </c>
    </row>
    <row r="3398" spans="1:3" x14ac:dyDescent="0.3">
      <c r="A3398" s="44">
        <v>0.33960000000000001</v>
      </c>
      <c r="B3398" s="52">
        <v>8.39</v>
      </c>
      <c r="C3398" s="53">
        <v>6.5546875000000004E-2</v>
      </c>
    </row>
    <row r="3399" spans="1:3" x14ac:dyDescent="0.3">
      <c r="A3399" s="44">
        <v>0.3397</v>
      </c>
      <c r="B3399" s="52">
        <v>8.39</v>
      </c>
      <c r="C3399" s="53">
        <v>6.5546875000000004E-2</v>
      </c>
    </row>
    <row r="3400" spans="1:3" x14ac:dyDescent="0.3">
      <c r="A3400" s="44">
        <v>0.33979999999999999</v>
      </c>
      <c r="B3400" s="52">
        <v>8.39</v>
      </c>
      <c r="C3400" s="53">
        <v>6.5546875000000004E-2</v>
      </c>
    </row>
    <row r="3401" spans="1:3" x14ac:dyDescent="0.3">
      <c r="A3401" s="44">
        <v>0.33989999999999998</v>
      </c>
      <c r="B3401" s="52">
        <v>8.39</v>
      </c>
      <c r="C3401" s="53">
        <v>6.5546875000000004E-2</v>
      </c>
    </row>
    <row r="3402" spans="1:3" x14ac:dyDescent="0.3">
      <c r="A3402" s="44">
        <v>0.34</v>
      </c>
      <c r="B3402" s="52">
        <v>8.3699999999999992</v>
      </c>
      <c r="C3402" s="53">
        <v>6.5390624999999994E-2</v>
      </c>
    </row>
    <row r="3403" spans="1:3" x14ac:dyDescent="0.3">
      <c r="A3403" s="44">
        <v>0.34010000000000001</v>
      </c>
      <c r="B3403" s="52">
        <v>8.3699999999999992</v>
      </c>
      <c r="C3403" s="53">
        <v>6.5390624999999994E-2</v>
      </c>
    </row>
    <row r="3404" spans="1:3" x14ac:dyDescent="0.3">
      <c r="A3404" s="44">
        <v>0.3402</v>
      </c>
      <c r="B3404" s="52">
        <v>8.3699999999999992</v>
      </c>
      <c r="C3404" s="53">
        <v>6.5390624999999994E-2</v>
      </c>
    </row>
    <row r="3405" spans="1:3" x14ac:dyDescent="0.3">
      <c r="A3405" s="44">
        <v>0.34029999999999999</v>
      </c>
      <c r="B3405" s="52">
        <v>8.3699999999999992</v>
      </c>
      <c r="C3405" s="53">
        <v>6.5390624999999994E-2</v>
      </c>
    </row>
    <row r="3406" spans="1:3" x14ac:dyDescent="0.3">
      <c r="A3406" s="44">
        <v>0.34039999999999998</v>
      </c>
      <c r="B3406" s="52">
        <v>8.3699999999999992</v>
      </c>
      <c r="C3406" s="53">
        <v>6.5390624999999994E-2</v>
      </c>
    </row>
    <row r="3407" spans="1:3" x14ac:dyDescent="0.3">
      <c r="A3407" s="44">
        <v>0.34050000000000002</v>
      </c>
      <c r="B3407" s="52">
        <v>8.3699999999999992</v>
      </c>
      <c r="C3407" s="53">
        <v>6.5390624999999994E-2</v>
      </c>
    </row>
    <row r="3408" spans="1:3" x14ac:dyDescent="0.3">
      <c r="A3408" s="44">
        <v>0.34060000000000001</v>
      </c>
      <c r="B3408" s="52">
        <v>8.3699999999999992</v>
      </c>
      <c r="C3408" s="53">
        <v>6.5390624999999994E-2</v>
      </c>
    </row>
    <row r="3409" spans="1:3" x14ac:dyDescent="0.3">
      <c r="A3409" s="44">
        <v>0.3407</v>
      </c>
      <c r="B3409" s="52">
        <v>8.3699999999999992</v>
      </c>
      <c r="C3409" s="53">
        <v>6.5390624999999994E-2</v>
      </c>
    </row>
    <row r="3410" spans="1:3" x14ac:dyDescent="0.3">
      <c r="A3410" s="44">
        <v>0.34079999999999999</v>
      </c>
      <c r="B3410" s="52">
        <v>8.3699999999999992</v>
      </c>
      <c r="C3410" s="53">
        <v>6.5390624999999994E-2</v>
      </c>
    </row>
    <row r="3411" spans="1:3" x14ac:dyDescent="0.3">
      <c r="A3411" s="44">
        <v>0.34089999999999998</v>
      </c>
      <c r="B3411" s="52">
        <v>8.3699999999999992</v>
      </c>
      <c r="C3411" s="53">
        <v>6.5390624999999994E-2</v>
      </c>
    </row>
    <row r="3412" spans="1:3" x14ac:dyDescent="0.3">
      <c r="A3412" s="44">
        <v>0.34100000000000003</v>
      </c>
      <c r="B3412" s="52">
        <v>8.3699999999999992</v>
      </c>
      <c r="C3412" s="53">
        <v>6.5390624999999994E-2</v>
      </c>
    </row>
    <row r="3413" spans="1:3" x14ac:dyDescent="0.3">
      <c r="A3413" s="44">
        <v>0.34110000000000001</v>
      </c>
      <c r="B3413" s="52">
        <v>8.3699999999999992</v>
      </c>
      <c r="C3413" s="53">
        <v>6.5390624999999994E-2</v>
      </c>
    </row>
    <row r="3414" spans="1:3" x14ac:dyDescent="0.3">
      <c r="A3414" s="44">
        <v>0.3412</v>
      </c>
      <c r="B3414" s="52">
        <v>8.3699999999999992</v>
      </c>
      <c r="C3414" s="53">
        <v>6.5390624999999994E-2</v>
      </c>
    </row>
    <row r="3415" spans="1:3" x14ac:dyDescent="0.3">
      <c r="A3415" s="44">
        <v>0.34129999999999999</v>
      </c>
      <c r="B3415" s="52">
        <v>8.3699999999999992</v>
      </c>
      <c r="C3415" s="53">
        <v>6.5390624999999994E-2</v>
      </c>
    </row>
    <row r="3416" spans="1:3" x14ac:dyDescent="0.3">
      <c r="A3416" s="44">
        <v>0.34139999999999998</v>
      </c>
      <c r="B3416" s="52">
        <v>8.3699999999999992</v>
      </c>
      <c r="C3416" s="53">
        <v>6.5390624999999994E-2</v>
      </c>
    </row>
    <row r="3417" spans="1:3" x14ac:dyDescent="0.3">
      <c r="A3417" s="44">
        <v>0.34150000000000003</v>
      </c>
      <c r="B3417" s="52">
        <v>8.3699999999999992</v>
      </c>
      <c r="C3417" s="53">
        <v>6.5390624999999994E-2</v>
      </c>
    </row>
    <row r="3418" spans="1:3" x14ac:dyDescent="0.3">
      <c r="A3418" s="44">
        <v>0.34160000000000001</v>
      </c>
      <c r="B3418" s="52">
        <v>8.3699999999999992</v>
      </c>
      <c r="C3418" s="53">
        <v>6.5390624999999994E-2</v>
      </c>
    </row>
    <row r="3419" spans="1:3" x14ac:dyDescent="0.3">
      <c r="A3419" s="44">
        <v>0.3417</v>
      </c>
      <c r="B3419" s="52">
        <v>8.3699999999999992</v>
      </c>
      <c r="C3419" s="53">
        <v>6.5390624999999994E-2</v>
      </c>
    </row>
    <row r="3420" spans="1:3" x14ac:dyDescent="0.3">
      <c r="A3420" s="44">
        <v>0.34179999999999999</v>
      </c>
      <c r="B3420" s="52">
        <v>8.3699999999999992</v>
      </c>
      <c r="C3420" s="53">
        <v>6.5390624999999994E-2</v>
      </c>
    </row>
    <row r="3421" spans="1:3" x14ac:dyDescent="0.3">
      <c r="A3421" s="44">
        <v>0.34189999999999998</v>
      </c>
      <c r="B3421" s="52">
        <v>8.3699999999999992</v>
      </c>
      <c r="C3421" s="53">
        <v>6.5390624999999994E-2</v>
      </c>
    </row>
    <row r="3422" spans="1:3" x14ac:dyDescent="0.3">
      <c r="A3422" s="44">
        <v>0.34200000000000003</v>
      </c>
      <c r="B3422" s="52">
        <v>8.3699999999999992</v>
      </c>
      <c r="C3422" s="53">
        <v>6.5390624999999994E-2</v>
      </c>
    </row>
    <row r="3423" spans="1:3" x14ac:dyDescent="0.3">
      <c r="A3423" s="44">
        <v>0.34210000000000002</v>
      </c>
      <c r="B3423" s="52">
        <v>8.3699999999999992</v>
      </c>
      <c r="C3423" s="53">
        <v>6.5390624999999994E-2</v>
      </c>
    </row>
    <row r="3424" spans="1:3" x14ac:dyDescent="0.3">
      <c r="A3424" s="44">
        <v>0.3422</v>
      </c>
      <c r="B3424" s="52">
        <v>8.3699999999999992</v>
      </c>
      <c r="C3424" s="53">
        <v>6.5390624999999994E-2</v>
      </c>
    </row>
    <row r="3425" spans="1:3" x14ac:dyDescent="0.3">
      <c r="A3425" s="44">
        <v>0.34229999999999999</v>
      </c>
      <c r="B3425" s="52">
        <v>8.3699999999999992</v>
      </c>
      <c r="C3425" s="53">
        <v>6.5390624999999994E-2</v>
      </c>
    </row>
    <row r="3426" spans="1:3" x14ac:dyDescent="0.3">
      <c r="A3426" s="44">
        <v>0.34239999999999998</v>
      </c>
      <c r="B3426" s="52">
        <v>8.3699999999999992</v>
      </c>
      <c r="C3426" s="53">
        <v>6.5390624999999994E-2</v>
      </c>
    </row>
    <row r="3427" spans="1:3" x14ac:dyDescent="0.3">
      <c r="A3427" s="44">
        <v>0.34250000000000003</v>
      </c>
      <c r="B3427" s="52">
        <v>8.3699999999999992</v>
      </c>
      <c r="C3427" s="53">
        <v>6.5390624999999994E-2</v>
      </c>
    </row>
    <row r="3428" spans="1:3" x14ac:dyDescent="0.3">
      <c r="A3428" s="44">
        <v>0.34260000000000002</v>
      </c>
      <c r="B3428" s="52">
        <v>8.3699999999999992</v>
      </c>
      <c r="C3428" s="53">
        <v>6.5390624999999994E-2</v>
      </c>
    </row>
    <row r="3429" spans="1:3" x14ac:dyDescent="0.3">
      <c r="A3429" s="44">
        <v>0.3427</v>
      </c>
      <c r="B3429" s="52">
        <v>8.3699999999999992</v>
      </c>
      <c r="C3429" s="53">
        <v>6.5390624999999994E-2</v>
      </c>
    </row>
    <row r="3430" spans="1:3" x14ac:dyDescent="0.3">
      <c r="A3430" s="44">
        <v>0.34279999999999999</v>
      </c>
      <c r="B3430" s="52">
        <v>8.3699999999999992</v>
      </c>
      <c r="C3430" s="53">
        <v>6.5390624999999994E-2</v>
      </c>
    </row>
    <row r="3431" spans="1:3" x14ac:dyDescent="0.3">
      <c r="A3431" s="44">
        <v>0.34289999999999998</v>
      </c>
      <c r="B3431" s="52">
        <v>8.3699999999999992</v>
      </c>
      <c r="C3431" s="53">
        <v>6.5390624999999994E-2</v>
      </c>
    </row>
    <row r="3432" spans="1:3" x14ac:dyDescent="0.3">
      <c r="A3432" s="44">
        <v>0.34300000000000003</v>
      </c>
      <c r="B3432" s="52">
        <v>8.3699999999999992</v>
      </c>
      <c r="C3432" s="53">
        <v>6.5390624999999994E-2</v>
      </c>
    </row>
    <row r="3433" spans="1:3" x14ac:dyDescent="0.3">
      <c r="A3433" s="44">
        <v>0.34310000000000002</v>
      </c>
      <c r="B3433" s="52">
        <v>8.3699999999999992</v>
      </c>
      <c r="C3433" s="53">
        <v>6.5390624999999994E-2</v>
      </c>
    </row>
    <row r="3434" spans="1:3" x14ac:dyDescent="0.3">
      <c r="A3434" s="44">
        <v>0.34320000000000001</v>
      </c>
      <c r="B3434" s="52">
        <v>8.3699999999999992</v>
      </c>
      <c r="C3434" s="53">
        <v>6.5390624999999994E-2</v>
      </c>
    </row>
    <row r="3435" spans="1:3" x14ac:dyDescent="0.3">
      <c r="A3435" s="44">
        <v>0.34329999999999999</v>
      </c>
      <c r="B3435" s="52">
        <v>8.3699999999999992</v>
      </c>
      <c r="C3435" s="53">
        <v>6.5390624999999994E-2</v>
      </c>
    </row>
    <row r="3436" spans="1:3" x14ac:dyDescent="0.3">
      <c r="A3436" s="44">
        <v>0.34339999999999998</v>
      </c>
      <c r="B3436" s="52">
        <v>8.3699999999999992</v>
      </c>
      <c r="C3436" s="53">
        <v>6.5390624999999994E-2</v>
      </c>
    </row>
    <row r="3437" spans="1:3" x14ac:dyDescent="0.3">
      <c r="A3437" s="44">
        <v>0.34350000000000003</v>
      </c>
      <c r="B3437" s="52">
        <v>8.3699999999999992</v>
      </c>
      <c r="C3437" s="53">
        <v>6.5390624999999994E-2</v>
      </c>
    </row>
    <row r="3438" spans="1:3" x14ac:dyDescent="0.3">
      <c r="A3438" s="44">
        <v>0.34360000000000002</v>
      </c>
      <c r="B3438" s="52">
        <v>8.3699999999999992</v>
      </c>
      <c r="C3438" s="53">
        <v>6.5390624999999994E-2</v>
      </c>
    </row>
    <row r="3439" spans="1:3" x14ac:dyDescent="0.3">
      <c r="A3439" s="44">
        <v>0.34370000000000001</v>
      </c>
      <c r="B3439" s="52">
        <v>8.3699999999999992</v>
      </c>
      <c r="C3439" s="53">
        <v>6.5390624999999994E-2</v>
      </c>
    </row>
    <row r="3440" spans="1:3" x14ac:dyDescent="0.3">
      <c r="A3440" s="44">
        <v>0.34379999999999999</v>
      </c>
      <c r="B3440" s="52">
        <v>8.3699999999999992</v>
      </c>
      <c r="C3440" s="53">
        <v>6.5390624999999994E-2</v>
      </c>
    </row>
    <row r="3441" spans="1:3" x14ac:dyDescent="0.3">
      <c r="A3441" s="44">
        <v>0.34389999999999998</v>
      </c>
      <c r="B3441" s="52">
        <v>8.3699999999999992</v>
      </c>
      <c r="C3441" s="53">
        <v>6.5390624999999994E-2</v>
      </c>
    </row>
    <row r="3442" spans="1:3" x14ac:dyDescent="0.3">
      <c r="A3442" s="44">
        <v>0.34399999999999997</v>
      </c>
      <c r="B3442" s="52">
        <v>8.3699999999999992</v>
      </c>
      <c r="C3442" s="53">
        <v>6.5390624999999994E-2</v>
      </c>
    </row>
    <row r="3443" spans="1:3" x14ac:dyDescent="0.3">
      <c r="A3443" s="44">
        <v>0.34410000000000002</v>
      </c>
      <c r="B3443" s="52">
        <v>8.3699999999999992</v>
      </c>
      <c r="C3443" s="53">
        <v>6.5390624999999994E-2</v>
      </c>
    </row>
    <row r="3444" spans="1:3" x14ac:dyDescent="0.3">
      <c r="A3444" s="44">
        <v>0.34420000000000001</v>
      </c>
      <c r="B3444" s="52">
        <v>8.3699999999999992</v>
      </c>
      <c r="C3444" s="53">
        <v>6.5390624999999994E-2</v>
      </c>
    </row>
    <row r="3445" spans="1:3" x14ac:dyDescent="0.3">
      <c r="A3445" s="44">
        <v>0.34429999999999999</v>
      </c>
      <c r="B3445" s="52">
        <v>8.3699999999999992</v>
      </c>
      <c r="C3445" s="53">
        <v>6.5390624999999994E-2</v>
      </c>
    </row>
    <row r="3446" spans="1:3" x14ac:dyDescent="0.3">
      <c r="A3446" s="44">
        <v>0.34439999999999998</v>
      </c>
      <c r="B3446" s="52">
        <v>8.3699999999999992</v>
      </c>
      <c r="C3446" s="53">
        <v>6.5390624999999994E-2</v>
      </c>
    </row>
    <row r="3447" spans="1:3" x14ac:dyDescent="0.3">
      <c r="A3447" s="44">
        <v>0.34449999999999997</v>
      </c>
      <c r="B3447" s="52">
        <v>8.3699999999999992</v>
      </c>
      <c r="C3447" s="53">
        <v>6.5390624999999994E-2</v>
      </c>
    </row>
    <row r="3448" spans="1:3" x14ac:dyDescent="0.3">
      <c r="A3448" s="44">
        <v>0.34460000000000002</v>
      </c>
      <c r="B3448" s="52">
        <v>8.3699999999999992</v>
      </c>
      <c r="C3448" s="53">
        <v>6.5390624999999994E-2</v>
      </c>
    </row>
    <row r="3449" spans="1:3" x14ac:dyDescent="0.3">
      <c r="A3449" s="44">
        <v>0.34470000000000001</v>
      </c>
      <c r="B3449" s="52">
        <v>8.3699999999999992</v>
      </c>
      <c r="C3449" s="53">
        <v>6.5390624999999994E-2</v>
      </c>
    </row>
    <row r="3450" spans="1:3" x14ac:dyDescent="0.3">
      <c r="A3450" s="44">
        <v>0.3448</v>
      </c>
      <c r="B3450" s="52">
        <v>8.3699999999999992</v>
      </c>
      <c r="C3450" s="53">
        <v>6.5390624999999994E-2</v>
      </c>
    </row>
    <row r="3451" spans="1:3" x14ac:dyDescent="0.3">
      <c r="A3451" s="44">
        <v>0.34489999999999998</v>
      </c>
      <c r="B3451" s="52">
        <v>8.3699999999999992</v>
      </c>
      <c r="C3451" s="53">
        <v>6.5390624999999994E-2</v>
      </c>
    </row>
    <row r="3452" spans="1:3" x14ac:dyDescent="0.3">
      <c r="A3452" s="44">
        <v>0.34499999999999997</v>
      </c>
      <c r="B3452" s="52">
        <v>8.3699999999999992</v>
      </c>
      <c r="C3452" s="53">
        <v>6.5390624999999994E-2</v>
      </c>
    </row>
    <row r="3453" spans="1:3" x14ac:dyDescent="0.3">
      <c r="A3453" s="44">
        <v>0.34510000000000002</v>
      </c>
      <c r="B3453" s="52">
        <v>8.3699999999999992</v>
      </c>
      <c r="C3453" s="53">
        <v>6.5390624999999994E-2</v>
      </c>
    </row>
    <row r="3454" spans="1:3" x14ac:dyDescent="0.3">
      <c r="A3454" s="44">
        <v>0.34520000000000001</v>
      </c>
      <c r="B3454" s="52">
        <v>8.3699999999999992</v>
      </c>
      <c r="C3454" s="53">
        <v>6.5390624999999994E-2</v>
      </c>
    </row>
    <row r="3455" spans="1:3" x14ac:dyDescent="0.3">
      <c r="A3455" s="44">
        <v>0.3453</v>
      </c>
      <c r="B3455" s="52">
        <v>8.3699999999999992</v>
      </c>
      <c r="C3455" s="53">
        <v>6.5390624999999994E-2</v>
      </c>
    </row>
    <row r="3456" spans="1:3" x14ac:dyDescent="0.3">
      <c r="A3456" s="44">
        <v>0.34539999999999998</v>
      </c>
      <c r="B3456" s="52">
        <v>8.3699999999999992</v>
      </c>
      <c r="C3456" s="53">
        <v>6.5390624999999994E-2</v>
      </c>
    </row>
    <row r="3457" spans="1:3" x14ac:dyDescent="0.3">
      <c r="A3457" s="44">
        <v>0.34549999999999997</v>
      </c>
      <c r="B3457" s="52">
        <v>8.3699999999999992</v>
      </c>
      <c r="C3457" s="53">
        <v>6.5390624999999994E-2</v>
      </c>
    </row>
    <row r="3458" spans="1:3" x14ac:dyDescent="0.3">
      <c r="A3458" s="44">
        <v>0.34560000000000002</v>
      </c>
      <c r="B3458" s="52">
        <v>8.3699999999999992</v>
      </c>
      <c r="C3458" s="53">
        <v>6.5390624999999994E-2</v>
      </c>
    </row>
    <row r="3459" spans="1:3" x14ac:dyDescent="0.3">
      <c r="A3459" s="44">
        <v>0.34570000000000001</v>
      </c>
      <c r="B3459" s="52">
        <v>8.3699999999999992</v>
      </c>
      <c r="C3459" s="53">
        <v>6.5390624999999994E-2</v>
      </c>
    </row>
    <row r="3460" spans="1:3" x14ac:dyDescent="0.3">
      <c r="A3460" s="44">
        <v>0.3458</v>
      </c>
      <c r="B3460" s="52">
        <v>8.3699999999999992</v>
      </c>
      <c r="C3460" s="53">
        <v>6.5390624999999994E-2</v>
      </c>
    </row>
    <row r="3461" spans="1:3" x14ac:dyDescent="0.3">
      <c r="A3461" s="44">
        <v>0.34589999999999999</v>
      </c>
      <c r="B3461" s="52">
        <v>8.3699999999999992</v>
      </c>
      <c r="C3461" s="53">
        <v>6.5390624999999994E-2</v>
      </c>
    </row>
    <row r="3462" spans="1:3" x14ac:dyDescent="0.3">
      <c r="A3462" s="44">
        <v>0.34599999999999997</v>
      </c>
      <c r="B3462" s="52">
        <v>8.3699999999999992</v>
      </c>
      <c r="C3462" s="53">
        <v>6.5390624999999994E-2</v>
      </c>
    </row>
    <row r="3463" spans="1:3" x14ac:dyDescent="0.3">
      <c r="A3463" s="44">
        <v>0.34610000000000002</v>
      </c>
      <c r="B3463" s="52">
        <v>8.3699999999999992</v>
      </c>
      <c r="C3463" s="53">
        <v>6.5390624999999994E-2</v>
      </c>
    </row>
    <row r="3464" spans="1:3" x14ac:dyDescent="0.3">
      <c r="A3464" s="44">
        <v>0.34620000000000001</v>
      </c>
      <c r="B3464" s="52">
        <v>8.3699999999999992</v>
      </c>
      <c r="C3464" s="53">
        <v>6.5390624999999994E-2</v>
      </c>
    </row>
    <row r="3465" spans="1:3" x14ac:dyDescent="0.3">
      <c r="A3465" s="44">
        <v>0.3463</v>
      </c>
      <c r="B3465" s="52">
        <v>8.3699999999999992</v>
      </c>
      <c r="C3465" s="53">
        <v>6.5390624999999994E-2</v>
      </c>
    </row>
    <row r="3466" spans="1:3" x14ac:dyDescent="0.3">
      <c r="A3466" s="44">
        <v>0.34639999999999999</v>
      </c>
      <c r="B3466" s="52">
        <v>8.3699999999999992</v>
      </c>
      <c r="C3466" s="53">
        <v>6.5390624999999994E-2</v>
      </c>
    </row>
    <row r="3467" spans="1:3" x14ac:dyDescent="0.3">
      <c r="A3467" s="44">
        <v>0.34649999999999997</v>
      </c>
      <c r="B3467" s="52">
        <v>8.3699999999999992</v>
      </c>
      <c r="C3467" s="53">
        <v>6.5390624999999994E-2</v>
      </c>
    </row>
    <row r="3468" spans="1:3" x14ac:dyDescent="0.3">
      <c r="A3468" s="44">
        <v>0.34660000000000002</v>
      </c>
      <c r="B3468" s="52">
        <v>8.3699999999999992</v>
      </c>
      <c r="C3468" s="53">
        <v>6.5390624999999994E-2</v>
      </c>
    </row>
    <row r="3469" spans="1:3" x14ac:dyDescent="0.3">
      <c r="A3469" s="44">
        <v>0.34670000000000001</v>
      </c>
      <c r="B3469" s="52">
        <v>8.3699999999999992</v>
      </c>
      <c r="C3469" s="53">
        <v>6.5390624999999994E-2</v>
      </c>
    </row>
    <row r="3470" spans="1:3" x14ac:dyDescent="0.3">
      <c r="A3470" s="44">
        <v>0.3468</v>
      </c>
      <c r="B3470" s="52">
        <v>8.3699999999999992</v>
      </c>
      <c r="C3470" s="53">
        <v>6.5390624999999994E-2</v>
      </c>
    </row>
    <row r="3471" spans="1:3" x14ac:dyDescent="0.3">
      <c r="A3471" s="44">
        <v>0.34689999999999999</v>
      </c>
      <c r="B3471" s="52">
        <v>8.3699999999999992</v>
      </c>
      <c r="C3471" s="53">
        <v>6.5390624999999994E-2</v>
      </c>
    </row>
    <row r="3472" spans="1:3" x14ac:dyDescent="0.3">
      <c r="A3472" s="44">
        <v>0.34699999999999998</v>
      </c>
      <c r="B3472" s="52">
        <v>8.3699999999999992</v>
      </c>
      <c r="C3472" s="53">
        <v>6.5390624999999994E-2</v>
      </c>
    </row>
    <row r="3473" spans="1:3" x14ac:dyDescent="0.3">
      <c r="A3473" s="44">
        <v>0.34710000000000002</v>
      </c>
      <c r="B3473" s="52">
        <v>8.3699999999999992</v>
      </c>
      <c r="C3473" s="53">
        <v>6.5390624999999994E-2</v>
      </c>
    </row>
    <row r="3474" spans="1:3" x14ac:dyDescent="0.3">
      <c r="A3474" s="44">
        <v>0.34720000000000001</v>
      </c>
      <c r="B3474" s="52">
        <v>8.3699999999999992</v>
      </c>
      <c r="C3474" s="53">
        <v>6.5390624999999994E-2</v>
      </c>
    </row>
    <row r="3475" spans="1:3" x14ac:dyDescent="0.3">
      <c r="A3475" s="44">
        <v>0.3473</v>
      </c>
      <c r="B3475" s="52">
        <v>8.3699999999999992</v>
      </c>
      <c r="C3475" s="53">
        <v>6.5390624999999994E-2</v>
      </c>
    </row>
    <row r="3476" spans="1:3" x14ac:dyDescent="0.3">
      <c r="A3476" s="44">
        <v>0.34739999999999999</v>
      </c>
      <c r="B3476" s="52">
        <v>8.3699999999999992</v>
      </c>
      <c r="C3476" s="53">
        <v>6.5390624999999994E-2</v>
      </c>
    </row>
    <row r="3477" spans="1:3" x14ac:dyDescent="0.3">
      <c r="A3477" s="44">
        <v>0.34749999999999998</v>
      </c>
      <c r="B3477" s="52">
        <v>8.3699999999999992</v>
      </c>
      <c r="C3477" s="53">
        <v>6.5390624999999994E-2</v>
      </c>
    </row>
    <row r="3478" spans="1:3" x14ac:dyDescent="0.3">
      <c r="A3478" s="44">
        <v>0.34760000000000002</v>
      </c>
      <c r="B3478" s="52">
        <v>8.3699999999999992</v>
      </c>
      <c r="C3478" s="53">
        <v>6.5390624999999994E-2</v>
      </c>
    </row>
    <row r="3479" spans="1:3" x14ac:dyDescent="0.3">
      <c r="A3479" s="44">
        <v>0.34770000000000001</v>
      </c>
      <c r="B3479" s="52">
        <v>8.3699999999999992</v>
      </c>
      <c r="C3479" s="53">
        <v>6.5390624999999994E-2</v>
      </c>
    </row>
    <row r="3480" spans="1:3" x14ac:dyDescent="0.3">
      <c r="A3480" s="44">
        <v>0.3478</v>
      </c>
      <c r="B3480" s="52">
        <v>8.3699999999999992</v>
      </c>
      <c r="C3480" s="53">
        <v>6.5390624999999994E-2</v>
      </c>
    </row>
    <row r="3481" spans="1:3" x14ac:dyDescent="0.3">
      <c r="A3481" s="44">
        <v>0.34789999999999999</v>
      </c>
      <c r="B3481" s="52">
        <v>8.3699999999999992</v>
      </c>
      <c r="C3481" s="53">
        <v>6.5390624999999994E-2</v>
      </c>
    </row>
    <row r="3482" spans="1:3" x14ac:dyDescent="0.3">
      <c r="A3482" s="44">
        <v>0.34799999999999998</v>
      </c>
      <c r="B3482" s="52">
        <v>8.3699999999999992</v>
      </c>
      <c r="C3482" s="53">
        <v>6.5390624999999994E-2</v>
      </c>
    </row>
    <row r="3483" spans="1:3" x14ac:dyDescent="0.3">
      <c r="A3483" s="44">
        <v>0.34810000000000002</v>
      </c>
      <c r="B3483" s="52">
        <v>8.3699999999999992</v>
      </c>
      <c r="C3483" s="53">
        <v>6.5390624999999994E-2</v>
      </c>
    </row>
    <row r="3484" spans="1:3" x14ac:dyDescent="0.3">
      <c r="A3484" s="44">
        <v>0.34820000000000001</v>
      </c>
      <c r="B3484" s="52">
        <v>8.3699999999999992</v>
      </c>
      <c r="C3484" s="53">
        <v>6.5390624999999994E-2</v>
      </c>
    </row>
    <row r="3485" spans="1:3" x14ac:dyDescent="0.3">
      <c r="A3485" s="44">
        <v>0.3483</v>
      </c>
      <c r="B3485" s="52">
        <v>8.3699999999999992</v>
      </c>
      <c r="C3485" s="53">
        <v>6.5390624999999994E-2</v>
      </c>
    </row>
    <row r="3486" spans="1:3" x14ac:dyDescent="0.3">
      <c r="A3486" s="44">
        <v>0.34839999999999999</v>
      </c>
      <c r="B3486" s="52">
        <v>8.3699999999999992</v>
      </c>
      <c r="C3486" s="53">
        <v>6.5390624999999994E-2</v>
      </c>
    </row>
    <row r="3487" spans="1:3" x14ac:dyDescent="0.3">
      <c r="A3487" s="44">
        <v>0.34849999999999998</v>
      </c>
      <c r="B3487" s="52">
        <v>8.3699999999999992</v>
      </c>
      <c r="C3487" s="53">
        <v>6.5390624999999994E-2</v>
      </c>
    </row>
    <row r="3488" spans="1:3" x14ac:dyDescent="0.3">
      <c r="A3488" s="44">
        <v>0.34860000000000002</v>
      </c>
      <c r="B3488" s="52">
        <v>8.3699999999999992</v>
      </c>
      <c r="C3488" s="53">
        <v>6.5390624999999994E-2</v>
      </c>
    </row>
    <row r="3489" spans="1:3" x14ac:dyDescent="0.3">
      <c r="A3489" s="44">
        <v>0.34870000000000001</v>
      </c>
      <c r="B3489" s="52">
        <v>8.3699999999999992</v>
      </c>
      <c r="C3489" s="53">
        <v>6.5390624999999994E-2</v>
      </c>
    </row>
    <row r="3490" spans="1:3" x14ac:dyDescent="0.3">
      <c r="A3490" s="44">
        <v>0.3488</v>
      </c>
      <c r="B3490" s="52">
        <v>8.3699999999999992</v>
      </c>
      <c r="C3490" s="53">
        <v>6.5390624999999994E-2</v>
      </c>
    </row>
    <row r="3491" spans="1:3" x14ac:dyDescent="0.3">
      <c r="A3491" s="44">
        <v>0.34889999999999999</v>
      </c>
      <c r="B3491" s="52">
        <v>8.3699999999999992</v>
      </c>
      <c r="C3491" s="53">
        <v>6.5390624999999994E-2</v>
      </c>
    </row>
    <row r="3492" spans="1:3" x14ac:dyDescent="0.3">
      <c r="A3492" s="44">
        <v>0.34899999999999998</v>
      </c>
      <c r="B3492" s="52">
        <v>8.3699999999999992</v>
      </c>
      <c r="C3492" s="53">
        <v>6.5390624999999994E-2</v>
      </c>
    </row>
    <row r="3493" spans="1:3" x14ac:dyDescent="0.3">
      <c r="A3493" s="44">
        <v>0.34910000000000002</v>
      </c>
      <c r="B3493" s="52">
        <v>8.3699999999999992</v>
      </c>
      <c r="C3493" s="53">
        <v>6.5390624999999994E-2</v>
      </c>
    </row>
    <row r="3494" spans="1:3" x14ac:dyDescent="0.3">
      <c r="A3494" s="44">
        <v>0.34920000000000001</v>
      </c>
      <c r="B3494" s="52">
        <v>8.3699999999999992</v>
      </c>
      <c r="C3494" s="53">
        <v>6.5390624999999994E-2</v>
      </c>
    </row>
    <row r="3495" spans="1:3" x14ac:dyDescent="0.3">
      <c r="A3495" s="44">
        <v>0.3493</v>
      </c>
      <c r="B3495" s="52">
        <v>8.3699999999999992</v>
      </c>
      <c r="C3495" s="53">
        <v>6.5390624999999994E-2</v>
      </c>
    </row>
    <row r="3496" spans="1:3" x14ac:dyDescent="0.3">
      <c r="A3496" s="44">
        <v>0.34939999999999999</v>
      </c>
      <c r="B3496" s="52">
        <v>8.3699999999999992</v>
      </c>
      <c r="C3496" s="53">
        <v>6.5390624999999994E-2</v>
      </c>
    </row>
    <row r="3497" spans="1:3" x14ac:dyDescent="0.3">
      <c r="A3497" s="44">
        <v>0.34949999999999998</v>
      </c>
      <c r="B3497" s="52">
        <v>8.3699999999999992</v>
      </c>
      <c r="C3497" s="53">
        <v>6.5390624999999994E-2</v>
      </c>
    </row>
    <row r="3498" spans="1:3" x14ac:dyDescent="0.3">
      <c r="A3498" s="44">
        <v>0.34960000000000002</v>
      </c>
      <c r="B3498" s="52">
        <v>8.3699999999999992</v>
      </c>
      <c r="C3498" s="53">
        <v>6.5390624999999994E-2</v>
      </c>
    </row>
    <row r="3499" spans="1:3" x14ac:dyDescent="0.3">
      <c r="A3499" s="44">
        <v>0.34970000000000001</v>
      </c>
      <c r="B3499" s="52">
        <v>8.3699999999999992</v>
      </c>
      <c r="C3499" s="53">
        <v>6.5390624999999994E-2</v>
      </c>
    </row>
    <row r="3500" spans="1:3" x14ac:dyDescent="0.3">
      <c r="A3500" s="44">
        <v>0.3498</v>
      </c>
      <c r="B3500" s="52">
        <v>8.3699999999999992</v>
      </c>
      <c r="C3500" s="53">
        <v>6.5390624999999994E-2</v>
      </c>
    </row>
    <row r="3501" spans="1:3" x14ac:dyDescent="0.3">
      <c r="A3501" s="44">
        <v>0.34989999999999999</v>
      </c>
      <c r="B3501" s="52">
        <v>8.3699999999999992</v>
      </c>
      <c r="C3501" s="53">
        <v>6.5390624999999994E-2</v>
      </c>
    </row>
    <row r="3502" spans="1:3" x14ac:dyDescent="0.3">
      <c r="A3502" s="44">
        <v>0.35</v>
      </c>
      <c r="B3502" s="52">
        <v>8.3699999999999992</v>
      </c>
      <c r="C3502" s="53">
        <v>6.5390624999999994E-2</v>
      </c>
    </row>
    <row r="3503" spans="1:3" x14ac:dyDescent="0.3">
      <c r="A3503" s="44">
        <v>0.35010000000000002</v>
      </c>
      <c r="B3503" s="52">
        <v>8.3699999999999992</v>
      </c>
      <c r="C3503" s="53">
        <v>6.5390624999999994E-2</v>
      </c>
    </row>
    <row r="3504" spans="1:3" x14ac:dyDescent="0.3">
      <c r="A3504" s="44">
        <v>0.35020000000000001</v>
      </c>
      <c r="B3504" s="52">
        <v>8.3699999999999992</v>
      </c>
      <c r="C3504" s="53">
        <v>6.5390624999999994E-2</v>
      </c>
    </row>
    <row r="3505" spans="1:3" x14ac:dyDescent="0.3">
      <c r="A3505" s="44">
        <v>0.3503</v>
      </c>
      <c r="B3505" s="52">
        <v>8.3699999999999992</v>
      </c>
      <c r="C3505" s="53">
        <v>6.5390624999999994E-2</v>
      </c>
    </row>
    <row r="3506" spans="1:3" x14ac:dyDescent="0.3">
      <c r="A3506" s="44">
        <v>0.35039999999999999</v>
      </c>
      <c r="B3506" s="52">
        <v>8.3699999999999992</v>
      </c>
      <c r="C3506" s="53">
        <v>6.5390624999999994E-2</v>
      </c>
    </row>
    <row r="3507" spans="1:3" x14ac:dyDescent="0.3">
      <c r="A3507" s="44">
        <v>0.35049999999999998</v>
      </c>
      <c r="B3507" s="52">
        <v>8.3699999999999992</v>
      </c>
      <c r="C3507" s="53">
        <v>6.5390624999999994E-2</v>
      </c>
    </row>
    <row r="3508" spans="1:3" x14ac:dyDescent="0.3">
      <c r="A3508" s="44">
        <v>0.35060000000000002</v>
      </c>
      <c r="B3508" s="52">
        <v>8.3699999999999992</v>
      </c>
      <c r="C3508" s="53">
        <v>6.5390624999999994E-2</v>
      </c>
    </row>
    <row r="3509" spans="1:3" x14ac:dyDescent="0.3">
      <c r="A3509" s="44">
        <v>0.35070000000000001</v>
      </c>
      <c r="B3509" s="52">
        <v>8.3699999999999992</v>
      </c>
      <c r="C3509" s="53">
        <v>6.5390624999999994E-2</v>
      </c>
    </row>
    <row r="3510" spans="1:3" x14ac:dyDescent="0.3">
      <c r="A3510" s="44">
        <v>0.3508</v>
      </c>
      <c r="B3510" s="52">
        <v>8.3699999999999992</v>
      </c>
      <c r="C3510" s="53">
        <v>6.5390624999999994E-2</v>
      </c>
    </row>
    <row r="3511" spans="1:3" x14ac:dyDescent="0.3">
      <c r="A3511" s="44">
        <v>0.35089999999999999</v>
      </c>
      <c r="B3511" s="52">
        <v>8.3699999999999992</v>
      </c>
      <c r="C3511" s="53">
        <v>6.5390624999999994E-2</v>
      </c>
    </row>
    <row r="3512" spans="1:3" x14ac:dyDescent="0.3">
      <c r="A3512" s="44">
        <v>0.35099999999999998</v>
      </c>
      <c r="B3512" s="52">
        <v>8.3699999999999992</v>
      </c>
      <c r="C3512" s="53">
        <v>6.5390624999999994E-2</v>
      </c>
    </row>
    <row r="3513" spans="1:3" x14ac:dyDescent="0.3">
      <c r="A3513" s="44">
        <v>0.35110000000000002</v>
      </c>
      <c r="B3513" s="52">
        <v>8.3699999999999992</v>
      </c>
      <c r="C3513" s="53">
        <v>6.5390624999999994E-2</v>
      </c>
    </row>
    <row r="3514" spans="1:3" x14ac:dyDescent="0.3">
      <c r="A3514" s="44">
        <v>0.35120000000000001</v>
      </c>
      <c r="B3514" s="52">
        <v>8.3699999999999992</v>
      </c>
      <c r="C3514" s="53">
        <v>6.5390624999999994E-2</v>
      </c>
    </row>
    <row r="3515" spans="1:3" x14ac:dyDescent="0.3">
      <c r="A3515" s="44">
        <v>0.3513</v>
      </c>
      <c r="B3515" s="52">
        <v>8.3699999999999992</v>
      </c>
      <c r="C3515" s="53">
        <v>6.5390624999999994E-2</v>
      </c>
    </row>
    <row r="3516" spans="1:3" x14ac:dyDescent="0.3">
      <c r="A3516" s="44">
        <v>0.35139999999999999</v>
      </c>
      <c r="B3516" s="52">
        <v>8.3699999999999992</v>
      </c>
      <c r="C3516" s="53">
        <v>6.5390624999999994E-2</v>
      </c>
    </row>
    <row r="3517" spans="1:3" x14ac:dyDescent="0.3">
      <c r="A3517" s="44">
        <v>0.35149999999999998</v>
      </c>
      <c r="B3517" s="52">
        <v>8.3699999999999992</v>
      </c>
      <c r="C3517" s="53">
        <v>6.5390624999999994E-2</v>
      </c>
    </row>
    <row r="3518" spans="1:3" x14ac:dyDescent="0.3">
      <c r="A3518" s="44">
        <v>0.35160000000000002</v>
      </c>
      <c r="B3518" s="52">
        <v>8.3699999999999992</v>
      </c>
      <c r="C3518" s="53">
        <v>6.5390624999999994E-2</v>
      </c>
    </row>
    <row r="3519" spans="1:3" x14ac:dyDescent="0.3">
      <c r="A3519" s="44">
        <v>0.35170000000000001</v>
      </c>
      <c r="B3519" s="52">
        <v>8.3699999999999992</v>
      </c>
      <c r="C3519" s="53">
        <v>6.5390624999999994E-2</v>
      </c>
    </row>
    <row r="3520" spans="1:3" x14ac:dyDescent="0.3">
      <c r="A3520" s="44">
        <v>0.3518</v>
      </c>
      <c r="B3520" s="52">
        <v>8.3699999999999992</v>
      </c>
      <c r="C3520" s="53">
        <v>6.5390624999999994E-2</v>
      </c>
    </row>
    <row r="3521" spans="1:3" x14ac:dyDescent="0.3">
      <c r="A3521" s="44">
        <v>0.35189999999999999</v>
      </c>
      <c r="B3521" s="52">
        <v>8.3699999999999992</v>
      </c>
      <c r="C3521" s="53">
        <v>6.5390624999999994E-2</v>
      </c>
    </row>
    <row r="3522" spans="1:3" x14ac:dyDescent="0.3">
      <c r="A3522" s="44">
        <v>0.35199999999999998</v>
      </c>
      <c r="B3522" s="52">
        <v>8.3699999999999992</v>
      </c>
      <c r="C3522" s="53">
        <v>6.5390624999999994E-2</v>
      </c>
    </row>
    <row r="3523" spans="1:3" x14ac:dyDescent="0.3">
      <c r="A3523" s="44">
        <v>0.35210000000000002</v>
      </c>
      <c r="B3523" s="52">
        <v>8.3699999999999992</v>
      </c>
      <c r="C3523" s="53">
        <v>6.5390624999999994E-2</v>
      </c>
    </row>
    <row r="3524" spans="1:3" x14ac:dyDescent="0.3">
      <c r="A3524" s="44">
        <v>0.35220000000000001</v>
      </c>
      <c r="B3524" s="52">
        <v>8.3699999999999992</v>
      </c>
      <c r="C3524" s="53">
        <v>6.5390624999999994E-2</v>
      </c>
    </row>
    <row r="3525" spans="1:3" x14ac:dyDescent="0.3">
      <c r="A3525" s="44">
        <v>0.3523</v>
      </c>
      <c r="B3525" s="52">
        <v>8.3699999999999992</v>
      </c>
      <c r="C3525" s="53">
        <v>6.5390624999999994E-2</v>
      </c>
    </row>
    <row r="3526" spans="1:3" x14ac:dyDescent="0.3">
      <c r="A3526" s="44">
        <v>0.35239999999999999</v>
      </c>
      <c r="B3526" s="52">
        <v>8.3699999999999992</v>
      </c>
      <c r="C3526" s="53">
        <v>6.5390624999999994E-2</v>
      </c>
    </row>
    <row r="3527" spans="1:3" x14ac:dyDescent="0.3">
      <c r="A3527" s="44">
        <v>0.35249999999999998</v>
      </c>
      <c r="B3527" s="52">
        <v>8.3699999999999992</v>
      </c>
      <c r="C3527" s="53">
        <v>6.5390624999999994E-2</v>
      </c>
    </row>
    <row r="3528" spans="1:3" x14ac:dyDescent="0.3">
      <c r="A3528" s="44">
        <v>0.35260000000000002</v>
      </c>
      <c r="B3528" s="52">
        <v>8.3699999999999992</v>
      </c>
      <c r="C3528" s="53">
        <v>6.5390624999999994E-2</v>
      </c>
    </row>
    <row r="3529" spans="1:3" x14ac:dyDescent="0.3">
      <c r="A3529" s="44">
        <v>0.35270000000000001</v>
      </c>
      <c r="B3529" s="52">
        <v>8.3699999999999992</v>
      </c>
      <c r="C3529" s="53">
        <v>6.5390624999999994E-2</v>
      </c>
    </row>
    <row r="3530" spans="1:3" x14ac:dyDescent="0.3">
      <c r="A3530" s="44">
        <v>0.3528</v>
      </c>
      <c r="B3530" s="52">
        <v>8.3699999999999992</v>
      </c>
      <c r="C3530" s="53">
        <v>6.5390624999999994E-2</v>
      </c>
    </row>
    <row r="3531" spans="1:3" x14ac:dyDescent="0.3">
      <c r="A3531" s="44">
        <v>0.35289999999999999</v>
      </c>
      <c r="B3531" s="52">
        <v>8.3699999999999992</v>
      </c>
      <c r="C3531" s="53">
        <v>6.5390624999999994E-2</v>
      </c>
    </row>
    <row r="3532" spans="1:3" x14ac:dyDescent="0.3">
      <c r="A3532" s="44">
        <v>0.35299999999999998</v>
      </c>
      <c r="B3532" s="52">
        <v>8.3699999999999992</v>
      </c>
      <c r="C3532" s="53">
        <v>6.5390624999999994E-2</v>
      </c>
    </row>
    <row r="3533" spans="1:3" x14ac:dyDescent="0.3">
      <c r="A3533" s="44">
        <v>0.35310000000000002</v>
      </c>
      <c r="B3533" s="52">
        <v>8.3699999999999992</v>
      </c>
      <c r="C3533" s="53">
        <v>6.5390624999999994E-2</v>
      </c>
    </row>
    <row r="3534" spans="1:3" x14ac:dyDescent="0.3">
      <c r="A3534" s="44">
        <v>0.35320000000000001</v>
      </c>
      <c r="B3534" s="52">
        <v>8.3699999999999992</v>
      </c>
      <c r="C3534" s="53">
        <v>6.5390624999999994E-2</v>
      </c>
    </row>
    <row r="3535" spans="1:3" x14ac:dyDescent="0.3">
      <c r="A3535" s="44">
        <v>0.3533</v>
      </c>
      <c r="B3535" s="52">
        <v>8.3699999999999992</v>
      </c>
      <c r="C3535" s="53">
        <v>6.5390624999999994E-2</v>
      </c>
    </row>
    <row r="3536" spans="1:3" x14ac:dyDescent="0.3">
      <c r="A3536" s="44">
        <v>0.35339999999999999</v>
      </c>
      <c r="B3536" s="52">
        <v>8.3699999999999992</v>
      </c>
      <c r="C3536" s="53">
        <v>6.5390624999999994E-2</v>
      </c>
    </row>
    <row r="3537" spans="1:3" x14ac:dyDescent="0.3">
      <c r="A3537" s="44">
        <v>0.35349999999999998</v>
      </c>
      <c r="B3537" s="52">
        <v>8.3699999999999992</v>
      </c>
      <c r="C3537" s="53">
        <v>6.5390624999999994E-2</v>
      </c>
    </row>
    <row r="3538" spans="1:3" x14ac:dyDescent="0.3">
      <c r="A3538" s="44">
        <v>0.35360000000000003</v>
      </c>
      <c r="B3538" s="52">
        <v>8.3699999999999992</v>
      </c>
      <c r="C3538" s="53">
        <v>6.5390624999999994E-2</v>
      </c>
    </row>
    <row r="3539" spans="1:3" x14ac:dyDescent="0.3">
      <c r="A3539" s="44">
        <v>0.35370000000000001</v>
      </c>
      <c r="B3539" s="52">
        <v>8.3699999999999992</v>
      </c>
      <c r="C3539" s="53">
        <v>6.5390624999999994E-2</v>
      </c>
    </row>
    <row r="3540" spans="1:3" x14ac:dyDescent="0.3">
      <c r="A3540" s="44">
        <v>0.3538</v>
      </c>
      <c r="B3540" s="52">
        <v>8.3699999999999992</v>
      </c>
      <c r="C3540" s="53">
        <v>6.5390624999999994E-2</v>
      </c>
    </row>
    <row r="3541" spans="1:3" x14ac:dyDescent="0.3">
      <c r="A3541" s="44">
        <v>0.35389999999999999</v>
      </c>
      <c r="B3541" s="52">
        <v>8.3699999999999992</v>
      </c>
      <c r="C3541" s="53">
        <v>6.5390624999999994E-2</v>
      </c>
    </row>
    <row r="3542" spans="1:3" x14ac:dyDescent="0.3">
      <c r="A3542" s="44">
        <v>0.35399999999999998</v>
      </c>
      <c r="B3542" s="52">
        <v>8.3699999999999992</v>
      </c>
      <c r="C3542" s="53">
        <v>6.5390624999999994E-2</v>
      </c>
    </row>
    <row r="3543" spans="1:3" x14ac:dyDescent="0.3">
      <c r="A3543" s="44">
        <v>0.35410000000000003</v>
      </c>
      <c r="B3543" s="52">
        <v>8.3699999999999992</v>
      </c>
      <c r="C3543" s="53">
        <v>6.5390624999999994E-2</v>
      </c>
    </row>
    <row r="3544" spans="1:3" x14ac:dyDescent="0.3">
      <c r="A3544" s="44">
        <v>0.35420000000000001</v>
      </c>
      <c r="B3544" s="52">
        <v>8.3699999999999992</v>
      </c>
      <c r="C3544" s="53">
        <v>6.5390624999999994E-2</v>
      </c>
    </row>
    <row r="3545" spans="1:3" x14ac:dyDescent="0.3">
      <c r="A3545" s="44">
        <v>0.3543</v>
      </c>
      <c r="B3545" s="52">
        <v>8.3699999999999992</v>
      </c>
      <c r="C3545" s="53">
        <v>6.5390624999999994E-2</v>
      </c>
    </row>
    <row r="3546" spans="1:3" x14ac:dyDescent="0.3">
      <c r="A3546" s="44">
        <v>0.35439999999999999</v>
      </c>
      <c r="B3546" s="52">
        <v>8.3699999999999992</v>
      </c>
      <c r="C3546" s="53">
        <v>6.5390624999999994E-2</v>
      </c>
    </row>
    <row r="3547" spans="1:3" x14ac:dyDescent="0.3">
      <c r="A3547" s="44">
        <v>0.35449999999999998</v>
      </c>
      <c r="B3547" s="52">
        <v>8.3699999999999992</v>
      </c>
      <c r="C3547" s="53">
        <v>6.5390624999999994E-2</v>
      </c>
    </row>
    <row r="3548" spans="1:3" x14ac:dyDescent="0.3">
      <c r="A3548" s="44">
        <v>0.35460000000000003</v>
      </c>
      <c r="B3548" s="52">
        <v>8.3699999999999992</v>
      </c>
      <c r="C3548" s="53">
        <v>6.5390624999999994E-2</v>
      </c>
    </row>
    <row r="3549" spans="1:3" x14ac:dyDescent="0.3">
      <c r="A3549" s="44">
        <v>0.35470000000000002</v>
      </c>
      <c r="B3549" s="52">
        <v>8.3699999999999992</v>
      </c>
      <c r="C3549" s="53">
        <v>6.5390624999999994E-2</v>
      </c>
    </row>
    <row r="3550" spans="1:3" x14ac:dyDescent="0.3">
      <c r="A3550" s="44">
        <v>0.3548</v>
      </c>
      <c r="B3550" s="52">
        <v>8.3699999999999992</v>
      </c>
      <c r="C3550" s="53">
        <v>6.5390624999999994E-2</v>
      </c>
    </row>
    <row r="3551" spans="1:3" x14ac:dyDescent="0.3">
      <c r="A3551" s="44">
        <v>0.35489999999999999</v>
      </c>
      <c r="B3551" s="52">
        <v>8.3699999999999992</v>
      </c>
      <c r="C3551" s="53">
        <v>6.5390624999999994E-2</v>
      </c>
    </row>
    <row r="3552" spans="1:3" x14ac:dyDescent="0.3">
      <c r="A3552" s="44">
        <v>0.35499999999999998</v>
      </c>
      <c r="B3552" s="52">
        <v>8.3699999999999992</v>
      </c>
      <c r="C3552" s="53">
        <v>6.5390624999999994E-2</v>
      </c>
    </row>
    <row r="3553" spans="1:3" x14ac:dyDescent="0.3">
      <c r="A3553" s="44">
        <v>0.35510000000000003</v>
      </c>
      <c r="B3553" s="52">
        <v>8.3699999999999992</v>
      </c>
      <c r="C3553" s="53">
        <v>6.5390624999999994E-2</v>
      </c>
    </row>
    <row r="3554" spans="1:3" x14ac:dyDescent="0.3">
      <c r="A3554" s="44">
        <v>0.35520000000000002</v>
      </c>
      <c r="B3554" s="52">
        <v>8.3699999999999992</v>
      </c>
      <c r="C3554" s="53">
        <v>6.5390624999999994E-2</v>
      </c>
    </row>
    <row r="3555" spans="1:3" x14ac:dyDescent="0.3">
      <c r="A3555" s="44">
        <v>0.3553</v>
      </c>
      <c r="B3555" s="52">
        <v>8.3699999999999992</v>
      </c>
      <c r="C3555" s="53">
        <v>6.5390624999999994E-2</v>
      </c>
    </row>
    <row r="3556" spans="1:3" x14ac:dyDescent="0.3">
      <c r="A3556" s="44">
        <v>0.35539999999999999</v>
      </c>
      <c r="B3556" s="52">
        <v>8.3699999999999992</v>
      </c>
      <c r="C3556" s="53">
        <v>6.5390624999999994E-2</v>
      </c>
    </row>
    <row r="3557" spans="1:3" x14ac:dyDescent="0.3">
      <c r="A3557" s="44">
        <v>0.35549999999999998</v>
      </c>
      <c r="B3557" s="52">
        <v>8.3699999999999992</v>
      </c>
      <c r="C3557" s="53">
        <v>6.5390624999999994E-2</v>
      </c>
    </row>
    <row r="3558" spans="1:3" x14ac:dyDescent="0.3">
      <c r="A3558" s="44">
        <v>0.35560000000000003</v>
      </c>
      <c r="B3558" s="52">
        <v>8.3699999999999992</v>
      </c>
      <c r="C3558" s="53">
        <v>6.5390624999999994E-2</v>
      </c>
    </row>
    <row r="3559" spans="1:3" x14ac:dyDescent="0.3">
      <c r="A3559" s="44">
        <v>0.35570000000000002</v>
      </c>
      <c r="B3559" s="52">
        <v>8.3699999999999992</v>
      </c>
      <c r="C3559" s="53">
        <v>6.5390624999999994E-2</v>
      </c>
    </row>
    <row r="3560" spans="1:3" x14ac:dyDescent="0.3">
      <c r="A3560" s="44">
        <v>0.35580000000000001</v>
      </c>
      <c r="B3560" s="52">
        <v>8.3699999999999992</v>
      </c>
      <c r="C3560" s="53">
        <v>6.5390624999999994E-2</v>
      </c>
    </row>
    <row r="3561" spans="1:3" x14ac:dyDescent="0.3">
      <c r="A3561" s="44">
        <v>0.35589999999999999</v>
      </c>
      <c r="B3561" s="52">
        <v>8.3699999999999992</v>
      </c>
      <c r="C3561" s="53">
        <v>6.5390624999999994E-2</v>
      </c>
    </row>
    <row r="3562" spans="1:3" x14ac:dyDescent="0.3">
      <c r="A3562" s="44">
        <v>0.35599999999999998</v>
      </c>
      <c r="B3562" s="52">
        <v>8.3699999999999992</v>
      </c>
      <c r="C3562" s="53">
        <v>6.5390624999999994E-2</v>
      </c>
    </row>
    <row r="3563" spans="1:3" x14ac:dyDescent="0.3">
      <c r="A3563" s="44">
        <v>0.35610000000000003</v>
      </c>
      <c r="B3563" s="52">
        <v>8.3699999999999992</v>
      </c>
      <c r="C3563" s="53">
        <v>6.5390624999999994E-2</v>
      </c>
    </row>
    <row r="3564" spans="1:3" x14ac:dyDescent="0.3">
      <c r="A3564" s="44">
        <v>0.35620000000000002</v>
      </c>
      <c r="B3564" s="52">
        <v>8.3699999999999992</v>
      </c>
      <c r="C3564" s="53">
        <v>6.5390624999999994E-2</v>
      </c>
    </row>
    <row r="3565" spans="1:3" x14ac:dyDescent="0.3">
      <c r="A3565" s="44">
        <v>0.35630000000000001</v>
      </c>
      <c r="B3565" s="52">
        <v>8.3699999999999992</v>
      </c>
      <c r="C3565" s="53">
        <v>6.5390624999999994E-2</v>
      </c>
    </row>
    <row r="3566" spans="1:3" x14ac:dyDescent="0.3">
      <c r="A3566" s="44">
        <v>0.35639999999999999</v>
      </c>
      <c r="B3566" s="52">
        <v>8.3699999999999992</v>
      </c>
      <c r="C3566" s="53">
        <v>6.5390624999999994E-2</v>
      </c>
    </row>
    <row r="3567" spans="1:3" x14ac:dyDescent="0.3">
      <c r="A3567" s="44">
        <v>0.35649999999999998</v>
      </c>
      <c r="B3567" s="52">
        <v>8.3699999999999992</v>
      </c>
      <c r="C3567" s="53">
        <v>6.5390624999999994E-2</v>
      </c>
    </row>
    <row r="3568" spans="1:3" x14ac:dyDescent="0.3">
      <c r="A3568" s="44">
        <v>0.35659999999999997</v>
      </c>
      <c r="B3568" s="52">
        <v>8.3699999999999992</v>
      </c>
      <c r="C3568" s="53">
        <v>6.5390624999999994E-2</v>
      </c>
    </row>
    <row r="3569" spans="1:3" x14ac:dyDescent="0.3">
      <c r="A3569" s="44">
        <v>0.35670000000000002</v>
      </c>
      <c r="B3569" s="52">
        <v>8.3699999999999992</v>
      </c>
      <c r="C3569" s="53">
        <v>6.5390624999999994E-2</v>
      </c>
    </row>
    <row r="3570" spans="1:3" x14ac:dyDescent="0.3">
      <c r="A3570" s="44">
        <v>0.35680000000000001</v>
      </c>
      <c r="B3570" s="52">
        <v>8.3699999999999992</v>
      </c>
      <c r="C3570" s="53">
        <v>6.5390624999999994E-2</v>
      </c>
    </row>
    <row r="3571" spans="1:3" x14ac:dyDescent="0.3">
      <c r="A3571" s="44">
        <v>0.3569</v>
      </c>
      <c r="B3571" s="52">
        <v>8.3699999999999992</v>
      </c>
      <c r="C3571" s="53">
        <v>6.5390624999999994E-2</v>
      </c>
    </row>
    <row r="3572" spans="1:3" x14ac:dyDescent="0.3">
      <c r="A3572" s="44">
        <v>0.35699999999999998</v>
      </c>
      <c r="B3572" s="52">
        <v>8.3699999999999992</v>
      </c>
      <c r="C3572" s="53">
        <v>6.5390624999999994E-2</v>
      </c>
    </row>
    <row r="3573" spans="1:3" x14ac:dyDescent="0.3">
      <c r="A3573" s="44">
        <v>0.35709999999999997</v>
      </c>
      <c r="B3573" s="52">
        <v>8.3699999999999992</v>
      </c>
      <c r="C3573" s="53">
        <v>6.5390624999999994E-2</v>
      </c>
    </row>
    <row r="3574" spans="1:3" x14ac:dyDescent="0.3">
      <c r="A3574" s="44">
        <v>0.35720000000000002</v>
      </c>
      <c r="B3574" s="52">
        <v>8.3699999999999992</v>
      </c>
      <c r="C3574" s="53">
        <v>6.5390624999999994E-2</v>
      </c>
    </row>
    <row r="3575" spans="1:3" x14ac:dyDescent="0.3">
      <c r="A3575" s="44">
        <v>0.35730000000000001</v>
      </c>
      <c r="B3575" s="52">
        <v>8.3699999999999992</v>
      </c>
      <c r="C3575" s="53">
        <v>6.5390624999999994E-2</v>
      </c>
    </row>
    <row r="3576" spans="1:3" x14ac:dyDescent="0.3">
      <c r="A3576" s="44">
        <v>0.3574</v>
      </c>
      <c r="B3576" s="52">
        <v>8.3699999999999992</v>
      </c>
      <c r="C3576" s="53">
        <v>6.5390624999999994E-2</v>
      </c>
    </row>
    <row r="3577" spans="1:3" x14ac:dyDescent="0.3">
      <c r="A3577" s="44">
        <v>0.35749999999999998</v>
      </c>
      <c r="B3577" s="52">
        <v>8.3699999999999992</v>
      </c>
      <c r="C3577" s="53">
        <v>6.5390624999999994E-2</v>
      </c>
    </row>
    <row r="3578" spans="1:3" x14ac:dyDescent="0.3">
      <c r="A3578" s="44">
        <v>0.35759999999999997</v>
      </c>
      <c r="B3578" s="52">
        <v>8.3699999999999992</v>
      </c>
      <c r="C3578" s="53">
        <v>6.5390624999999994E-2</v>
      </c>
    </row>
    <row r="3579" spans="1:3" x14ac:dyDescent="0.3">
      <c r="A3579" s="44">
        <v>0.35770000000000002</v>
      </c>
      <c r="B3579" s="52">
        <v>8.3699999999999992</v>
      </c>
      <c r="C3579" s="53">
        <v>6.5390624999999994E-2</v>
      </c>
    </row>
    <row r="3580" spans="1:3" x14ac:dyDescent="0.3">
      <c r="A3580" s="44">
        <v>0.35780000000000001</v>
      </c>
      <c r="B3580" s="52">
        <v>8.3699999999999992</v>
      </c>
      <c r="C3580" s="53">
        <v>6.5390624999999994E-2</v>
      </c>
    </row>
    <row r="3581" spans="1:3" x14ac:dyDescent="0.3">
      <c r="A3581" s="44">
        <v>0.3579</v>
      </c>
      <c r="B3581" s="52">
        <v>8.3699999999999992</v>
      </c>
      <c r="C3581" s="53">
        <v>6.5390624999999994E-2</v>
      </c>
    </row>
    <row r="3582" spans="1:3" x14ac:dyDescent="0.3">
      <c r="A3582" s="44">
        <v>0.35799999999999998</v>
      </c>
      <c r="B3582" s="52">
        <v>8.3699999999999992</v>
      </c>
      <c r="C3582" s="53">
        <v>6.5390624999999994E-2</v>
      </c>
    </row>
    <row r="3583" spans="1:3" x14ac:dyDescent="0.3">
      <c r="A3583" s="44">
        <v>0.35809999999999997</v>
      </c>
      <c r="B3583" s="52">
        <v>8.3699999999999992</v>
      </c>
      <c r="C3583" s="53">
        <v>6.5390624999999994E-2</v>
      </c>
    </row>
    <row r="3584" spans="1:3" x14ac:dyDescent="0.3">
      <c r="A3584" s="44">
        <v>0.35820000000000002</v>
      </c>
      <c r="B3584" s="52">
        <v>8.3699999999999992</v>
      </c>
      <c r="C3584" s="53">
        <v>6.5390624999999994E-2</v>
      </c>
    </row>
    <row r="3585" spans="1:3" x14ac:dyDescent="0.3">
      <c r="A3585" s="44">
        <v>0.35830000000000001</v>
      </c>
      <c r="B3585" s="52">
        <v>8.3699999999999992</v>
      </c>
      <c r="C3585" s="53">
        <v>6.5390624999999994E-2</v>
      </c>
    </row>
    <row r="3586" spans="1:3" x14ac:dyDescent="0.3">
      <c r="A3586" s="44">
        <v>0.3584</v>
      </c>
      <c r="B3586" s="52">
        <v>8.3699999999999992</v>
      </c>
      <c r="C3586" s="53">
        <v>6.5390624999999994E-2</v>
      </c>
    </row>
    <row r="3587" spans="1:3" x14ac:dyDescent="0.3">
      <c r="A3587" s="44">
        <v>0.35849999999999999</v>
      </c>
      <c r="B3587" s="52">
        <v>8.3699999999999992</v>
      </c>
      <c r="C3587" s="53">
        <v>6.5390624999999994E-2</v>
      </c>
    </row>
    <row r="3588" spans="1:3" x14ac:dyDescent="0.3">
      <c r="A3588" s="44">
        <v>0.35859999999999997</v>
      </c>
      <c r="B3588" s="52">
        <v>8.3699999999999992</v>
      </c>
      <c r="C3588" s="53">
        <v>6.5390624999999994E-2</v>
      </c>
    </row>
    <row r="3589" spans="1:3" x14ac:dyDescent="0.3">
      <c r="A3589" s="44">
        <v>0.35870000000000002</v>
      </c>
      <c r="B3589" s="52">
        <v>8.3699999999999992</v>
      </c>
      <c r="C3589" s="53">
        <v>6.5390624999999994E-2</v>
      </c>
    </row>
    <row r="3590" spans="1:3" x14ac:dyDescent="0.3">
      <c r="A3590" s="44">
        <v>0.35880000000000001</v>
      </c>
      <c r="B3590" s="52">
        <v>8.3699999999999992</v>
      </c>
      <c r="C3590" s="53">
        <v>6.5390624999999994E-2</v>
      </c>
    </row>
    <row r="3591" spans="1:3" x14ac:dyDescent="0.3">
      <c r="A3591" s="44">
        <v>0.3589</v>
      </c>
      <c r="B3591" s="52">
        <v>8.3699999999999992</v>
      </c>
      <c r="C3591" s="53">
        <v>6.5390624999999994E-2</v>
      </c>
    </row>
    <row r="3592" spans="1:3" x14ac:dyDescent="0.3">
      <c r="A3592" s="44">
        <v>0.35899999999999999</v>
      </c>
      <c r="B3592" s="52">
        <v>8.3699999999999992</v>
      </c>
      <c r="C3592" s="53">
        <v>6.5390624999999994E-2</v>
      </c>
    </row>
    <row r="3593" spans="1:3" x14ac:dyDescent="0.3">
      <c r="A3593" s="44">
        <v>0.35909999999999997</v>
      </c>
      <c r="B3593" s="52">
        <v>8.3699999999999992</v>
      </c>
      <c r="C3593" s="53">
        <v>6.5390624999999994E-2</v>
      </c>
    </row>
    <row r="3594" spans="1:3" x14ac:dyDescent="0.3">
      <c r="A3594" s="44">
        <v>0.35920000000000002</v>
      </c>
      <c r="B3594" s="52">
        <v>8.3699999999999992</v>
      </c>
      <c r="C3594" s="53">
        <v>6.5390624999999994E-2</v>
      </c>
    </row>
    <row r="3595" spans="1:3" x14ac:dyDescent="0.3">
      <c r="A3595" s="44">
        <v>0.35930000000000001</v>
      </c>
      <c r="B3595" s="52">
        <v>8.3699999999999992</v>
      </c>
      <c r="C3595" s="53">
        <v>6.5390624999999994E-2</v>
      </c>
    </row>
    <row r="3596" spans="1:3" x14ac:dyDescent="0.3">
      <c r="A3596" s="44">
        <v>0.3594</v>
      </c>
      <c r="B3596" s="52">
        <v>8.3699999999999992</v>
      </c>
      <c r="C3596" s="53">
        <v>6.5390624999999994E-2</v>
      </c>
    </row>
    <row r="3597" spans="1:3" x14ac:dyDescent="0.3">
      <c r="A3597" s="44">
        <v>0.35949999999999999</v>
      </c>
      <c r="B3597" s="52">
        <v>8.3699999999999992</v>
      </c>
      <c r="C3597" s="53">
        <v>6.5390624999999994E-2</v>
      </c>
    </row>
    <row r="3598" spans="1:3" x14ac:dyDescent="0.3">
      <c r="A3598" s="44">
        <v>0.35959999999999998</v>
      </c>
      <c r="B3598" s="52">
        <v>8.3699999999999992</v>
      </c>
      <c r="C3598" s="53">
        <v>6.5390624999999994E-2</v>
      </c>
    </row>
    <row r="3599" spans="1:3" x14ac:dyDescent="0.3">
      <c r="A3599" s="44">
        <v>0.35970000000000002</v>
      </c>
      <c r="B3599" s="52">
        <v>8.3699999999999992</v>
      </c>
      <c r="C3599" s="53">
        <v>6.5390624999999994E-2</v>
      </c>
    </row>
    <row r="3600" spans="1:3" x14ac:dyDescent="0.3">
      <c r="A3600" s="44">
        <v>0.35980000000000001</v>
      </c>
      <c r="B3600" s="52">
        <v>8.3699999999999992</v>
      </c>
      <c r="C3600" s="53">
        <v>6.5390624999999994E-2</v>
      </c>
    </row>
    <row r="3601" spans="1:3" x14ac:dyDescent="0.3">
      <c r="A3601" s="44">
        <v>0.3599</v>
      </c>
      <c r="B3601" s="52">
        <v>8.3699999999999992</v>
      </c>
      <c r="C3601" s="53">
        <v>6.5390624999999994E-2</v>
      </c>
    </row>
    <row r="3602" spans="1:3" x14ac:dyDescent="0.3">
      <c r="A3602" s="44">
        <v>0.36</v>
      </c>
      <c r="B3602" s="52">
        <v>8.3699999999999992</v>
      </c>
      <c r="C3602" s="53">
        <v>6.5390624999999994E-2</v>
      </c>
    </row>
    <row r="3603" spans="1:3" x14ac:dyDescent="0.3">
      <c r="A3603" s="44">
        <v>0.36009999999999998</v>
      </c>
      <c r="B3603" s="52">
        <v>8.36</v>
      </c>
      <c r="C3603" s="53">
        <v>6.5312499999999996E-2</v>
      </c>
    </row>
    <row r="3604" spans="1:3" x14ac:dyDescent="0.3">
      <c r="A3604" s="44">
        <v>0.36020000000000002</v>
      </c>
      <c r="B3604" s="52">
        <v>8.36</v>
      </c>
      <c r="C3604" s="53">
        <v>6.5312499999999996E-2</v>
      </c>
    </row>
    <row r="3605" spans="1:3" x14ac:dyDescent="0.3">
      <c r="A3605" s="44">
        <v>0.36030000000000001</v>
      </c>
      <c r="B3605" s="52">
        <v>8.36</v>
      </c>
      <c r="C3605" s="53">
        <v>6.5312499999999996E-2</v>
      </c>
    </row>
    <row r="3606" spans="1:3" x14ac:dyDescent="0.3">
      <c r="A3606" s="44">
        <v>0.3604</v>
      </c>
      <c r="B3606" s="52">
        <v>8.36</v>
      </c>
      <c r="C3606" s="53">
        <v>6.5312499999999996E-2</v>
      </c>
    </row>
    <row r="3607" spans="1:3" x14ac:dyDescent="0.3">
      <c r="A3607" s="44">
        <v>0.36049999999999999</v>
      </c>
      <c r="B3607" s="52">
        <v>8.36</v>
      </c>
      <c r="C3607" s="53">
        <v>6.5312499999999996E-2</v>
      </c>
    </row>
    <row r="3608" spans="1:3" x14ac:dyDescent="0.3">
      <c r="A3608" s="44">
        <v>0.36059999999999998</v>
      </c>
      <c r="B3608" s="52">
        <v>8.36</v>
      </c>
      <c r="C3608" s="53">
        <v>6.5312499999999996E-2</v>
      </c>
    </row>
    <row r="3609" spans="1:3" x14ac:dyDescent="0.3">
      <c r="A3609" s="44">
        <v>0.36070000000000002</v>
      </c>
      <c r="B3609" s="52">
        <v>8.36</v>
      </c>
      <c r="C3609" s="53">
        <v>6.5312499999999996E-2</v>
      </c>
    </row>
    <row r="3610" spans="1:3" x14ac:dyDescent="0.3">
      <c r="A3610" s="44">
        <v>0.36080000000000001</v>
      </c>
      <c r="B3610" s="52">
        <v>8.36</v>
      </c>
      <c r="C3610" s="53">
        <v>6.5312499999999996E-2</v>
      </c>
    </row>
    <row r="3611" spans="1:3" x14ac:dyDescent="0.3">
      <c r="A3611" s="44">
        <v>0.3609</v>
      </c>
      <c r="B3611" s="52">
        <v>8.36</v>
      </c>
      <c r="C3611" s="53">
        <v>6.5312499999999996E-2</v>
      </c>
    </row>
    <row r="3612" spans="1:3" x14ac:dyDescent="0.3">
      <c r="A3612" s="44">
        <v>0.36099999999999999</v>
      </c>
      <c r="B3612" s="52">
        <v>8.36</v>
      </c>
      <c r="C3612" s="53">
        <v>6.5312499999999996E-2</v>
      </c>
    </row>
    <row r="3613" spans="1:3" x14ac:dyDescent="0.3">
      <c r="A3613" s="44">
        <v>0.36109999999999998</v>
      </c>
      <c r="B3613" s="52">
        <v>8.36</v>
      </c>
      <c r="C3613" s="53">
        <v>6.5312499999999996E-2</v>
      </c>
    </row>
    <row r="3614" spans="1:3" x14ac:dyDescent="0.3">
      <c r="A3614" s="44">
        <v>0.36120000000000002</v>
      </c>
      <c r="B3614" s="52">
        <v>8.36</v>
      </c>
      <c r="C3614" s="53">
        <v>6.5312499999999996E-2</v>
      </c>
    </row>
    <row r="3615" spans="1:3" x14ac:dyDescent="0.3">
      <c r="A3615" s="44">
        <v>0.36130000000000001</v>
      </c>
      <c r="B3615" s="52">
        <v>8.36</v>
      </c>
      <c r="C3615" s="53">
        <v>6.5312499999999996E-2</v>
      </c>
    </row>
    <row r="3616" spans="1:3" x14ac:dyDescent="0.3">
      <c r="A3616" s="44">
        <v>0.3614</v>
      </c>
      <c r="B3616" s="52">
        <v>8.36</v>
      </c>
      <c r="C3616" s="53">
        <v>6.5312499999999996E-2</v>
      </c>
    </row>
    <row r="3617" spans="1:3" x14ac:dyDescent="0.3">
      <c r="A3617" s="44">
        <v>0.36149999999999999</v>
      </c>
      <c r="B3617" s="52">
        <v>8.36</v>
      </c>
      <c r="C3617" s="53">
        <v>6.5312499999999996E-2</v>
      </c>
    </row>
    <row r="3618" spans="1:3" x14ac:dyDescent="0.3">
      <c r="A3618" s="44">
        <v>0.36159999999999998</v>
      </c>
      <c r="B3618" s="52">
        <v>8.36</v>
      </c>
      <c r="C3618" s="53">
        <v>6.5312499999999996E-2</v>
      </c>
    </row>
    <row r="3619" spans="1:3" x14ac:dyDescent="0.3">
      <c r="A3619" s="44">
        <v>0.36170000000000002</v>
      </c>
      <c r="B3619" s="52">
        <v>8.36</v>
      </c>
      <c r="C3619" s="53">
        <v>6.5312499999999996E-2</v>
      </c>
    </row>
    <row r="3620" spans="1:3" x14ac:dyDescent="0.3">
      <c r="A3620" s="44">
        <v>0.36180000000000001</v>
      </c>
      <c r="B3620" s="52">
        <v>8.36</v>
      </c>
      <c r="C3620" s="53">
        <v>6.5312499999999996E-2</v>
      </c>
    </row>
    <row r="3621" spans="1:3" x14ac:dyDescent="0.3">
      <c r="A3621" s="44">
        <v>0.3619</v>
      </c>
      <c r="B3621" s="52">
        <v>8.36</v>
      </c>
      <c r="C3621" s="53">
        <v>6.5312499999999996E-2</v>
      </c>
    </row>
    <row r="3622" spans="1:3" x14ac:dyDescent="0.3">
      <c r="A3622" s="44">
        <v>0.36199999999999999</v>
      </c>
      <c r="B3622" s="52">
        <v>8.36</v>
      </c>
      <c r="C3622" s="53">
        <v>6.5312499999999996E-2</v>
      </c>
    </row>
    <row r="3623" spans="1:3" x14ac:dyDescent="0.3">
      <c r="A3623" s="44">
        <v>0.36209999999999998</v>
      </c>
      <c r="B3623" s="52">
        <v>8.36</v>
      </c>
      <c r="C3623" s="53">
        <v>6.5312499999999996E-2</v>
      </c>
    </row>
    <row r="3624" spans="1:3" x14ac:dyDescent="0.3">
      <c r="A3624" s="44">
        <v>0.36220000000000002</v>
      </c>
      <c r="B3624" s="52">
        <v>8.36</v>
      </c>
      <c r="C3624" s="53">
        <v>6.5312499999999996E-2</v>
      </c>
    </row>
    <row r="3625" spans="1:3" x14ac:dyDescent="0.3">
      <c r="A3625" s="44">
        <v>0.36230000000000001</v>
      </c>
      <c r="B3625" s="52">
        <v>8.36</v>
      </c>
      <c r="C3625" s="53">
        <v>6.5312499999999996E-2</v>
      </c>
    </row>
    <row r="3626" spans="1:3" x14ac:dyDescent="0.3">
      <c r="A3626" s="44">
        <v>0.3624</v>
      </c>
      <c r="B3626" s="52">
        <v>8.36</v>
      </c>
      <c r="C3626" s="53">
        <v>6.5312499999999996E-2</v>
      </c>
    </row>
    <row r="3627" spans="1:3" x14ac:dyDescent="0.3">
      <c r="A3627" s="44">
        <v>0.36249999999999999</v>
      </c>
      <c r="B3627" s="52">
        <v>8.36</v>
      </c>
      <c r="C3627" s="53">
        <v>6.5312499999999996E-2</v>
      </c>
    </row>
    <row r="3628" spans="1:3" x14ac:dyDescent="0.3">
      <c r="A3628" s="44">
        <v>0.36259999999999998</v>
      </c>
      <c r="B3628" s="52">
        <v>8.36</v>
      </c>
      <c r="C3628" s="53">
        <v>6.5312499999999996E-2</v>
      </c>
    </row>
    <row r="3629" spans="1:3" x14ac:dyDescent="0.3">
      <c r="A3629" s="44">
        <v>0.36270000000000002</v>
      </c>
      <c r="B3629" s="52">
        <v>8.36</v>
      </c>
      <c r="C3629" s="53">
        <v>6.5312499999999996E-2</v>
      </c>
    </row>
    <row r="3630" spans="1:3" x14ac:dyDescent="0.3">
      <c r="A3630" s="44">
        <v>0.36280000000000001</v>
      </c>
      <c r="B3630" s="52">
        <v>8.36</v>
      </c>
      <c r="C3630" s="53">
        <v>6.5312499999999996E-2</v>
      </c>
    </row>
    <row r="3631" spans="1:3" x14ac:dyDescent="0.3">
      <c r="A3631" s="44">
        <v>0.3629</v>
      </c>
      <c r="B3631" s="52">
        <v>8.36</v>
      </c>
      <c r="C3631" s="53">
        <v>6.5312499999999996E-2</v>
      </c>
    </row>
    <row r="3632" spans="1:3" x14ac:dyDescent="0.3">
      <c r="A3632" s="44">
        <v>0.36299999999999999</v>
      </c>
      <c r="B3632" s="52">
        <v>8.36</v>
      </c>
      <c r="C3632" s="53">
        <v>6.5312499999999996E-2</v>
      </c>
    </row>
    <row r="3633" spans="1:3" x14ac:dyDescent="0.3">
      <c r="A3633" s="44">
        <v>0.36309999999999998</v>
      </c>
      <c r="B3633" s="52">
        <v>8.36</v>
      </c>
      <c r="C3633" s="53">
        <v>6.5312499999999996E-2</v>
      </c>
    </row>
    <row r="3634" spans="1:3" x14ac:dyDescent="0.3">
      <c r="A3634" s="44">
        <v>0.36320000000000002</v>
      </c>
      <c r="B3634" s="52">
        <v>8.36</v>
      </c>
      <c r="C3634" s="53">
        <v>6.5312499999999996E-2</v>
      </c>
    </row>
    <row r="3635" spans="1:3" x14ac:dyDescent="0.3">
      <c r="A3635" s="44">
        <v>0.36330000000000001</v>
      </c>
      <c r="B3635" s="52">
        <v>8.36</v>
      </c>
      <c r="C3635" s="53">
        <v>6.5312499999999996E-2</v>
      </c>
    </row>
    <row r="3636" spans="1:3" x14ac:dyDescent="0.3">
      <c r="A3636" s="44">
        <v>0.3634</v>
      </c>
      <c r="B3636" s="52">
        <v>8.36</v>
      </c>
      <c r="C3636" s="53">
        <v>6.5312499999999996E-2</v>
      </c>
    </row>
    <row r="3637" spans="1:3" x14ac:dyDescent="0.3">
      <c r="A3637" s="44">
        <v>0.36349999999999999</v>
      </c>
      <c r="B3637" s="52">
        <v>8.36</v>
      </c>
      <c r="C3637" s="53">
        <v>6.5312499999999996E-2</v>
      </c>
    </row>
    <row r="3638" spans="1:3" x14ac:dyDescent="0.3">
      <c r="A3638" s="44">
        <v>0.36359999999999998</v>
      </c>
      <c r="B3638" s="52">
        <v>8.36</v>
      </c>
      <c r="C3638" s="53">
        <v>6.5312499999999996E-2</v>
      </c>
    </row>
    <row r="3639" spans="1:3" x14ac:dyDescent="0.3">
      <c r="A3639" s="44">
        <v>0.36370000000000002</v>
      </c>
      <c r="B3639" s="52">
        <v>8.36</v>
      </c>
      <c r="C3639" s="53">
        <v>6.5312499999999996E-2</v>
      </c>
    </row>
    <row r="3640" spans="1:3" x14ac:dyDescent="0.3">
      <c r="A3640" s="44">
        <v>0.36380000000000001</v>
      </c>
      <c r="B3640" s="52">
        <v>8.36</v>
      </c>
      <c r="C3640" s="53">
        <v>6.5312499999999996E-2</v>
      </c>
    </row>
    <row r="3641" spans="1:3" x14ac:dyDescent="0.3">
      <c r="A3641" s="44">
        <v>0.3639</v>
      </c>
      <c r="B3641" s="52">
        <v>8.36</v>
      </c>
      <c r="C3641" s="53">
        <v>6.5312499999999996E-2</v>
      </c>
    </row>
    <row r="3642" spans="1:3" x14ac:dyDescent="0.3">
      <c r="A3642" s="44">
        <v>0.36399999999999999</v>
      </c>
      <c r="B3642" s="52">
        <v>8.36</v>
      </c>
      <c r="C3642" s="53">
        <v>6.5312499999999996E-2</v>
      </c>
    </row>
    <row r="3643" spans="1:3" x14ac:dyDescent="0.3">
      <c r="A3643" s="44">
        <v>0.36409999999999998</v>
      </c>
      <c r="B3643" s="52">
        <v>8.36</v>
      </c>
      <c r="C3643" s="53">
        <v>6.5312499999999996E-2</v>
      </c>
    </row>
    <row r="3644" spans="1:3" x14ac:dyDescent="0.3">
      <c r="A3644" s="44">
        <v>0.36420000000000002</v>
      </c>
      <c r="B3644" s="52">
        <v>8.36</v>
      </c>
      <c r="C3644" s="53">
        <v>6.5312499999999996E-2</v>
      </c>
    </row>
    <row r="3645" spans="1:3" x14ac:dyDescent="0.3">
      <c r="A3645" s="44">
        <v>0.36430000000000001</v>
      </c>
      <c r="B3645" s="52">
        <v>8.36</v>
      </c>
      <c r="C3645" s="53">
        <v>6.5312499999999996E-2</v>
      </c>
    </row>
    <row r="3646" spans="1:3" x14ac:dyDescent="0.3">
      <c r="A3646" s="44">
        <v>0.3644</v>
      </c>
      <c r="B3646" s="52">
        <v>8.36</v>
      </c>
      <c r="C3646" s="53">
        <v>6.5312499999999996E-2</v>
      </c>
    </row>
    <row r="3647" spans="1:3" x14ac:dyDescent="0.3">
      <c r="A3647" s="44">
        <v>0.36449999999999999</v>
      </c>
      <c r="B3647" s="52">
        <v>8.36</v>
      </c>
      <c r="C3647" s="53">
        <v>6.5312499999999996E-2</v>
      </c>
    </row>
    <row r="3648" spans="1:3" x14ac:dyDescent="0.3">
      <c r="A3648" s="44">
        <v>0.36459999999999998</v>
      </c>
      <c r="B3648" s="52">
        <v>8.36</v>
      </c>
      <c r="C3648" s="53">
        <v>6.5312499999999996E-2</v>
      </c>
    </row>
    <row r="3649" spans="1:3" x14ac:dyDescent="0.3">
      <c r="A3649" s="44">
        <v>0.36470000000000002</v>
      </c>
      <c r="B3649" s="52">
        <v>8.36</v>
      </c>
      <c r="C3649" s="53">
        <v>6.5312499999999996E-2</v>
      </c>
    </row>
    <row r="3650" spans="1:3" x14ac:dyDescent="0.3">
      <c r="A3650" s="44">
        <v>0.36480000000000001</v>
      </c>
      <c r="B3650" s="52">
        <v>8.36</v>
      </c>
      <c r="C3650" s="53">
        <v>6.5312499999999996E-2</v>
      </c>
    </row>
    <row r="3651" spans="1:3" x14ac:dyDescent="0.3">
      <c r="A3651" s="44">
        <v>0.3649</v>
      </c>
      <c r="B3651" s="52">
        <v>8.36</v>
      </c>
      <c r="C3651" s="53">
        <v>6.5312499999999996E-2</v>
      </c>
    </row>
    <row r="3652" spans="1:3" x14ac:dyDescent="0.3">
      <c r="A3652" s="44">
        <v>0.36499999999999999</v>
      </c>
      <c r="B3652" s="52">
        <v>8.36</v>
      </c>
      <c r="C3652" s="53">
        <v>6.5312499999999996E-2</v>
      </c>
    </row>
    <row r="3653" spans="1:3" x14ac:dyDescent="0.3">
      <c r="A3653" s="44">
        <v>0.36509999999999998</v>
      </c>
      <c r="B3653" s="52">
        <v>8.36</v>
      </c>
      <c r="C3653" s="53">
        <v>6.5312499999999996E-2</v>
      </c>
    </row>
    <row r="3654" spans="1:3" x14ac:dyDescent="0.3">
      <c r="A3654" s="44">
        <v>0.36520000000000002</v>
      </c>
      <c r="B3654" s="52">
        <v>8.36</v>
      </c>
      <c r="C3654" s="53">
        <v>6.5312499999999996E-2</v>
      </c>
    </row>
    <row r="3655" spans="1:3" x14ac:dyDescent="0.3">
      <c r="A3655" s="44">
        <v>0.36530000000000001</v>
      </c>
      <c r="B3655" s="52">
        <v>8.36</v>
      </c>
      <c r="C3655" s="53">
        <v>6.5312499999999996E-2</v>
      </c>
    </row>
    <row r="3656" spans="1:3" x14ac:dyDescent="0.3">
      <c r="A3656" s="44">
        <v>0.3654</v>
      </c>
      <c r="B3656" s="52">
        <v>8.36</v>
      </c>
      <c r="C3656" s="53">
        <v>6.5312499999999996E-2</v>
      </c>
    </row>
    <row r="3657" spans="1:3" x14ac:dyDescent="0.3">
      <c r="A3657" s="44">
        <v>0.36549999999999999</v>
      </c>
      <c r="B3657" s="52">
        <v>8.36</v>
      </c>
      <c r="C3657" s="53">
        <v>6.5312499999999996E-2</v>
      </c>
    </row>
    <row r="3658" spans="1:3" x14ac:dyDescent="0.3">
      <c r="A3658" s="44">
        <v>0.36559999999999998</v>
      </c>
      <c r="B3658" s="52">
        <v>8.36</v>
      </c>
      <c r="C3658" s="53">
        <v>6.5312499999999996E-2</v>
      </c>
    </row>
    <row r="3659" spans="1:3" x14ac:dyDescent="0.3">
      <c r="A3659" s="44">
        <v>0.36570000000000003</v>
      </c>
      <c r="B3659" s="52">
        <v>8.36</v>
      </c>
      <c r="C3659" s="53">
        <v>6.5312499999999996E-2</v>
      </c>
    </row>
    <row r="3660" spans="1:3" x14ac:dyDescent="0.3">
      <c r="A3660" s="44">
        <v>0.36580000000000001</v>
      </c>
      <c r="B3660" s="52">
        <v>8.36</v>
      </c>
      <c r="C3660" s="53">
        <v>6.5312499999999996E-2</v>
      </c>
    </row>
    <row r="3661" spans="1:3" x14ac:dyDescent="0.3">
      <c r="A3661" s="44">
        <v>0.3659</v>
      </c>
      <c r="B3661" s="52">
        <v>8.36</v>
      </c>
      <c r="C3661" s="53">
        <v>6.5312499999999996E-2</v>
      </c>
    </row>
    <row r="3662" spans="1:3" x14ac:dyDescent="0.3">
      <c r="A3662" s="44">
        <v>0.36599999999999999</v>
      </c>
      <c r="B3662" s="52">
        <v>8.36</v>
      </c>
      <c r="C3662" s="53">
        <v>6.5312499999999996E-2</v>
      </c>
    </row>
    <row r="3663" spans="1:3" x14ac:dyDescent="0.3">
      <c r="A3663" s="44">
        <v>0.36609999999999998</v>
      </c>
      <c r="B3663" s="52">
        <v>8.36</v>
      </c>
      <c r="C3663" s="53">
        <v>6.5312499999999996E-2</v>
      </c>
    </row>
    <row r="3664" spans="1:3" x14ac:dyDescent="0.3">
      <c r="A3664" s="44">
        <v>0.36620000000000003</v>
      </c>
      <c r="B3664" s="52">
        <v>8.36</v>
      </c>
      <c r="C3664" s="53">
        <v>6.5312499999999996E-2</v>
      </c>
    </row>
    <row r="3665" spans="1:3" x14ac:dyDescent="0.3">
      <c r="A3665" s="44">
        <v>0.36630000000000001</v>
      </c>
      <c r="B3665" s="52">
        <v>8.36</v>
      </c>
      <c r="C3665" s="53">
        <v>6.5312499999999996E-2</v>
      </c>
    </row>
    <row r="3666" spans="1:3" x14ac:dyDescent="0.3">
      <c r="A3666" s="44">
        <v>0.3664</v>
      </c>
      <c r="B3666" s="52">
        <v>8.36</v>
      </c>
      <c r="C3666" s="53">
        <v>6.5312499999999996E-2</v>
      </c>
    </row>
    <row r="3667" spans="1:3" x14ac:dyDescent="0.3">
      <c r="A3667" s="44">
        <v>0.36649999999999999</v>
      </c>
      <c r="B3667" s="52">
        <v>8.36</v>
      </c>
      <c r="C3667" s="53">
        <v>6.5312499999999996E-2</v>
      </c>
    </row>
    <row r="3668" spans="1:3" x14ac:dyDescent="0.3">
      <c r="A3668" s="44">
        <v>0.36659999999999998</v>
      </c>
      <c r="B3668" s="52">
        <v>8.36</v>
      </c>
      <c r="C3668" s="53">
        <v>6.5312499999999996E-2</v>
      </c>
    </row>
    <row r="3669" spans="1:3" x14ac:dyDescent="0.3">
      <c r="A3669" s="44">
        <v>0.36670000000000003</v>
      </c>
      <c r="B3669" s="52">
        <v>8.36</v>
      </c>
      <c r="C3669" s="53">
        <v>6.5312499999999996E-2</v>
      </c>
    </row>
    <row r="3670" spans="1:3" x14ac:dyDescent="0.3">
      <c r="A3670" s="44">
        <v>0.36680000000000001</v>
      </c>
      <c r="B3670" s="52">
        <v>8.36</v>
      </c>
      <c r="C3670" s="53">
        <v>6.5312499999999996E-2</v>
      </c>
    </row>
    <row r="3671" spans="1:3" x14ac:dyDescent="0.3">
      <c r="A3671" s="44">
        <v>0.3669</v>
      </c>
      <c r="B3671" s="52">
        <v>8.36</v>
      </c>
      <c r="C3671" s="53">
        <v>6.5312499999999996E-2</v>
      </c>
    </row>
    <row r="3672" spans="1:3" x14ac:dyDescent="0.3">
      <c r="A3672" s="44">
        <v>0.36699999999999999</v>
      </c>
      <c r="B3672" s="52">
        <v>8.36</v>
      </c>
      <c r="C3672" s="53">
        <v>6.5312499999999996E-2</v>
      </c>
    </row>
    <row r="3673" spans="1:3" x14ac:dyDescent="0.3">
      <c r="A3673" s="44">
        <v>0.36709999999999998</v>
      </c>
      <c r="B3673" s="52">
        <v>8.36</v>
      </c>
      <c r="C3673" s="53">
        <v>6.5312499999999996E-2</v>
      </c>
    </row>
    <row r="3674" spans="1:3" x14ac:dyDescent="0.3">
      <c r="A3674" s="44">
        <v>0.36720000000000003</v>
      </c>
      <c r="B3674" s="52">
        <v>8.36</v>
      </c>
      <c r="C3674" s="53">
        <v>6.5312499999999996E-2</v>
      </c>
    </row>
    <row r="3675" spans="1:3" x14ac:dyDescent="0.3">
      <c r="A3675" s="44">
        <v>0.36730000000000002</v>
      </c>
      <c r="B3675" s="52">
        <v>8.36</v>
      </c>
      <c r="C3675" s="53">
        <v>6.5312499999999996E-2</v>
      </c>
    </row>
    <row r="3676" spans="1:3" x14ac:dyDescent="0.3">
      <c r="A3676" s="44">
        <v>0.3674</v>
      </c>
      <c r="B3676" s="52">
        <v>8.36</v>
      </c>
      <c r="C3676" s="53">
        <v>6.5312499999999996E-2</v>
      </c>
    </row>
    <row r="3677" spans="1:3" x14ac:dyDescent="0.3">
      <c r="A3677" s="44">
        <v>0.36749999999999999</v>
      </c>
      <c r="B3677" s="52">
        <v>8.36</v>
      </c>
      <c r="C3677" s="53">
        <v>6.5312499999999996E-2</v>
      </c>
    </row>
    <row r="3678" spans="1:3" x14ac:dyDescent="0.3">
      <c r="A3678" s="44">
        <v>0.36759999999999998</v>
      </c>
      <c r="B3678" s="52">
        <v>8.36</v>
      </c>
      <c r="C3678" s="53">
        <v>6.5312499999999996E-2</v>
      </c>
    </row>
    <row r="3679" spans="1:3" x14ac:dyDescent="0.3">
      <c r="A3679" s="44">
        <v>0.36770000000000003</v>
      </c>
      <c r="B3679" s="52">
        <v>8.36</v>
      </c>
      <c r="C3679" s="53">
        <v>6.5312499999999996E-2</v>
      </c>
    </row>
    <row r="3680" spans="1:3" x14ac:dyDescent="0.3">
      <c r="A3680" s="44">
        <v>0.36780000000000002</v>
      </c>
      <c r="B3680" s="52">
        <v>8.36</v>
      </c>
      <c r="C3680" s="53">
        <v>6.5312499999999996E-2</v>
      </c>
    </row>
    <row r="3681" spans="1:3" x14ac:dyDescent="0.3">
      <c r="A3681" s="44">
        <v>0.3679</v>
      </c>
      <c r="B3681" s="52">
        <v>8.36</v>
      </c>
      <c r="C3681" s="53">
        <v>6.5312499999999996E-2</v>
      </c>
    </row>
    <row r="3682" spans="1:3" x14ac:dyDescent="0.3">
      <c r="A3682" s="44">
        <v>0.36799999999999999</v>
      </c>
      <c r="B3682" s="52">
        <v>8.36</v>
      </c>
      <c r="C3682" s="53">
        <v>6.5312499999999996E-2</v>
      </c>
    </row>
    <row r="3683" spans="1:3" x14ac:dyDescent="0.3">
      <c r="A3683" s="44">
        <v>0.36809999999999998</v>
      </c>
      <c r="B3683" s="52">
        <v>8.36</v>
      </c>
      <c r="C3683" s="53">
        <v>6.5312499999999996E-2</v>
      </c>
    </row>
    <row r="3684" spans="1:3" x14ac:dyDescent="0.3">
      <c r="A3684" s="44">
        <v>0.36820000000000003</v>
      </c>
      <c r="B3684" s="52">
        <v>8.36</v>
      </c>
      <c r="C3684" s="53">
        <v>6.5312499999999996E-2</v>
      </c>
    </row>
    <row r="3685" spans="1:3" x14ac:dyDescent="0.3">
      <c r="A3685" s="44">
        <v>0.36830000000000002</v>
      </c>
      <c r="B3685" s="52">
        <v>8.36</v>
      </c>
      <c r="C3685" s="53">
        <v>6.5312499999999996E-2</v>
      </c>
    </row>
    <row r="3686" spans="1:3" x14ac:dyDescent="0.3">
      <c r="A3686" s="44">
        <v>0.36840000000000001</v>
      </c>
      <c r="B3686" s="52">
        <v>8.36</v>
      </c>
      <c r="C3686" s="53">
        <v>6.5312499999999996E-2</v>
      </c>
    </row>
    <row r="3687" spans="1:3" x14ac:dyDescent="0.3">
      <c r="A3687" s="44">
        <v>0.36849999999999999</v>
      </c>
      <c r="B3687" s="52">
        <v>8.36</v>
      </c>
      <c r="C3687" s="53">
        <v>6.5312499999999996E-2</v>
      </c>
    </row>
    <row r="3688" spans="1:3" x14ac:dyDescent="0.3">
      <c r="A3688" s="44">
        <v>0.36859999999999998</v>
      </c>
      <c r="B3688" s="52">
        <v>8.36</v>
      </c>
      <c r="C3688" s="53">
        <v>6.5312499999999996E-2</v>
      </c>
    </row>
    <row r="3689" spans="1:3" x14ac:dyDescent="0.3">
      <c r="A3689" s="44">
        <v>0.36870000000000003</v>
      </c>
      <c r="B3689" s="52">
        <v>8.36</v>
      </c>
      <c r="C3689" s="53">
        <v>6.5312499999999996E-2</v>
      </c>
    </row>
    <row r="3690" spans="1:3" x14ac:dyDescent="0.3">
      <c r="A3690" s="44">
        <v>0.36880000000000002</v>
      </c>
      <c r="B3690" s="52">
        <v>8.36</v>
      </c>
      <c r="C3690" s="53">
        <v>6.5312499999999996E-2</v>
      </c>
    </row>
    <row r="3691" spans="1:3" x14ac:dyDescent="0.3">
      <c r="A3691" s="44">
        <v>0.36890000000000001</v>
      </c>
      <c r="B3691" s="52">
        <v>8.36</v>
      </c>
      <c r="C3691" s="53">
        <v>6.5312499999999996E-2</v>
      </c>
    </row>
    <row r="3692" spans="1:3" x14ac:dyDescent="0.3">
      <c r="A3692" s="44">
        <v>0.36899999999999999</v>
      </c>
      <c r="B3692" s="52">
        <v>8.36</v>
      </c>
      <c r="C3692" s="53">
        <v>6.5312499999999996E-2</v>
      </c>
    </row>
    <row r="3693" spans="1:3" x14ac:dyDescent="0.3">
      <c r="A3693" s="44">
        <v>0.36909999999999998</v>
      </c>
      <c r="B3693" s="52">
        <v>8.36</v>
      </c>
      <c r="C3693" s="53">
        <v>6.5312499999999996E-2</v>
      </c>
    </row>
    <row r="3694" spans="1:3" x14ac:dyDescent="0.3">
      <c r="A3694" s="44">
        <v>0.36919999999999997</v>
      </c>
      <c r="B3694" s="52">
        <v>8.36</v>
      </c>
      <c r="C3694" s="53">
        <v>6.5312499999999996E-2</v>
      </c>
    </row>
    <row r="3695" spans="1:3" x14ac:dyDescent="0.3">
      <c r="A3695" s="44">
        <v>0.36930000000000002</v>
      </c>
      <c r="B3695" s="52">
        <v>8.36</v>
      </c>
      <c r="C3695" s="53">
        <v>6.5312499999999996E-2</v>
      </c>
    </row>
    <row r="3696" spans="1:3" x14ac:dyDescent="0.3">
      <c r="A3696" s="44">
        <v>0.36940000000000001</v>
      </c>
      <c r="B3696" s="52">
        <v>8.36</v>
      </c>
      <c r="C3696" s="53">
        <v>6.5312499999999996E-2</v>
      </c>
    </row>
    <row r="3697" spans="1:3" x14ac:dyDescent="0.3">
      <c r="A3697" s="44">
        <v>0.3695</v>
      </c>
      <c r="B3697" s="52">
        <v>8.36</v>
      </c>
      <c r="C3697" s="53">
        <v>6.5312499999999996E-2</v>
      </c>
    </row>
    <row r="3698" spans="1:3" x14ac:dyDescent="0.3">
      <c r="A3698" s="44">
        <v>0.36959999999999998</v>
      </c>
      <c r="B3698" s="52">
        <v>8.36</v>
      </c>
      <c r="C3698" s="53">
        <v>6.5312499999999996E-2</v>
      </c>
    </row>
    <row r="3699" spans="1:3" x14ac:dyDescent="0.3">
      <c r="A3699" s="44">
        <v>0.36969999999999997</v>
      </c>
      <c r="B3699" s="52">
        <v>8.36</v>
      </c>
      <c r="C3699" s="53">
        <v>6.5312499999999996E-2</v>
      </c>
    </row>
    <row r="3700" spans="1:3" x14ac:dyDescent="0.3">
      <c r="A3700" s="44">
        <v>0.36980000000000002</v>
      </c>
      <c r="B3700" s="52">
        <v>8.36</v>
      </c>
      <c r="C3700" s="53">
        <v>6.5312499999999996E-2</v>
      </c>
    </row>
    <row r="3701" spans="1:3" x14ac:dyDescent="0.3">
      <c r="A3701" s="44">
        <v>0.36990000000000001</v>
      </c>
      <c r="B3701" s="52">
        <v>8.36</v>
      </c>
      <c r="C3701" s="53">
        <v>6.5312499999999996E-2</v>
      </c>
    </row>
    <row r="3702" spans="1:3" x14ac:dyDescent="0.3">
      <c r="A3702" s="44">
        <v>0.37</v>
      </c>
      <c r="B3702" s="52">
        <v>8.36</v>
      </c>
      <c r="C3702" s="53">
        <v>6.5312499999999996E-2</v>
      </c>
    </row>
    <row r="3703" spans="1:3" x14ac:dyDescent="0.3">
      <c r="A3703" s="44">
        <v>0.37009999999999998</v>
      </c>
      <c r="B3703" s="52">
        <v>8.36</v>
      </c>
      <c r="C3703" s="53">
        <v>6.5312499999999996E-2</v>
      </c>
    </row>
    <row r="3704" spans="1:3" x14ac:dyDescent="0.3">
      <c r="A3704" s="44">
        <v>0.37019999999999997</v>
      </c>
      <c r="B3704" s="52">
        <v>8.36</v>
      </c>
      <c r="C3704" s="53">
        <v>6.5312499999999996E-2</v>
      </c>
    </row>
    <row r="3705" spans="1:3" x14ac:dyDescent="0.3">
      <c r="A3705" s="44">
        <v>0.37030000000000002</v>
      </c>
      <c r="B3705" s="52">
        <v>8.36</v>
      </c>
      <c r="C3705" s="53">
        <v>6.5312499999999996E-2</v>
      </c>
    </row>
    <row r="3706" spans="1:3" x14ac:dyDescent="0.3">
      <c r="A3706" s="44">
        <v>0.37040000000000001</v>
      </c>
      <c r="B3706" s="52">
        <v>8.36</v>
      </c>
      <c r="C3706" s="53">
        <v>6.5312499999999996E-2</v>
      </c>
    </row>
    <row r="3707" spans="1:3" x14ac:dyDescent="0.3">
      <c r="A3707" s="44">
        <v>0.3705</v>
      </c>
      <c r="B3707" s="52">
        <v>8.36</v>
      </c>
      <c r="C3707" s="53">
        <v>6.5312499999999996E-2</v>
      </c>
    </row>
    <row r="3708" spans="1:3" x14ac:dyDescent="0.3">
      <c r="A3708" s="44">
        <v>0.37059999999999998</v>
      </c>
      <c r="B3708" s="52">
        <v>8.36</v>
      </c>
      <c r="C3708" s="53">
        <v>6.5312499999999996E-2</v>
      </c>
    </row>
    <row r="3709" spans="1:3" x14ac:dyDescent="0.3">
      <c r="A3709" s="44">
        <v>0.37069999999999997</v>
      </c>
      <c r="B3709" s="52">
        <v>8.36</v>
      </c>
      <c r="C3709" s="53">
        <v>6.5312499999999996E-2</v>
      </c>
    </row>
    <row r="3710" spans="1:3" x14ac:dyDescent="0.3">
      <c r="A3710" s="44">
        <v>0.37080000000000002</v>
      </c>
      <c r="B3710" s="52">
        <v>8.36</v>
      </c>
      <c r="C3710" s="53">
        <v>6.5312499999999996E-2</v>
      </c>
    </row>
    <row r="3711" spans="1:3" x14ac:dyDescent="0.3">
      <c r="A3711" s="44">
        <v>0.37090000000000001</v>
      </c>
      <c r="B3711" s="52">
        <v>8.36</v>
      </c>
      <c r="C3711" s="53">
        <v>6.5312499999999996E-2</v>
      </c>
    </row>
    <row r="3712" spans="1:3" x14ac:dyDescent="0.3">
      <c r="A3712" s="44">
        <v>0.371</v>
      </c>
      <c r="B3712" s="52">
        <v>8.36</v>
      </c>
      <c r="C3712" s="53">
        <v>6.5312499999999996E-2</v>
      </c>
    </row>
    <row r="3713" spans="1:3" x14ac:dyDescent="0.3">
      <c r="A3713" s="44">
        <v>0.37109999999999999</v>
      </c>
      <c r="B3713" s="52">
        <v>8.36</v>
      </c>
      <c r="C3713" s="53">
        <v>6.5312499999999996E-2</v>
      </c>
    </row>
    <row r="3714" spans="1:3" x14ac:dyDescent="0.3">
      <c r="A3714" s="44">
        <v>0.37119999999999997</v>
      </c>
      <c r="B3714" s="52">
        <v>8.36</v>
      </c>
      <c r="C3714" s="53">
        <v>6.5312499999999996E-2</v>
      </c>
    </row>
    <row r="3715" spans="1:3" x14ac:dyDescent="0.3">
      <c r="A3715" s="44">
        <v>0.37130000000000002</v>
      </c>
      <c r="B3715" s="52">
        <v>8.36</v>
      </c>
      <c r="C3715" s="53">
        <v>6.5312499999999996E-2</v>
      </c>
    </row>
    <row r="3716" spans="1:3" x14ac:dyDescent="0.3">
      <c r="A3716" s="44">
        <v>0.37140000000000001</v>
      </c>
      <c r="B3716" s="52">
        <v>8.36</v>
      </c>
      <c r="C3716" s="53">
        <v>6.5312499999999996E-2</v>
      </c>
    </row>
    <row r="3717" spans="1:3" x14ac:dyDescent="0.3">
      <c r="A3717" s="44">
        <v>0.3715</v>
      </c>
      <c r="B3717" s="52">
        <v>8.36</v>
      </c>
      <c r="C3717" s="53">
        <v>6.5312499999999996E-2</v>
      </c>
    </row>
    <row r="3718" spans="1:3" x14ac:dyDescent="0.3">
      <c r="A3718" s="44">
        <v>0.37159999999999999</v>
      </c>
      <c r="B3718" s="52">
        <v>8.36</v>
      </c>
      <c r="C3718" s="53">
        <v>6.5312499999999996E-2</v>
      </c>
    </row>
    <row r="3719" spans="1:3" x14ac:dyDescent="0.3">
      <c r="A3719" s="44">
        <v>0.37169999999999997</v>
      </c>
      <c r="B3719" s="52">
        <v>8.36</v>
      </c>
      <c r="C3719" s="53">
        <v>6.5312499999999996E-2</v>
      </c>
    </row>
    <row r="3720" spans="1:3" x14ac:dyDescent="0.3">
      <c r="A3720" s="44">
        <v>0.37180000000000002</v>
      </c>
      <c r="B3720" s="52">
        <v>8.36</v>
      </c>
      <c r="C3720" s="53">
        <v>6.5312499999999996E-2</v>
      </c>
    </row>
    <row r="3721" spans="1:3" x14ac:dyDescent="0.3">
      <c r="A3721" s="44">
        <v>0.37190000000000001</v>
      </c>
      <c r="B3721" s="52">
        <v>8.36</v>
      </c>
      <c r="C3721" s="53">
        <v>6.5312499999999996E-2</v>
      </c>
    </row>
    <row r="3722" spans="1:3" x14ac:dyDescent="0.3">
      <c r="A3722" s="44">
        <v>0.372</v>
      </c>
      <c r="B3722" s="52">
        <v>8.36</v>
      </c>
      <c r="C3722" s="53">
        <v>6.5312499999999996E-2</v>
      </c>
    </row>
    <row r="3723" spans="1:3" x14ac:dyDescent="0.3">
      <c r="A3723" s="44">
        <v>0.37209999999999999</v>
      </c>
      <c r="B3723" s="52">
        <v>8.36</v>
      </c>
      <c r="C3723" s="53">
        <v>6.5312499999999996E-2</v>
      </c>
    </row>
    <row r="3724" spans="1:3" x14ac:dyDescent="0.3">
      <c r="A3724" s="44">
        <v>0.37219999999999998</v>
      </c>
      <c r="B3724" s="52">
        <v>8.36</v>
      </c>
      <c r="C3724" s="53">
        <v>6.5312499999999996E-2</v>
      </c>
    </row>
    <row r="3725" spans="1:3" x14ac:dyDescent="0.3">
      <c r="A3725" s="44">
        <v>0.37230000000000002</v>
      </c>
      <c r="B3725" s="52">
        <v>8.36</v>
      </c>
      <c r="C3725" s="53">
        <v>6.5312499999999996E-2</v>
      </c>
    </row>
    <row r="3726" spans="1:3" x14ac:dyDescent="0.3">
      <c r="A3726" s="44">
        <v>0.37240000000000001</v>
      </c>
      <c r="B3726" s="52">
        <v>8.36</v>
      </c>
      <c r="C3726" s="53">
        <v>6.5312499999999996E-2</v>
      </c>
    </row>
    <row r="3727" spans="1:3" x14ac:dyDescent="0.3">
      <c r="A3727" s="44">
        <v>0.3725</v>
      </c>
      <c r="B3727" s="52">
        <v>8.36</v>
      </c>
      <c r="C3727" s="53">
        <v>6.5312499999999996E-2</v>
      </c>
    </row>
    <row r="3728" spans="1:3" x14ac:dyDescent="0.3">
      <c r="A3728" s="44">
        <v>0.37259999999999999</v>
      </c>
      <c r="B3728" s="52">
        <v>8.36</v>
      </c>
      <c r="C3728" s="53">
        <v>6.5312499999999996E-2</v>
      </c>
    </row>
    <row r="3729" spans="1:3" x14ac:dyDescent="0.3">
      <c r="A3729" s="44">
        <v>0.37269999999999998</v>
      </c>
      <c r="B3729" s="52">
        <v>8.36</v>
      </c>
      <c r="C3729" s="53">
        <v>6.5312499999999996E-2</v>
      </c>
    </row>
    <row r="3730" spans="1:3" x14ac:dyDescent="0.3">
      <c r="A3730" s="44">
        <v>0.37280000000000002</v>
      </c>
      <c r="B3730" s="52">
        <v>8.36</v>
      </c>
      <c r="C3730" s="53">
        <v>6.5312499999999996E-2</v>
      </c>
    </row>
    <row r="3731" spans="1:3" x14ac:dyDescent="0.3">
      <c r="A3731" s="44">
        <v>0.37290000000000001</v>
      </c>
      <c r="B3731" s="52">
        <v>8.36</v>
      </c>
      <c r="C3731" s="53">
        <v>6.5312499999999996E-2</v>
      </c>
    </row>
    <row r="3732" spans="1:3" x14ac:dyDescent="0.3">
      <c r="A3732" s="44">
        <v>0.373</v>
      </c>
      <c r="B3732" s="52">
        <v>8.36</v>
      </c>
      <c r="C3732" s="53">
        <v>6.5312499999999996E-2</v>
      </c>
    </row>
    <row r="3733" spans="1:3" x14ac:dyDescent="0.3">
      <c r="A3733" s="44">
        <v>0.37309999999999999</v>
      </c>
      <c r="B3733" s="52">
        <v>8.36</v>
      </c>
      <c r="C3733" s="53">
        <v>6.5312499999999996E-2</v>
      </c>
    </row>
    <row r="3734" spans="1:3" x14ac:dyDescent="0.3">
      <c r="A3734" s="44">
        <v>0.37319999999999998</v>
      </c>
      <c r="B3734" s="52">
        <v>8.36</v>
      </c>
      <c r="C3734" s="53">
        <v>6.5312499999999996E-2</v>
      </c>
    </row>
    <row r="3735" spans="1:3" x14ac:dyDescent="0.3">
      <c r="A3735" s="44">
        <v>0.37330000000000002</v>
      </c>
      <c r="B3735" s="52">
        <v>8.36</v>
      </c>
      <c r="C3735" s="53">
        <v>6.5312499999999996E-2</v>
      </c>
    </row>
    <row r="3736" spans="1:3" x14ac:dyDescent="0.3">
      <c r="A3736" s="44">
        <v>0.37340000000000001</v>
      </c>
      <c r="B3736" s="52">
        <v>8.36</v>
      </c>
      <c r="C3736" s="53">
        <v>6.5312499999999996E-2</v>
      </c>
    </row>
    <row r="3737" spans="1:3" x14ac:dyDescent="0.3">
      <c r="A3737" s="44">
        <v>0.3735</v>
      </c>
      <c r="B3737" s="52">
        <v>8.36</v>
      </c>
      <c r="C3737" s="53">
        <v>6.5312499999999996E-2</v>
      </c>
    </row>
    <row r="3738" spans="1:3" x14ac:dyDescent="0.3">
      <c r="A3738" s="44">
        <v>0.37359999999999999</v>
      </c>
      <c r="B3738" s="52">
        <v>8.36</v>
      </c>
      <c r="C3738" s="53">
        <v>6.5312499999999996E-2</v>
      </c>
    </row>
    <row r="3739" spans="1:3" x14ac:dyDescent="0.3">
      <c r="A3739" s="44">
        <v>0.37369999999999998</v>
      </c>
      <c r="B3739" s="52">
        <v>8.36</v>
      </c>
      <c r="C3739" s="53">
        <v>6.5312499999999996E-2</v>
      </c>
    </row>
    <row r="3740" spans="1:3" x14ac:dyDescent="0.3">
      <c r="A3740" s="44">
        <v>0.37380000000000002</v>
      </c>
      <c r="B3740" s="52">
        <v>8.36</v>
      </c>
      <c r="C3740" s="53">
        <v>6.5312499999999996E-2</v>
      </c>
    </row>
    <row r="3741" spans="1:3" x14ac:dyDescent="0.3">
      <c r="A3741" s="44">
        <v>0.37390000000000001</v>
      </c>
      <c r="B3741" s="52">
        <v>8.36</v>
      </c>
      <c r="C3741" s="53">
        <v>6.5312499999999996E-2</v>
      </c>
    </row>
    <row r="3742" spans="1:3" x14ac:dyDescent="0.3">
      <c r="A3742" s="44">
        <v>0.374</v>
      </c>
      <c r="B3742" s="52">
        <v>8.36</v>
      </c>
      <c r="C3742" s="53">
        <v>6.5312499999999996E-2</v>
      </c>
    </row>
    <row r="3743" spans="1:3" x14ac:dyDescent="0.3">
      <c r="A3743" s="44">
        <v>0.37409999999999999</v>
      </c>
      <c r="B3743" s="52">
        <v>8.36</v>
      </c>
      <c r="C3743" s="53">
        <v>6.5312499999999996E-2</v>
      </c>
    </row>
    <row r="3744" spans="1:3" x14ac:dyDescent="0.3">
      <c r="A3744" s="44">
        <v>0.37419999999999998</v>
      </c>
      <c r="B3744" s="52">
        <v>8.36</v>
      </c>
      <c r="C3744" s="53">
        <v>6.5312499999999996E-2</v>
      </c>
    </row>
    <row r="3745" spans="1:3" x14ac:dyDescent="0.3">
      <c r="A3745" s="44">
        <v>0.37430000000000002</v>
      </c>
      <c r="B3745" s="52">
        <v>8.36</v>
      </c>
      <c r="C3745" s="53">
        <v>6.5312499999999996E-2</v>
      </c>
    </row>
    <row r="3746" spans="1:3" x14ac:dyDescent="0.3">
      <c r="A3746" s="44">
        <v>0.37440000000000001</v>
      </c>
      <c r="B3746" s="52">
        <v>8.36</v>
      </c>
      <c r="C3746" s="53">
        <v>6.5312499999999996E-2</v>
      </c>
    </row>
    <row r="3747" spans="1:3" x14ac:dyDescent="0.3">
      <c r="A3747" s="44">
        <v>0.3745</v>
      </c>
      <c r="B3747" s="52">
        <v>8.36</v>
      </c>
      <c r="C3747" s="53">
        <v>6.5312499999999996E-2</v>
      </c>
    </row>
    <row r="3748" spans="1:3" x14ac:dyDescent="0.3">
      <c r="A3748" s="44">
        <v>0.37459999999999999</v>
      </c>
      <c r="B3748" s="52">
        <v>8.36</v>
      </c>
      <c r="C3748" s="53">
        <v>6.5312499999999996E-2</v>
      </c>
    </row>
    <row r="3749" spans="1:3" x14ac:dyDescent="0.3">
      <c r="A3749" s="44">
        <v>0.37469999999999998</v>
      </c>
      <c r="B3749" s="52">
        <v>8.36</v>
      </c>
      <c r="C3749" s="53">
        <v>6.5312499999999996E-2</v>
      </c>
    </row>
    <row r="3750" spans="1:3" x14ac:dyDescent="0.3">
      <c r="A3750" s="44">
        <v>0.37480000000000002</v>
      </c>
      <c r="B3750" s="52">
        <v>8.36</v>
      </c>
      <c r="C3750" s="53">
        <v>6.5312499999999996E-2</v>
      </c>
    </row>
    <row r="3751" spans="1:3" x14ac:dyDescent="0.3">
      <c r="A3751" s="44">
        <v>0.37490000000000001</v>
      </c>
      <c r="B3751" s="52">
        <v>8.36</v>
      </c>
      <c r="C3751" s="53">
        <v>6.5312499999999996E-2</v>
      </c>
    </row>
    <row r="3752" spans="1:3" x14ac:dyDescent="0.3">
      <c r="A3752" s="44">
        <v>0.375</v>
      </c>
      <c r="B3752" s="52">
        <v>8.36</v>
      </c>
      <c r="C3752" s="53">
        <v>6.5312499999999996E-2</v>
      </c>
    </row>
    <row r="3753" spans="1:3" x14ac:dyDescent="0.3">
      <c r="A3753" s="44">
        <v>0.37509999999999999</v>
      </c>
      <c r="B3753" s="52">
        <v>8.36</v>
      </c>
      <c r="C3753" s="53">
        <v>6.5312499999999996E-2</v>
      </c>
    </row>
    <row r="3754" spans="1:3" x14ac:dyDescent="0.3">
      <c r="A3754" s="44">
        <v>0.37519999999999998</v>
      </c>
      <c r="B3754" s="52">
        <v>8.36</v>
      </c>
      <c r="C3754" s="53">
        <v>6.5312499999999996E-2</v>
      </c>
    </row>
    <row r="3755" spans="1:3" x14ac:dyDescent="0.3">
      <c r="A3755" s="44">
        <v>0.37530000000000002</v>
      </c>
      <c r="B3755" s="52">
        <v>8.36</v>
      </c>
      <c r="C3755" s="53">
        <v>6.5312499999999996E-2</v>
      </c>
    </row>
    <row r="3756" spans="1:3" x14ac:dyDescent="0.3">
      <c r="A3756" s="44">
        <v>0.37540000000000001</v>
      </c>
      <c r="B3756" s="52">
        <v>8.36</v>
      </c>
      <c r="C3756" s="53">
        <v>6.5312499999999996E-2</v>
      </c>
    </row>
    <row r="3757" spans="1:3" x14ac:dyDescent="0.3">
      <c r="A3757" s="44">
        <v>0.3755</v>
      </c>
      <c r="B3757" s="52">
        <v>8.36</v>
      </c>
      <c r="C3757" s="53">
        <v>6.5312499999999996E-2</v>
      </c>
    </row>
    <row r="3758" spans="1:3" x14ac:dyDescent="0.3">
      <c r="A3758" s="44">
        <v>0.37559999999999999</v>
      </c>
      <c r="B3758" s="52">
        <v>8.36</v>
      </c>
      <c r="C3758" s="53">
        <v>6.5312499999999996E-2</v>
      </c>
    </row>
    <row r="3759" spans="1:3" x14ac:dyDescent="0.3">
      <c r="A3759" s="44">
        <v>0.37569999999999998</v>
      </c>
      <c r="B3759" s="52">
        <v>8.36</v>
      </c>
      <c r="C3759" s="53">
        <v>6.5312499999999996E-2</v>
      </c>
    </row>
    <row r="3760" spans="1:3" x14ac:dyDescent="0.3">
      <c r="A3760" s="44">
        <v>0.37580000000000002</v>
      </c>
      <c r="B3760" s="52">
        <v>8.36</v>
      </c>
      <c r="C3760" s="53">
        <v>6.5312499999999996E-2</v>
      </c>
    </row>
    <row r="3761" spans="1:3" x14ac:dyDescent="0.3">
      <c r="A3761" s="44">
        <v>0.37590000000000001</v>
      </c>
      <c r="B3761" s="52">
        <v>8.36</v>
      </c>
      <c r="C3761" s="53">
        <v>6.5312499999999996E-2</v>
      </c>
    </row>
    <row r="3762" spans="1:3" x14ac:dyDescent="0.3">
      <c r="A3762" s="44">
        <v>0.376</v>
      </c>
      <c r="B3762" s="52">
        <v>8.36</v>
      </c>
      <c r="C3762" s="53">
        <v>6.5312499999999996E-2</v>
      </c>
    </row>
    <row r="3763" spans="1:3" x14ac:dyDescent="0.3">
      <c r="A3763" s="44">
        <v>0.37609999999999999</v>
      </c>
      <c r="B3763" s="52">
        <v>8.36</v>
      </c>
      <c r="C3763" s="53">
        <v>6.5312499999999996E-2</v>
      </c>
    </row>
    <row r="3764" spans="1:3" x14ac:dyDescent="0.3">
      <c r="A3764" s="44">
        <v>0.37619999999999998</v>
      </c>
      <c r="B3764" s="52">
        <v>8.36</v>
      </c>
      <c r="C3764" s="53">
        <v>6.5312499999999996E-2</v>
      </c>
    </row>
    <row r="3765" spans="1:3" x14ac:dyDescent="0.3">
      <c r="A3765" s="44">
        <v>0.37630000000000002</v>
      </c>
      <c r="B3765" s="52">
        <v>8.36</v>
      </c>
      <c r="C3765" s="53">
        <v>6.5312499999999996E-2</v>
      </c>
    </row>
    <row r="3766" spans="1:3" x14ac:dyDescent="0.3">
      <c r="A3766" s="44">
        <v>0.37640000000000001</v>
      </c>
      <c r="B3766" s="52">
        <v>8.36</v>
      </c>
      <c r="C3766" s="53">
        <v>6.5312499999999996E-2</v>
      </c>
    </row>
    <row r="3767" spans="1:3" x14ac:dyDescent="0.3">
      <c r="A3767" s="44">
        <v>0.3765</v>
      </c>
      <c r="B3767" s="52">
        <v>8.36</v>
      </c>
      <c r="C3767" s="53">
        <v>6.5312499999999996E-2</v>
      </c>
    </row>
    <row r="3768" spans="1:3" x14ac:dyDescent="0.3">
      <c r="A3768" s="44">
        <v>0.37659999999999999</v>
      </c>
      <c r="B3768" s="52">
        <v>8.36</v>
      </c>
      <c r="C3768" s="53">
        <v>6.5312499999999996E-2</v>
      </c>
    </row>
    <row r="3769" spans="1:3" x14ac:dyDescent="0.3">
      <c r="A3769" s="44">
        <v>0.37669999999999998</v>
      </c>
      <c r="B3769" s="52">
        <v>8.36</v>
      </c>
      <c r="C3769" s="53">
        <v>6.5312499999999996E-2</v>
      </c>
    </row>
    <row r="3770" spans="1:3" x14ac:dyDescent="0.3">
      <c r="A3770" s="44">
        <v>0.37680000000000002</v>
      </c>
      <c r="B3770" s="52">
        <v>8.36</v>
      </c>
      <c r="C3770" s="53">
        <v>6.5312499999999996E-2</v>
      </c>
    </row>
    <row r="3771" spans="1:3" x14ac:dyDescent="0.3">
      <c r="A3771" s="44">
        <v>0.37690000000000001</v>
      </c>
      <c r="B3771" s="52">
        <v>8.36</v>
      </c>
      <c r="C3771" s="53">
        <v>6.5312499999999996E-2</v>
      </c>
    </row>
    <row r="3772" spans="1:3" x14ac:dyDescent="0.3">
      <c r="A3772" s="44">
        <v>0.377</v>
      </c>
      <c r="B3772" s="52">
        <v>8.36</v>
      </c>
      <c r="C3772" s="53">
        <v>6.5312499999999996E-2</v>
      </c>
    </row>
    <row r="3773" spans="1:3" x14ac:dyDescent="0.3">
      <c r="A3773" s="44">
        <v>0.37709999999999999</v>
      </c>
      <c r="B3773" s="52">
        <v>8.36</v>
      </c>
      <c r="C3773" s="53">
        <v>6.5312499999999996E-2</v>
      </c>
    </row>
    <row r="3774" spans="1:3" x14ac:dyDescent="0.3">
      <c r="A3774" s="44">
        <v>0.37719999999999998</v>
      </c>
      <c r="B3774" s="52">
        <v>8.36</v>
      </c>
      <c r="C3774" s="53">
        <v>6.5312499999999996E-2</v>
      </c>
    </row>
    <row r="3775" spans="1:3" x14ac:dyDescent="0.3">
      <c r="A3775" s="44">
        <v>0.37730000000000002</v>
      </c>
      <c r="B3775" s="52">
        <v>8.36</v>
      </c>
      <c r="C3775" s="53">
        <v>6.5312499999999996E-2</v>
      </c>
    </row>
    <row r="3776" spans="1:3" x14ac:dyDescent="0.3">
      <c r="A3776" s="44">
        <v>0.37740000000000001</v>
      </c>
      <c r="B3776" s="52">
        <v>8.36</v>
      </c>
      <c r="C3776" s="53">
        <v>6.5312499999999996E-2</v>
      </c>
    </row>
    <row r="3777" spans="1:3" x14ac:dyDescent="0.3">
      <c r="A3777" s="44">
        <v>0.3775</v>
      </c>
      <c r="B3777" s="52">
        <v>8.36</v>
      </c>
      <c r="C3777" s="53">
        <v>6.5312499999999996E-2</v>
      </c>
    </row>
    <row r="3778" spans="1:3" x14ac:dyDescent="0.3">
      <c r="A3778" s="44">
        <v>0.37759999999999999</v>
      </c>
      <c r="B3778" s="52">
        <v>8.36</v>
      </c>
      <c r="C3778" s="53">
        <v>6.5312499999999996E-2</v>
      </c>
    </row>
    <row r="3779" spans="1:3" x14ac:dyDescent="0.3">
      <c r="A3779" s="44">
        <v>0.37769999999999998</v>
      </c>
      <c r="B3779" s="52">
        <v>8.36</v>
      </c>
      <c r="C3779" s="53">
        <v>6.5312499999999996E-2</v>
      </c>
    </row>
    <row r="3780" spans="1:3" x14ac:dyDescent="0.3">
      <c r="A3780" s="44">
        <v>0.37780000000000002</v>
      </c>
      <c r="B3780" s="52">
        <v>8.36</v>
      </c>
      <c r="C3780" s="53">
        <v>6.5312499999999996E-2</v>
      </c>
    </row>
    <row r="3781" spans="1:3" x14ac:dyDescent="0.3">
      <c r="A3781" s="44">
        <v>0.37790000000000001</v>
      </c>
      <c r="B3781" s="52">
        <v>8.36</v>
      </c>
      <c r="C3781" s="53">
        <v>6.5312499999999996E-2</v>
      </c>
    </row>
    <row r="3782" spans="1:3" x14ac:dyDescent="0.3">
      <c r="A3782" s="44">
        <v>0.378</v>
      </c>
      <c r="B3782" s="52">
        <v>8.36</v>
      </c>
      <c r="C3782" s="53">
        <v>6.5312499999999996E-2</v>
      </c>
    </row>
    <row r="3783" spans="1:3" x14ac:dyDescent="0.3">
      <c r="A3783" s="44">
        <v>0.37809999999999999</v>
      </c>
      <c r="B3783" s="52">
        <v>8.36</v>
      </c>
      <c r="C3783" s="53">
        <v>6.5312499999999996E-2</v>
      </c>
    </row>
    <row r="3784" spans="1:3" x14ac:dyDescent="0.3">
      <c r="A3784" s="44">
        <v>0.37819999999999998</v>
      </c>
      <c r="B3784" s="52">
        <v>8.36</v>
      </c>
      <c r="C3784" s="53">
        <v>6.5312499999999996E-2</v>
      </c>
    </row>
    <row r="3785" spans="1:3" x14ac:dyDescent="0.3">
      <c r="A3785" s="44">
        <v>0.37830000000000003</v>
      </c>
      <c r="B3785" s="52">
        <v>8.36</v>
      </c>
      <c r="C3785" s="53">
        <v>6.5312499999999996E-2</v>
      </c>
    </row>
    <row r="3786" spans="1:3" x14ac:dyDescent="0.3">
      <c r="A3786" s="44">
        <v>0.37840000000000001</v>
      </c>
      <c r="B3786" s="52">
        <v>8.36</v>
      </c>
      <c r="C3786" s="53">
        <v>6.5312499999999996E-2</v>
      </c>
    </row>
    <row r="3787" spans="1:3" x14ac:dyDescent="0.3">
      <c r="A3787" s="44">
        <v>0.3785</v>
      </c>
      <c r="B3787" s="52">
        <v>8.36</v>
      </c>
      <c r="C3787" s="53">
        <v>6.5312499999999996E-2</v>
      </c>
    </row>
    <row r="3788" spans="1:3" x14ac:dyDescent="0.3">
      <c r="A3788" s="44">
        <v>0.37859999999999999</v>
      </c>
      <c r="B3788" s="52">
        <v>8.36</v>
      </c>
      <c r="C3788" s="53">
        <v>6.5312499999999996E-2</v>
      </c>
    </row>
    <row r="3789" spans="1:3" x14ac:dyDescent="0.3">
      <c r="A3789" s="44">
        <v>0.37869999999999998</v>
      </c>
      <c r="B3789" s="52">
        <v>8.36</v>
      </c>
      <c r="C3789" s="53">
        <v>6.5312499999999996E-2</v>
      </c>
    </row>
    <row r="3790" spans="1:3" x14ac:dyDescent="0.3">
      <c r="A3790" s="44">
        <v>0.37880000000000003</v>
      </c>
      <c r="B3790" s="52">
        <v>8.36</v>
      </c>
      <c r="C3790" s="53">
        <v>6.5312499999999996E-2</v>
      </c>
    </row>
    <row r="3791" spans="1:3" x14ac:dyDescent="0.3">
      <c r="A3791" s="44">
        <v>0.37890000000000001</v>
      </c>
      <c r="B3791" s="52">
        <v>8.36</v>
      </c>
      <c r="C3791" s="53">
        <v>6.5312499999999996E-2</v>
      </c>
    </row>
    <row r="3792" spans="1:3" x14ac:dyDescent="0.3">
      <c r="A3792" s="44">
        <v>0.379</v>
      </c>
      <c r="B3792" s="52">
        <v>8.36</v>
      </c>
      <c r="C3792" s="53">
        <v>6.5312499999999996E-2</v>
      </c>
    </row>
    <row r="3793" spans="1:3" x14ac:dyDescent="0.3">
      <c r="A3793" s="44">
        <v>0.37909999999999999</v>
      </c>
      <c r="B3793" s="52">
        <v>8.36</v>
      </c>
      <c r="C3793" s="53">
        <v>6.5312499999999996E-2</v>
      </c>
    </row>
    <row r="3794" spans="1:3" x14ac:dyDescent="0.3">
      <c r="A3794" s="44">
        <v>0.37919999999999998</v>
      </c>
      <c r="B3794" s="52">
        <v>8.36</v>
      </c>
      <c r="C3794" s="53">
        <v>6.5312499999999996E-2</v>
      </c>
    </row>
    <row r="3795" spans="1:3" x14ac:dyDescent="0.3">
      <c r="A3795" s="44">
        <v>0.37930000000000003</v>
      </c>
      <c r="B3795" s="52">
        <v>8.36</v>
      </c>
      <c r="C3795" s="53">
        <v>6.5312499999999996E-2</v>
      </c>
    </row>
    <row r="3796" spans="1:3" x14ac:dyDescent="0.3">
      <c r="A3796" s="44">
        <v>0.37940000000000002</v>
      </c>
      <c r="B3796" s="52">
        <v>8.36</v>
      </c>
      <c r="C3796" s="53">
        <v>6.5312499999999996E-2</v>
      </c>
    </row>
    <row r="3797" spans="1:3" x14ac:dyDescent="0.3">
      <c r="A3797" s="44">
        <v>0.3795</v>
      </c>
      <c r="B3797" s="52">
        <v>8.36</v>
      </c>
      <c r="C3797" s="53">
        <v>6.5312499999999996E-2</v>
      </c>
    </row>
    <row r="3798" spans="1:3" x14ac:dyDescent="0.3">
      <c r="A3798" s="44">
        <v>0.37959999999999999</v>
      </c>
      <c r="B3798" s="52">
        <v>8.36</v>
      </c>
      <c r="C3798" s="53">
        <v>6.5312499999999996E-2</v>
      </c>
    </row>
    <row r="3799" spans="1:3" x14ac:dyDescent="0.3">
      <c r="A3799" s="44">
        <v>0.37969999999999998</v>
      </c>
      <c r="B3799" s="52">
        <v>8.36</v>
      </c>
      <c r="C3799" s="53">
        <v>6.5312499999999996E-2</v>
      </c>
    </row>
    <row r="3800" spans="1:3" x14ac:dyDescent="0.3">
      <c r="A3800" s="44">
        <v>0.37980000000000003</v>
      </c>
      <c r="B3800" s="52">
        <v>8.36</v>
      </c>
      <c r="C3800" s="53">
        <v>6.5312499999999996E-2</v>
      </c>
    </row>
    <row r="3801" spans="1:3" x14ac:dyDescent="0.3">
      <c r="A3801" s="44">
        <v>0.37990000000000002</v>
      </c>
      <c r="B3801" s="52">
        <v>8.36</v>
      </c>
      <c r="C3801" s="53">
        <v>6.5312499999999996E-2</v>
      </c>
    </row>
    <row r="3802" spans="1:3" x14ac:dyDescent="0.3">
      <c r="A3802" s="44">
        <v>0.38</v>
      </c>
      <c r="B3802" s="52">
        <v>8.36</v>
      </c>
      <c r="C3802" s="53">
        <v>6.5312499999999996E-2</v>
      </c>
    </row>
    <row r="3803" spans="1:3" x14ac:dyDescent="0.3">
      <c r="A3803" s="44">
        <v>0.38009999999999999</v>
      </c>
      <c r="B3803" s="52">
        <v>8.35</v>
      </c>
      <c r="C3803" s="53">
        <v>6.5234374999999997E-2</v>
      </c>
    </row>
    <row r="3804" spans="1:3" x14ac:dyDescent="0.3">
      <c r="A3804" s="44">
        <v>0.38019999999999998</v>
      </c>
      <c r="B3804" s="52">
        <v>8.35</v>
      </c>
      <c r="C3804" s="53">
        <v>6.5234374999999997E-2</v>
      </c>
    </row>
    <row r="3805" spans="1:3" x14ac:dyDescent="0.3">
      <c r="A3805" s="44">
        <v>0.38030000000000003</v>
      </c>
      <c r="B3805" s="52">
        <v>8.35</v>
      </c>
      <c r="C3805" s="53">
        <v>6.5234374999999997E-2</v>
      </c>
    </row>
    <row r="3806" spans="1:3" x14ac:dyDescent="0.3">
      <c r="A3806" s="44">
        <v>0.38040000000000002</v>
      </c>
      <c r="B3806" s="52">
        <v>8.35</v>
      </c>
      <c r="C3806" s="53">
        <v>6.5234374999999997E-2</v>
      </c>
    </row>
    <row r="3807" spans="1:3" x14ac:dyDescent="0.3">
      <c r="A3807" s="44">
        <v>0.3805</v>
      </c>
      <c r="B3807" s="52">
        <v>8.35</v>
      </c>
      <c r="C3807" s="53">
        <v>6.5234374999999997E-2</v>
      </c>
    </row>
    <row r="3808" spans="1:3" x14ac:dyDescent="0.3">
      <c r="A3808" s="44">
        <v>0.38059999999999999</v>
      </c>
      <c r="B3808" s="52">
        <v>8.35</v>
      </c>
      <c r="C3808" s="53">
        <v>6.5234374999999997E-2</v>
      </c>
    </row>
    <row r="3809" spans="1:3" x14ac:dyDescent="0.3">
      <c r="A3809" s="44">
        <v>0.38069999999999998</v>
      </c>
      <c r="B3809" s="52">
        <v>8.35</v>
      </c>
      <c r="C3809" s="53">
        <v>6.5234374999999997E-2</v>
      </c>
    </row>
    <row r="3810" spans="1:3" x14ac:dyDescent="0.3">
      <c r="A3810" s="44">
        <v>0.38080000000000003</v>
      </c>
      <c r="B3810" s="52">
        <v>8.35</v>
      </c>
      <c r="C3810" s="53">
        <v>6.5234374999999997E-2</v>
      </c>
    </row>
    <row r="3811" spans="1:3" x14ac:dyDescent="0.3">
      <c r="A3811" s="44">
        <v>0.38090000000000002</v>
      </c>
      <c r="B3811" s="52">
        <v>8.35</v>
      </c>
      <c r="C3811" s="53">
        <v>6.5234374999999997E-2</v>
      </c>
    </row>
    <row r="3812" spans="1:3" x14ac:dyDescent="0.3">
      <c r="A3812" s="44">
        <v>0.38100000000000001</v>
      </c>
      <c r="B3812" s="52">
        <v>8.35</v>
      </c>
      <c r="C3812" s="53">
        <v>6.5234374999999997E-2</v>
      </c>
    </row>
    <row r="3813" spans="1:3" x14ac:dyDescent="0.3">
      <c r="A3813" s="44">
        <v>0.38109999999999999</v>
      </c>
      <c r="B3813" s="52">
        <v>8.35</v>
      </c>
      <c r="C3813" s="53">
        <v>6.5234374999999997E-2</v>
      </c>
    </row>
    <row r="3814" spans="1:3" x14ac:dyDescent="0.3">
      <c r="A3814" s="44">
        <v>0.38119999999999998</v>
      </c>
      <c r="B3814" s="52">
        <v>8.35</v>
      </c>
      <c r="C3814" s="53">
        <v>6.5234374999999997E-2</v>
      </c>
    </row>
    <row r="3815" spans="1:3" x14ac:dyDescent="0.3">
      <c r="A3815" s="44">
        <v>0.38129999999999997</v>
      </c>
      <c r="B3815" s="52">
        <v>8.35</v>
      </c>
      <c r="C3815" s="53">
        <v>6.5234374999999997E-2</v>
      </c>
    </row>
    <row r="3816" spans="1:3" x14ac:dyDescent="0.3">
      <c r="A3816" s="44">
        <v>0.38140000000000002</v>
      </c>
      <c r="B3816" s="52">
        <v>8.35</v>
      </c>
      <c r="C3816" s="53">
        <v>6.5234374999999997E-2</v>
      </c>
    </row>
    <row r="3817" spans="1:3" x14ac:dyDescent="0.3">
      <c r="A3817" s="44">
        <v>0.38150000000000001</v>
      </c>
      <c r="B3817" s="52">
        <v>8.35</v>
      </c>
      <c r="C3817" s="53">
        <v>6.5234374999999997E-2</v>
      </c>
    </row>
    <row r="3818" spans="1:3" x14ac:dyDescent="0.3">
      <c r="A3818" s="44">
        <v>0.38159999999999999</v>
      </c>
      <c r="B3818" s="52">
        <v>8.35</v>
      </c>
      <c r="C3818" s="53">
        <v>6.5234374999999997E-2</v>
      </c>
    </row>
    <row r="3819" spans="1:3" x14ac:dyDescent="0.3">
      <c r="A3819" s="44">
        <v>0.38169999999999998</v>
      </c>
      <c r="B3819" s="52">
        <v>8.35</v>
      </c>
      <c r="C3819" s="53">
        <v>6.5234374999999997E-2</v>
      </c>
    </row>
    <row r="3820" spans="1:3" x14ac:dyDescent="0.3">
      <c r="A3820" s="44">
        <v>0.38179999999999997</v>
      </c>
      <c r="B3820" s="52">
        <v>8.35</v>
      </c>
      <c r="C3820" s="53">
        <v>6.5234374999999997E-2</v>
      </c>
    </row>
    <row r="3821" spans="1:3" x14ac:dyDescent="0.3">
      <c r="A3821" s="44">
        <v>0.38190000000000002</v>
      </c>
      <c r="B3821" s="52">
        <v>8.35</v>
      </c>
      <c r="C3821" s="53">
        <v>6.5234374999999997E-2</v>
      </c>
    </row>
    <row r="3822" spans="1:3" x14ac:dyDescent="0.3">
      <c r="A3822" s="44">
        <v>0.38200000000000001</v>
      </c>
      <c r="B3822" s="52">
        <v>8.35</v>
      </c>
      <c r="C3822" s="53">
        <v>6.5234374999999997E-2</v>
      </c>
    </row>
    <row r="3823" spans="1:3" x14ac:dyDescent="0.3">
      <c r="A3823" s="44">
        <v>0.3821</v>
      </c>
      <c r="B3823" s="52">
        <v>8.35</v>
      </c>
      <c r="C3823" s="53">
        <v>6.5234374999999997E-2</v>
      </c>
    </row>
    <row r="3824" spans="1:3" x14ac:dyDescent="0.3">
      <c r="A3824" s="44">
        <v>0.38219999999999998</v>
      </c>
      <c r="B3824" s="52">
        <v>8.35</v>
      </c>
      <c r="C3824" s="53">
        <v>6.5234374999999997E-2</v>
      </c>
    </row>
    <row r="3825" spans="1:3" x14ac:dyDescent="0.3">
      <c r="A3825" s="44">
        <v>0.38229999999999997</v>
      </c>
      <c r="B3825" s="52">
        <v>8.35</v>
      </c>
      <c r="C3825" s="53">
        <v>6.5234374999999997E-2</v>
      </c>
    </row>
    <row r="3826" spans="1:3" x14ac:dyDescent="0.3">
      <c r="A3826" s="44">
        <v>0.38240000000000002</v>
      </c>
      <c r="B3826" s="52">
        <v>8.35</v>
      </c>
      <c r="C3826" s="53">
        <v>6.5234374999999997E-2</v>
      </c>
    </row>
    <row r="3827" spans="1:3" x14ac:dyDescent="0.3">
      <c r="A3827" s="44">
        <v>0.38250000000000001</v>
      </c>
      <c r="B3827" s="52">
        <v>8.35</v>
      </c>
      <c r="C3827" s="53">
        <v>6.5234374999999997E-2</v>
      </c>
    </row>
    <row r="3828" spans="1:3" x14ac:dyDescent="0.3">
      <c r="A3828" s="44">
        <v>0.3826</v>
      </c>
      <c r="B3828" s="52">
        <v>8.35</v>
      </c>
      <c r="C3828" s="53">
        <v>6.5234374999999997E-2</v>
      </c>
    </row>
    <row r="3829" spans="1:3" x14ac:dyDescent="0.3">
      <c r="A3829" s="44">
        <v>0.38269999999999998</v>
      </c>
      <c r="B3829" s="52">
        <v>8.35</v>
      </c>
      <c r="C3829" s="53">
        <v>6.5234374999999997E-2</v>
      </c>
    </row>
    <row r="3830" spans="1:3" x14ac:dyDescent="0.3">
      <c r="A3830" s="44">
        <v>0.38279999999999997</v>
      </c>
      <c r="B3830" s="52">
        <v>8.35</v>
      </c>
      <c r="C3830" s="53">
        <v>6.5234374999999997E-2</v>
      </c>
    </row>
    <row r="3831" spans="1:3" x14ac:dyDescent="0.3">
      <c r="A3831" s="44">
        <v>0.38290000000000002</v>
      </c>
      <c r="B3831" s="52">
        <v>8.35</v>
      </c>
      <c r="C3831" s="53">
        <v>6.5234374999999997E-2</v>
      </c>
    </row>
    <row r="3832" spans="1:3" x14ac:dyDescent="0.3">
      <c r="A3832" s="44">
        <v>0.38300000000000001</v>
      </c>
      <c r="B3832" s="52">
        <v>8.35</v>
      </c>
      <c r="C3832" s="53">
        <v>6.5234374999999997E-2</v>
      </c>
    </row>
    <row r="3833" spans="1:3" x14ac:dyDescent="0.3">
      <c r="A3833" s="44">
        <v>0.3831</v>
      </c>
      <c r="B3833" s="52">
        <v>8.35</v>
      </c>
      <c r="C3833" s="53">
        <v>6.5234374999999997E-2</v>
      </c>
    </row>
    <row r="3834" spans="1:3" x14ac:dyDescent="0.3">
      <c r="A3834" s="44">
        <v>0.38319999999999999</v>
      </c>
      <c r="B3834" s="52">
        <v>8.35</v>
      </c>
      <c r="C3834" s="53">
        <v>6.5234374999999997E-2</v>
      </c>
    </row>
    <row r="3835" spans="1:3" x14ac:dyDescent="0.3">
      <c r="A3835" s="44">
        <v>0.38329999999999997</v>
      </c>
      <c r="B3835" s="52">
        <v>8.35</v>
      </c>
      <c r="C3835" s="53">
        <v>6.5234374999999997E-2</v>
      </c>
    </row>
    <row r="3836" spans="1:3" x14ac:dyDescent="0.3">
      <c r="A3836" s="44">
        <v>0.38340000000000002</v>
      </c>
      <c r="B3836" s="52">
        <v>8.35</v>
      </c>
      <c r="C3836" s="53">
        <v>6.5234374999999997E-2</v>
      </c>
    </row>
    <row r="3837" spans="1:3" x14ac:dyDescent="0.3">
      <c r="A3837" s="44">
        <v>0.38350000000000001</v>
      </c>
      <c r="B3837" s="52">
        <v>8.35</v>
      </c>
      <c r="C3837" s="53">
        <v>6.5234374999999997E-2</v>
      </c>
    </row>
    <row r="3838" spans="1:3" x14ac:dyDescent="0.3">
      <c r="A3838" s="44">
        <v>0.3836</v>
      </c>
      <c r="B3838" s="52">
        <v>8.35</v>
      </c>
      <c r="C3838" s="53">
        <v>6.5234374999999997E-2</v>
      </c>
    </row>
    <row r="3839" spans="1:3" x14ac:dyDescent="0.3">
      <c r="A3839" s="44">
        <v>0.38369999999999999</v>
      </c>
      <c r="B3839" s="52">
        <v>8.35</v>
      </c>
      <c r="C3839" s="53">
        <v>6.5234374999999997E-2</v>
      </c>
    </row>
    <row r="3840" spans="1:3" x14ac:dyDescent="0.3">
      <c r="A3840" s="44">
        <v>0.38379999999999997</v>
      </c>
      <c r="B3840" s="52">
        <v>8.35</v>
      </c>
      <c r="C3840" s="53">
        <v>6.5234374999999997E-2</v>
      </c>
    </row>
    <row r="3841" spans="1:3" x14ac:dyDescent="0.3">
      <c r="A3841" s="44">
        <v>0.38390000000000002</v>
      </c>
      <c r="B3841" s="52">
        <v>8.35</v>
      </c>
      <c r="C3841" s="53">
        <v>6.5234374999999997E-2</v>
      </c>
    </row>
    <row r="3842" spans="1:3" x14ac:dyDescent="0.3">
      <c r="A3842" s="44">
        <v>0.38400000000000001</v>
      </c>
      <c r="B3842" s="52">
        <v>8.35</v>
      </c>
      <c r="C3842" s="53">
        <v>6.5234374999999997E-2</v>
      </c>
    </row>
    <row r="3843" spans="1:3" x14ac:dyDescent="0.3">
      <c r="A3843" s="44">
        <v>0.3841</v>
      </c>
      <c r="B3843" s="52">
        <v>8.35</v>
      </c>
      <c r="C3843" s="53">
        <v>6.5234374999999997E-2</v>
      </c>
    </row>
    <row r="3844" spans="1:3" x14ac:dyDescent="0.3">
      <c r="A3844" s="44">
        <v>0.38419999999999999</v>
      </c>
      <c r="B3844" s="52">
        <v>8.35</v>
      </c>
      <c r="C3844" s="53">
        <v>6.5234374999999997E-2</v>
      </c>
    </row>
    <row r="3845" spans="1:3" x14ac:dyDescent="0.3">
      <c r="A3845" s="44">
        <v>0.38429999999999997</v>
      </c>
      <c r="B3845" s="52">
        <v>8.35</v>
      </c>
      <c r="C3845" s="53">
        <v>6.5234374999999997E-2</v>
      </c>
    </row>
    <row r="3846" spans="1:3" x14ac:dyDescent="0.3">
      <c r="A3846" s="44">
        <v>0.38440000000000002</v>
      </c>
      <c r="B3846" s="52">
        <v>8.35</v>
      </c>
      <c r="C3846" s="53">
        <v>6.5234374999999997E-2</v>
      </c>
    </row>
    <row r="3847" spans="1:3" x14ac:dyDescent="0.3">
      <c r="A3847" s="44">
        <v>0.38450000000000001</v>
      </c>
      <c r="B3847" s="52">
        <v>8.35</v>
      </c>
      <c r="C3847" s="53">
        <v>6.5234374999999997E-2</v>
      </c>
    </row>
    <row r="3848" spans="1:3" x14ac:dyDescent="0.3">
      <c r="A3848" s="44">
        <v>0.3846</v>
      </c>
      <c r="B3848" s="52">
        <v>8.35</v>
      </c>
      <c r="C3848" s="53">
        <v>6.5234374999999997E-2</v>
      </c>
    </row>
    <row r="3849" spans="1:3" x14ac:dyDescent="0.3">
      <c r="A3849" s="44">
        <v>0.38469999999999999</v>
      </c>
      <c r="B3849" s="52">
        <v>8.35</v>
      </c>
      <c r="C3849" s="53">
        <v>6.5234374999999997E-2</v>
      </c>
    </row>
    <row r="3850" spans="1:3" x14ac:dyDescent="0.3">
      <c r="A3850" s="44">
        <v>0.38479999999999998</v>
      </c>
      <c r="B3850" s="52">
        <v>8.35</v>
      </c>
      <c r="C3850" s="53">
        <v>6.5234374999999997E-2</v>
      </c>
    </row>
    <row r="3851" spans="1:3" x14ac:dyDescent="0.3">
      <c r="A3851" s="44">
        <v>0.38490000000000002</v>
      </c>
      <c r="B3851" s="52">
        <v>8.35</v>
      </c>
      <c r="C3851" s="53">
        <v>6.5234374999999997E-2</v>
      </c>
    </row>
    <row r="3852" spans="1:3" x14ac:dyDescent="0.3">
      <c r="A3852" s="44">
        <v>0.38500000000000001</v>
      </c>
      <c r="B3852" s="52">
        <v>8.35</v>
      </c>
      <c r="C3852" s="53">
        <v>6.5234374999999997E-2</v>
      </c>
    </row>
    <row r="3853" spans="1:3" x14ac:dyDescent="0.3">
      <c r="A3853" s="44">
        <v>0.3851</v>
      </c>
      <c r="B3853" s="52">
        <v>8.35</v>
      </c>
      <c r="C3853" s="53">
        <v>6.5234374999999997E-2</v>
      </c>
    </row>
    <row r="3854" spans="1:3" x14ac:dyDescent="0.3">
      <c r="A3854" s="44">
        <v>0.38519999999999999</v>
      </c>
      <c r="B3854" s="52">
        <v>8.35</v>
      </c>
      <c r="C3854" s="53">
        <v>6.5234374999999997E-2</v>
      </c>
    </row>
    <row r="3855" spans="1:3" x14ac:dyDescent="0.3">
      <c r="A3855" s="44">
        <v>0.38529999999999998</v>
      </c>
      <c r="B3855" s="52">
        <v>8.35</v>
      </c>
      <c r="C3855" s="53">
        <v>6.5234374999999997E-2</v>
      </c>
    </row>
    <row r="3856" spans="1:3" x14ac:dyDescent="0.3">
      <c r="A3856" s="44">
        <v>0.38540000000000002</v>
      </c>
      <c r="B3856" s="52">
        <v>8.35</v>
      </c>
      <c r="C3856" s="53">
        <v>6.5234374999999997E-2</v>
      </c>
    </row>
    <row r="3857" spans="1:3" x14ac:dyDescent="0.3">
      <c r="A3857" s="44">
        <v>0.38550000000000001</v>
      </c>
      <c r="B3857" s="52">
        <v>8.35</v>
      </c>
      <c r="C3857" s="53">
        <v>6.5234374999999997E-2</v>
      </c>
    </row>
    <row r="3858" spans="1:3" x14ac:dyDescent="0.3">
      <c r="A3858" s="44">
        <v>0.3856</v>
      </c>
      <c r="B3858" s="52">
        <v>8.35</v>
      </c>
      <c r="C3858" s="53">
        <v>6.5234374999999997E-2</v>
      </c>
    </row>
    <row r="3859" spans="1:3" x14ac:dyDescent="0.3">
      <c r="A3859" s="44">
        <v>0.38569999999999999</v>
      </c>
      <c r="B3859" s="52">
        <v>8.35</v>
      </c>
      <c r="C3859" s="53">
        <v>6.5234374999999997E-2</v>
      </c>
    </row>
    <row r="3860" spans="1:3" x14ac:dyDescent="0.3">
      <c r="A3860" s="44">
        <v>0.38579999999999998</v>
      </c>
      <c r="B3860" s="52">
        <v>8.35</v>
      </c>
      <c r="C3860" s="53">
        <v>6.5234374999999997E-2</v>
      </c>
    </row>
    <row r="3861" spans="1:3" x14ac:dyDescent="0.3">
      <c r="A3861" s="44">
        <v>0.38590000000000002</v>
      </c>
      <c r="B3861" s="52">
        <v>8.35</v>
      </c>
      <c r="C3861" s="53">
        <v>6.5234374999999997E-2</v>
      </c>
    </row>
    <row r="3862" spans="1:3" x14ac:dyDescent="0.3">
      <c r="A3862" s="44">
        <v>0.38600000000000001</v>
      </c>
      <c r="B3862" s="52">
        <v>8.35</v>
      </c>
      <c r="C3862" s="53">
        <v>6.5234374999999997E-2</v>
      </c>
    </row>
    <row r="3863" spans="1:3" x14ac:dyDescent="0.3">
      <c r="A3863" s="44">
        <v>0.3861</v>
      </c>
      <c r="B3863" s="52">
        <v>8.35</v>
      </c>
      <c r="C3863" s="53">
        <v>6.5234374999999997E-2</v>
      </c>
    </row>
    <row r="3864" spans="1:3" x14ac:dyDescent="0.3">
      <c r="A3864" s="44">
        <v>0.38619999999999999</v>
      </c>
      <c r="B3864" s="52">
        <v>8.35</v>
      </c>
      <c r="C3864" s="53">
        <v>6.5234374999999997E-2</v>
      </c>
    </row>
    <row r="3865" spans="1:3" x14ac:dyDescent="0.3">
      <c r="A3865" s="44">
        <v>0.38629999999999998</v>
      </c>
      <c r="B3865" s="52">
        <v>8.35</v>
      </c>
      <c r="C3865" s="53">
        <v>6.5234374999999997E-2</v>
      </c>
    </row>
    <row r="3866" spans="1:3" x14ac:dyDescent="0.3">
      <c r="A3866" s="44">
        <v>0.38640000000000002</v>
      </c>
      <c r="B3866" s="52">
        <v>8.35</v>
      </c>
      <c r="C3866" s="53">
        <v>6.5234374999999997E-2</v>
      </c>
    </row>
    <row r="3867" spans="1:3" x14ac:dyDescent="0.3">
      <c r="A3867" s="44">
        <v>0.38650000000000001</v>
      </c>
      <c r="B3867" s="52">
        <v>8.35</v>
      </c>
      <c r="C3867" s="53">
        <v>6.5234374999999997E-2</v>
      </c>
    </row>
    <row r="3868" spans="1:3" x14ac:dyDescent="0.3">
      <c r="A3868" s="44">
        <v>0.3866</v>
      </c>
      <c r="B3868" s="52">
        <v>8.35</v>
      </c>
      <c r="C3868" s="53">
        <v>6.5234374999999997E-2</v>
      </c>
    </row>
    <row r="3869" spans="1:3" x14ac:dyDescent="0.3">
      <c r="A3869" s="44">
        <v>0.38669999999999999</v>
      </c>
      <c r="B3869" s="52">
        <v>8.35</v>
      </c>
      <c r="C3869" s="53">
        <v>6.5234374999999997E-2</v>
      </c>
    </row>
    <row r="3870" spans="1:3" x14ac:dyDescent="0.3">
      <c r="A3870" s="44">
        <v>0.38679999999999998</v>
      </c>
      <c r="B3870" s="52">
        <v>8.35</v>
      </c>
      <c r="C3870" s="53">
        <v>6.5234374999999997E-2</v>
      </c>
    </row>
    <row r="3871" spans="1:3" x14ac:dyDescent="0.3">
      <c r="A3871" s="44">
        <v>0.38690000000000002</v>
      </c>
      <c r="B3871" s="52">
        <v>8.35</v>
      </c>
      <c r="C3871" s="53">
        <v>6.5234374999999997E-2</v>
      </c>
    </row>
    <row r="3872" spans="1:3" x14ac:dyDescent="0.3">
      <c r="A3872" s="44">
        <v>0.38700000000000001</v>
      </c>
      <c r="B3872" s="52">
        <v>8.35</v>
      </c>
      <c r="C3872" s="53">
        <v>6.5234374999999997E-2</v>
      </c>
    </row>
    <row r="3873" spans="1:3" x14ac:dyDescent="0.3">
      <c r="A3873" s="44">
        <v>0.3871</v>
      </c>
      <c r="B3873" s="52">
        <v>8.35</v>
      </c>
      <c r="C3873" s="53">
        <v>6.5234374999999997E-2</v>
      </c>
    </row>
    <row r="3874" spans="1:3" x14ac:dyDescent="0.3">
      <c r="A3874" s="44">
        <v>0.38719999999999999</v>
      </c>
      <c r="B3874" s="52">
        <v>8.35</v>
      </c>
      <c r="C3874" s="53">
        <v>6.5234374999999997E-2</v>
      </c>
    </row>
    <row r="3875" spans="1:3" x14ac:dyDescent="0.3">
      <c r="A3875" s="44">
        <v>0.38729999999999998</v>
      </c>
      <c r="B3875" s="52">
        <v>8.35</v>
      </c>
      <c r="C3875" s="53">
        <v>6.5234374999999997E-2</v>
      </c>
    </row>
    <row r="3876" spans="1:3" x14ac:dyDescent="0.3">
      <c r="A3876" s="44">
        <v>0.38740000000000002</v>
      </c>
      <c r="B3876" s="52">
        <v>8.35</v>
      </c>
      <c r="C3876" s="53">
        <v>6.5234374999999997E-2</v>
      </c>
    </row>
    <row r="3877" spans="1:3" x14ac:dyDescent="0.3">
      <c r="A3877" s="44">
        <v>0.38750000000000001</v>
      </c>
      <c r="B3877" s="52">
        <v>8.35</v>
      </c>
      <c r="C3877" s="53">
        <v>6.5234374999999997E-2</v>
      </c>
    </row>
    <row r="3878" spans="1:3" x14ac:dyDescent="0.3">
      <c r="A3878" s="44">
        <v>0.3876</v>
      </c>
      <c r="B3878" s="52">
        <v>8.35</v>
      </c>
      <c r="C3878" s="53">
        <v>6.5234374999999997E-2</v>
      </c>
    </row>
    <row r="3879" spans="1:3" x14ac:dyDescent="0.3">
      <c r="A3879" s="44">
        <v>0.38769999999999999</v>
      </c>
      <c r="B3879" s="52">
        <v>8.35</v>
      </c>
      <c r="C3879" s="53">
        <v>6.5234374999999997E-2</v>
      </c>
    </row>
    <row r="3880" spans="1:3" x14ac:dyDescent="0.3">
      <c r="A3880" s="44">
        <v>0.38779999999999998</v>
      </c>
      <c r="B3880" s="52">
        <v>8.35</v>
      </c>
      <c r="C3880" s="53">
        <v>6.5234374999999997E-2</v>
      </c>
    </row>
    <row r="3881" spans="1:3" x14ac:dyDescent="0.3">
      <c r="A3881" s="44">
        <v>0.38790000000000002</v>
      </c>
      <c r="B3881" s="52">
        <v>8.35</v>
      </c>
      <c r="C3881" s="53">
        <v>6.5234374999999997E-2</v>
      </c>
    </row>
    <row r="3882" spans="1:3" x14ac:dyDescent="0.3">
      <c r="A3882" s="44">
        <v>0.38800000000000001</v>
      </c>
      <c r="B3882" s="52">
        <v>8.35</v>
      </c>
      <c r="C3882" s="53">
        <v>6.5234374999999997E-2</v>
      </c>
    </row>
    <row r="3883" spans="1:3" x14ac:dyDescent="0.3">
      <c r="A3883" s="44">
        <v>0.3881</v>
      </c>
      <c r="B3883" s="52">
        <v>8.35</v>
      </c>
      <c r="C3883" s="53">
        <v>6.5234374999999997E-2</v>
      </c>
    </row>
    <row r="3884" spans="1:3" x14ac:dyDescent="0.3">
      <c r="A3884" s="44">
        <v>0.38819999999999999</v>
      </c>
      <c r="B3884" s="52">
        <v>8.35</v>
      </c>
      <c r="C3884" s="53">
        <v>6.5234374999999997E-2</v>
      </c>
    </row>
    <row r="3885" spans="1:3" x14ac:dyDescent="0.3">
      <c r="A3885" s="44">
        <v>0.38829999999999998</v>
      </c>
      <c r="B3885" s="52">
        <v>8.35</v>
      </c>
      <c r="C3885" s="53">
        <v>6.5234374999999997E-2</v>
      </c>
    </row>
    <row r="3886" spans="1:3" x14ac:dyDescent="0.3">
      <c r="A3886" s="44">
        <v>0.38840000000000002</v>
      </c>
      <c r="B3886" s="52">
        <v>8.35</v>
      </c>
      <c r="C3886" s="53">
        <v>6.5234374999999997E-2</v>
      </c>
    </row>
    <row r="3887" spans="1:3" x14ac:dyDescent="0.3">
      <c r="A3887" s="44">
        <v>0.38850000000000001</v>
      </c>
      <c r="B3887" s="52">
        <v>8.35</v>
      </c>
      <c r="C3887" s="53">
        <v>6.5234374999999997E-2</v>
      </c>
    </row>
    <row r="3888" spans="1:3" x14ac:dyDescent="0.3">
      <c r="A3888" s="44">
        <v>0.3886</v>
      </c>
      <c r="B3888" s="52">
        <v>8.35</v>
      </c>
      <c r="C3888" s="53">
        <v>6.5234374999999997E-2</v>
      </c>
    </row>
    <row r="3889" spans="1:3" x14ac:dyDescent="0.3">
      <c r="A3889" s="44">
        <v>0.38869999999999999</v>
      </c>
      <c r="B3889" s="52">
        <v>8.35</v>
      </c>
      <c r="C3889" s="53">
        <v>6.5234374999999997E-2</v>
      </c>
    </row>
    <row r="3890" spans="1:3" x14ac:dyDescent="0.3">
      <c r="A3890" s="44">
        <v>0.38879999999999998</v>
      </c>
      <c r="B3890" s="52">
        <v>8.35</v>
      </c>
      <c r="C3890" s="53">
        <v>6.5234374999999997E-2</v>
      </c>
    </row>
    <row r="3891" spans="1:3" x14ac:dyDescent="0.3">
      <c r="A3891" s="44">
        <v>0.38890000000000002</v>
      </c>
      <c r="B3891" s="52">
        <v>8.35</v>
      </c>
      <c r="C3891" s="53">
        <v>6.5234374999999997E-2</v>
      </c>
    </row>
    <row r="3892" spans="1:3" x14ac:dyDescent="0.3">
      <c r="A3892" s="44">
        <v>0.38900000000000001</v>
      </c>
      <c r="B3892" s="52">
        <v>8.35</v>
      </c>
      <c r="C3892" s="53">
        <v>6.5234374999999997E-2</v>
      </c>
    </row>
    <row r="3893" spans="1:3" x14ac:dyDescent="0.3">
      <c r="A3893" s="44">
        <v>0.3891</v>
      </c>
      <c r="B3893" s="52">
        <v>8.35</v>
      </c>
      <c r="C3893" s="53">
        <v>6.5234374999999997E-2</v>
      </c>
    </row>
    <row r="3894" spans="1:3" x14ac:dyDescent="0.3">
      <c r="A3894" s="44">
        <v>0.38919999999999999</v>
      </c>
      <c r="B3894" s="52">
        <v>8.35</v>
      </c>
      <c r="C3894" s="53">
        <v>6.5234374999999997E-2</v>
      </c>
    </row>
    <row r="3895" spans="1:3" x14ac:dyDescent="0.3">
      <c r="A3895" s="44">
        <v>0.38929999999999998</v>
      </c>
      <c r="B3895" s="52">
        <v>8.35</v>
      </c>
      <c r="C3895" s="53">
        <v>6.5234374999999997E-2</v>
      </c>
    </row>
    <row r="3896" spans="1:3" x14ac:dyDescent="0.3">
      <c r="A3896" s="44">
        <v>0.38940000000000002</v>
      </c>
      <c r="B3896" s="52">
        <v>8.35</v>
      </c>
      <c r="C3896" s="53">
        <v>6.5234374999999997E-2</v>
      </c>
    </row>
    <row r="3897" spans="1:3" x14ac:dyDescent="0.3">
      <c r="A3897" s="44">
        <v>0.38950000000000001</v>
      </c>
      <c r="B3897" s="52">
        <v>8.35</v>
      </c>
      <c r="C3897" s="53">
        <v>6.5234374999999997E-2</v>
      </c>
    </row>
    <row r="3898" spans="1:3" x14ac:dyDescent="0.3">
      <c r="A3898" s="44">
        <v>0.3896</v>
      </c>
      <c r="B3898" s="52">
        <v>8.35</v>
      </c>
      <c r="C3898" s="53">
        <v>6.5234374999999997E-2</v>
      </c>
    </row>
    <row r="3899" spans="1:3" x14ac:dyDescent="0.3">
      <c r="A3899" s="44">
        <v>0.38969999999999999</v>
      </c>
      <c r="B3899" s="52">
        <v>8.35</v>
      </c>
      <c r="C3899" s="53">
        <v>6.5234374999999997E-2</v>
      </c>
    </row>
    <row r="3900" spans="1:3" x14ac:dyDescent="0.3">
      <c r="A3900" s="44">
        <v>0.38979999999999998</v>
      </c>
      <c r="B3900" s="52">
        <v>8.35</v>
      </c>
      <c r="C3900" s="53">
        <v>6.5234374999999997E-2</v>
      </c>
    </row>
    <row r="3901" spans="1:3" x14ac:dyDescent="0.3">
      <c r="A3901" s="44">
        <v>0.38990000000000002</v>
      </c>
      <c r="B3901" s="52">
        <v>8.35</v>
      </c>
      <c r="C3901" s="53">
        <v>6.5234374999999997E-2</v>
      </c>
    </row>
    <row r="3902" spans="1:3" x14ac:dyDescent="0.3">
      <c r="A3902" s="44">
        <v>0.39</v>
      </c>
      <c r="B3902" s="52">
        <v>8.35</v>
      </c>
      <c r="C3902" s="53">
        <v>6.5234374999999997E-2</v>
      </c>
    </row>
    <row r="3903" spans="1:3" x14ac:dyDescent="0.3">
      <c r="A3903" s="44">
        <v>0.3901</v>
      </c>
      <c r="B3903" s="52">
        <v>8.35</v>
      </c>
      <c r="C3903" s="53">
        <v>6.5234374999999997E-2</v>
      </c>
    </row>
    <row r="3904" spans="1:3" x14ac:dyDescent="0.3">
      <c r="A3904" s="44">
        <v>0.39019999999999999</v>
      </c>
      <c r="B3904" s="52">
        <v>8.35</v>
      </c>
      <c r="C3904" s="53">
        <v>6.5234374999999997E-2</v>
      </c>
    </row>
    <row r="3905" spans="1:3" x14ac:dyDescent="0.3">
      <c r="A3905" s="44">
        <v>0.39029999999999998</v>
      </c>
      <c r="B3905" s="52">
        <v>8.35</v>
      </c>
      <c r="C3905" s="53">
        <v>6.5234374999999997E-2</v>
      </c>
    </row>
    <row r="3906" spans="1:3" x14ac:dyDescent="0.3">
      <c r="A3906" s="44">
        <v>0.39040000000000002</v>
      </c>
      <c r="B3906" s="52">
        <v>8.35</v>
      </c>
      <c r="C3906" s="53">
        <v>6.5234374999999997E-2</v>
      </c>
    </row>
    <row r="3907" spans="1:3" x14ac:dyDescent="0.3">
      <c r="A3907" s="44">
        <v>0.39050000000000001</v>
      </c>
      <c r="B3907" s="52">
        <v>8.35</v>
      </c>
      <c r="C3907" s="53">
        <v>6.5234374999999997E-2</v>
      </c>
    </row>
    <row r="3908" spans="1:3" x14ac:dyDescent="0.3">
      <c r="A3908" s="44">
        <v>0.3906</v>
      </c>
      <c r="B3908" s="52">
        <v>8.35</v>
      </c>
      <c r="C3908" s="53">
        <v>6.5234374999999997E-2</v>
      </c>
    </row>
    <row r="3909" spans="1:3" x14ac:dyDescent="0.3">
      <c r="A3909" s="44">
        <v>0.39069999999999999</v>
      </c>
      <c r="B3909" s="52">
        <v>8.35</v>
      </c>
      <c r="C3909" s="53">
        <v>6.5234374999999997E-2</v>
      </c>
    </row>
    <row r="3910" spans="1:3" x14ac:dyDescent="0.3">
      <c r="A3910" s="44">
        <v>0.39079999999999998</v>
      </c>
      <c r="B3910" s="52">
        <v>8.35</v>
      </c>
      <c r="C3910" s="53">
        <v>6.5234374999999997E-2</v>
      </c>
    </row>
    <row r="3911" spans="1:3" x14ac:dyDescent="0.3">
      <c r="A3911" s="44">
        <v>0.39090000000000003</v>
      </c>
      <c r="B3911" s="52">
        <v>8.35</v>
      </c>
      <c r="C3911" s="53">
        <v>6.5234374999999997E-2</v>
      </c>
    </row>
    <row r="3912" spans="1:3" x14ac:dyDescent="0.3">
      <c r="A3912" s="44">
        <v>0.39100000000000001</v>
      </c>
      <c r="B3912" s="52">
        <v>8.35</v>
      </c>
      <c r="C3912" s="53">
        <v>6.5234374999999997E-2</v>
      </c>
    </row>
    <row r="3913" spans="1:3" x14ac:dyDescent="0.3">
      <c r="A3913" s="44">
        <v>0.3911</v>
      </c>
      <c r="B3913" s="52">
        <v>8.35</v>
      </c>
      <c r="C3913" s="53">
        <v>6.5234374999999997E-2</v>
      </c>
    </row>
    <row r="3914" spans="1:3" x14ac:dyDescent="0.3">
      <c r="A3914" s="44">
        <v>0.39119999999999999</v>
      </c>
      <c r="B3914" s="52">
        <v>8.35</v>
      </c>
      <c r="C3914" s="53">
        <v>6.5234374999999997E-2</v>
      </c>
    </row>
    <row r="3915" spans="1:3" x14ac:dyDescent="0.3">
      <c r="A3915" s="44">
        <v>0.39129999999999998</v>
      </c>
      <c r="B3915" s="52">
        <v>8.35</v>
      </c>
      <c r="C3915" s="53">
        <v>6.5234374999999997E-2</v>
      </c>
    </row>
    <row r="3916" spans="1:3" x14ac:dyDescent="0.3">
      <c r="A3916" s="44">
        <v>0.39140000000000003</v>
      </c>
      <c r="B3916" s="52">
        <v>8.35</v>
      </c>
      <c r="C3916" s="53">
        <v>6.5234374999999997E-2</v>
      </c>
    </row>
    <row r="3917" spans="1:3" x14ac:dyDescent="0.3">
      <c r="A3917" s="44">
        <v>0.39150000000000001</v>
      </c>
      <c r="B3917" s="52">
        <v>8.35</v>
      </c>
      <c r="C3917" s="53">
        <v>6.5234374999999997E-2</v>
      </c>
    </row>
    <row r="3918" spans="1:3" x14ac:dyDescent="0.3">
      <c r="A3918" s="44">
        <v>0.3916</v>
      </c>
      <c r="B3918" s="52">
        <v>8.35</v>
      </c>
      <c r="C3918" s="53">
        <v>6.5234374999999997E-2</v>
      </c>
    </row>
    <row r="3919" spans="1:3" x14ac:dyDescent="0.3">
      <c r="A3919" s="44">
        <v>0.39169999999999999</v>
      </c>
      <c r="B3919" s="52">
        <v>8.35</v>
      </c>
      <c r="C3919" s="53">
        <v>6.5234374999999997E-2</v>
      </c>
    </row>
    <row r="3920" spans="1:3" x14ac:dyDescent="0.3">
      <c r="A3920" s="44">
        <v>0.39179999999999998</v>
      </c>
      <c r="B3920" s="52">
        <v>8.35</v>
      </c>
      <c r="C3920" s="53">
        <v>6.5234374999999997E-2</v>
      </c>
    </row>
    <row r="3921" spans="1:3" x14ac:dyDescent="0.3">
      <c r="A3921" s="44">
        <v>0.39190000000000003</v>
      </c>
      <c r="B3921" s="52">
        <v>8.35</v>
      </c>
      <c r="C3921" s="53">
        <v>6.5234374999999997E-2</v>
      </c>
    </row>
    <row r="3922" spans="1:3" x14ac:dyDescent="0.3">
      <c r="A3922" s="44">
        <v>0.39200000000000002</v>
      </c>
      <c r="B3922" s="52">
        <v>8.35</v>
      </c>
      <c r="C3922" s="53">
        <v>6.5234374999999997E-2</v>
      </c>
    </row>
    <row r="3923" spans="1:3" x14ac:dyDescent="0.3">
      <c r="A3923" s="44">
        <v>0.3921</v>
      </c>
      <c r="B3923" s="52">
        <v>8.35</v>
      </c>
      <c r="C3923" s="53">
        <v>6.5234374999999997E-2</v>
      </c>
    </row>
    <row r="3924" spans="1:3" x14ac:dyDescent="0.3">
      <c r="A3924" s="44">
        <v>0.39219999999999999</v>
      </c>
      <c r="B3924" s="52">
        <v>8.35</v>
      </c>
      <c r="C3924" s="53">
        <v>6.5234374999999997E-2</v>
      </c>
    </row>
    <row r="3925" spans="1:3" x14ac:dyDescent="0.3">
      <c r="A3925" s="44">
        <v>0.39229999999999998</v>
      </c>
      <c r="B3925" s="52">
        <v>8.35</v>
      </c>
      <c r="C3925" s="53">
        <v>6.5234374999999997E-2</v>
      </c>
    </row>
    <row r="3926" spans="1:3" x14ac:dyDescent="0.3">
      <c r="A3926" s="44">
        <v>0.39240000000000003</v>
      </c>
      <c r="B3926" s="52">
        <v>8.35</v>
      </c>
      <c r="C3926" s="53">
        <v>6.5234374999999997E-2</v>
      </c>
    </row>
    <row r="3927" spans="1:3" x14ac:dyDescent="0.3">
      <c r="A3927" s="44">
        <v>0.39250000000000002</v>
      </c>
      <c r="B3927" s="52">
        <v>8.35</v>
      </c>
      <c r="C3927" s="53">
        <v>6.5234374999999997E-2</v>
      </c>
    </row>
    <row r="3928" spans="1:3" x14ac:dyDescent="0.3">
      <c r="A3928" s="44">
        <v>0.3926</v>
      </c>
      <c r="B3928" s="52">
        <v>8.35</v>
      </c>
      <c r="C3928" s="53">
        <v>6.5234374999999997E-2</v>
      </c>
    </row>
    <row r="3929" spans="1:3" x14ac:dyDescent="0.3">
      <c r="A3929" s="44">
        <v>0.39269999999999999</v>
      </c>
      <c r="B3929" s="52">
        <v>8.35</v>
      </c>
      <c r="C3929" s="53">
        <v>6.5234374999999997E-2</v>
      </c>
    </row>
    <row r="3930" spans="1:3" x14ac:dyDescent="0.3">
      <c r="A3930" s="44">
        <v>0.39279999999999998</v>
      </c>
      <c r="B3930" s="52">
        <v>8.35</v>
      </c>
      <c r="C3930" s="53">
        <v>6.5234374999999997E-2</v>
      </c>
    </row>
    <row r="3931" spans="1:3" x14ac:dyDescent="0.3">
      <c r="A3931" s="44">
        <v>0.39290000000000003</v>
      </c>
      <c r="B3931" s="52">
        <v>8.35</v>
      </c>
      <c r="C3931" s="53">
        <v>6.5234374999999997E-2</v>
      </c>
    </row>
    <row r="3932" spans="1:3" x14ac:dyDescent="0.3">
      <c r="A3932" s="44">
        <v>0.39300000000000002</v>
      </c>
      <c r="B3932" s="52">
        <v>8.35</v>
      </c>
      <c r="C3932" s="53">
        <v>6.5234374999999997E-2</v>
      </c>
    </row>
    <row r="3933" spans="1:3" x14ac:dyDescent="0.3">
      <c r="A3933" s="44">
        <v>0.3931</v>
      </c>
      <c r="B3933" s="52">
        <v>8.35</v>
      </c>
      <c r="C3933" s="53">
        <v>6.5234374999999997E-2</v>
      </c>
    </row>
    <row r="3934" spans="1:3" x14ac:dyDescent="0.3">
      <c r="A3934" s="44">
        <v>0.39319999999999999</v>
      </c>
      <c r="B3934" s="52">
        <v>8.35</v>
      </c>
      <c r="C3934" s="53">
        <v>6.5234374999999997E-2</v>
      </c>
    </row>
    <row r="3935" spans="1:3" x14ac:dyDescent="0.3">
      <c r="A3935" s="44">
        <v>0.39329999999999998</v>
      </c>
      <c r="B3935" s="52">
        <v>8.35</v>
      </c>
      <c r="C3935" s="53">
        <v>6.5234374999999997E-2</v>
      </c>
    </row>
    <row r="3936" spans="1:3" x14ac:dyDescent="0.3">
      <c r="A3936" s="44">
        <v>0.39340000000000003</v>
      </c>
      <c r="B3936" s="52">
        <v>8.35</v>
      </c>
      <c r="C3936" s="53">
        <v>6.5234374999999997E-2</v>
      </c>
    </row>
    <row r="3937" spans="1:3" x14ac:dyDescent="0.3">
      <c r="A3937" s="44">
        <v>0.39350000000000002</v>
      </c>
      <c r="B3937" s="52">
        <v>8.35</v>
      </c>
      <c r="C3937" s="53">
        <v>6.5234374999999997E-2</v>
      </c>
    </row>
    <row r="3938" spans="1:3" x14ac:dyDescent="0.3">
      <c r="A3938" s="44">
        <v>0.39360000000000001</v>
      </c>
      <c r="B3938" s="52">
        <v>8.35</v>
      </c>
      <c r="C3938" s="53">
        <v>6.5234374999999997E-2</v>
      </c>
    </row>
    <row r="3939" spans="1:3" x14ac:dyDescent="0.3">
      <c r="A3939" s="44">
        <v>0.39369999999999999</v>
      </c>
      <c r="B3939" s="52">
        <v>8.35</v>
      </c>
      <c r="C3939" s="53">
        <v>6.5234374999999997E-2</v>
      </c>
    </row>
    <row r="3940" spans="1:3" x14ac:dyDescent="0.3">
      <c r="A3940" s="44">
        <v>0.39379999999999998</v>
      </c>
      <c r="B3940" s="52">
        <v>8.35</v>
      </c>
      <c r="C3940" s="53">
        <v>6.5234374999999997E-2</v>
      </c>
    </row>
    <row r="3941" spans="1:3" x14ac:dyDescent="0.3">
      <c r="A3941" s="44">
        <v>0.39389999999999997</v>
      </c>
      <c r="B3941" s="52">
        <v>8.35</v>
      </c>
      <c r="C3941" s="53">
        <v>6.5234374999999997E-2</v>
      </c>
    </row>
    <row r="3942" spans="1:3" x14ac:dyDescent="0.3">
      <c r="A3942" s="44">
        <v>0.39400000000000002</v>
      </c>
      <c r="B3942" s="52">
        <v>8.35</v>
      </c>
      <c r="C3942" s="53">
        <v>6.5234374999999997E-2</v>
      </c>
    </row>
    <row r="3943" spans="1:3" x14ac:dyDescent="0.3">
      <c r="A3943" s="44">
        <v>0.39410000000000001</v>
      </c>
      <c r="B3943" s="52">
        <v>8.35</v>
      </c>
      <c r="C3943" s="53">
        <v>6.5234374999999997E-2</v>
      </c>
    </row>
    <row r="3944" spans="1:3" x14ac:dyDescent="0.3">
      <c r="A3944" s="44">
        <v>0.39419999999999999</v>
      </c>
      <c r="B3944" s="52">
        <v>8.35</v>
      </c>
      <c r="C3944" s="53">
        <v>6.5234374999999997E-2</v>
      </c>
    </row>
    <row r="3945" spans="1:3" x14ac:dyDescent="0.3">
      <c r="A3945" s="44">
        <v>0.39429999999999998</v>
      </c>
      <c r="B3945" s="52">
        <v>8.35</v>
      </c>
      <c r="C3945" s="53">
        <v>6.5234374999999997E-2</v>
      </c>
    </row>
    <row r="3946" spans="1:3" x14ac:dyDescent="0.3">
      <c r="A3946" s="44">
        <v>0.39439999999999997</v>
      </c>
      <c r="B3946" s="52">
        <v>8.35</v>
      </c>
      <c r="C3946" s="53">
        <v>6.5234374999999997E-2</v>
      </c>
    </row>
    <row r="3947" spans="1:3" x14ac:dyDescent="0.3">
      <c r="A3947" s="44">
        <v>0.39450000000000002</v>
      </c>
      <c r="B3947" s="52">
        <v>8.35</v>
      </c>
      <c r="C3947" s="53">
        <v>6.5234374999999997E-2</v>
      </c>
    </row>
    <row r="3948" spans="1:3" x14ac:dyDescent="0.3">
      <c r="A3948" s="44">
        <v>0.39460000000000001</v>
      </c>
      <c r="B3948" s="52">
        <v>8.35</v>
      </c>
      <c r="C3948" s="53">
        <v>6.5234374999999997E-2</v>
      </c>
    </row>
    <row r="3949" spans="1:3" x14ac:dyDescent="0.3">
      <c r="A3949" s="44">
        <v>0.3947</v>
      </c>
      <c r="B3949" s="52">
        <v>8.35</v>
      </c>
      <c r="C3949" s="53">
        <v>6.5234374999999997E-2</v>
      </c>
    </row>
    <row r="3950" spans="1:3" x14ac:dyDescent="0.3">
      <c r="A3950" s="44">
        <v>0.39479999999999998</v>
      </c>
      <c r="B3950" s="52">
        <v>8.35</v>
      </c>
      <c r="C3950" s="53">
        <v>6.5234374999999997E-2</v>
      </c>
    </row>
    <row r="3951" spans="1:3" x14ac:dyDescent="0.3">
      <c r="A3951" s="44">
        <v>0.39489999999999997</v>
      </c>
      <c r="B3951" s="52">
        <v>8.35</v>
      </c>
      <c r="C3951" s="53">
        <v>6.5234374999999997E-2</v>
      </c>
    </row>
    <row r="3952" spans="1:3" x14ac:dyDescent="0.3">
      <c r="A3952" s="44">
        <v>0.39500000000000002</v>
      </c>
      <c r="B3952" s="52">
        <v>8.35</v>
      </c>
      <c r="C3952" s="53">
        <v>6.5234374999999997E-2</v>
      </c>
    </row>
    <row r="3953" spans="1:3" x14ac:dyDescent="0.3">
      <c r="A3953" s="44">
        <v>0.39510000000000001</v>
      </c>
      <c r="B3953" s="52">
        <v>8.35</v>
      </c>
      <c r="C3953" s="53">
        <v>6.5234374999999997E-2</v>
      </c>
    </row>
    <row r="3954" spans="1:3" x14ac:dyDescent="0.3">
      <c r="A3954" s="44">
        <v>0.3952</v>
      </c>
      <c r="B3954" s="52">
        <v>8.35</v>
      </c>
      <c r="C3954" s="53">
        <v>6.5234374999999997E-2</v>
      </c>
    </row>
    <row r="3955" spans="1:3" x14ac:dyDescent="0.3">
      <c r="A3955" s="44">
        <v>0.39529999999999998</v>
      </c>
      <c r="B3955" s="52">
        <v>8.35</v>
      </c>
      <c r="C3955" s="53">
        <v>6.5234374999999997E-2</v>
      </c>
    </row>
    <row r="3956" spans="1:3" x14ac:dyDescent="0.3">
      <c r="A3956" s="44">
        <v>0.39539999999999997</v>
      </c>
      <c r="B3956" s="52">
        <v>8.35</v>
      </c>
      <c r="C3956" s="53">
        <v>6.5234374999999997E-2</v>
      </c>
    </row>
    <row r="3957" spans="1:3" x14ac:dyDescent="0.3">
      <c r="A3957" s="44">
        <v>0.39550000000000002</v>
      </c>
      <c r="B3957" s="52">
        <v>8.35</v>
      </c>
      <c r="C3957" s="53">
        <v>6.5234374999999997E-2</v>
      </c>
    </row>
    <row r="3958" spans="1:3" x14ac:dyDescent="0.3">
      <c r="A3958" s="44">
        <v>0.39560000000000001</v>
      </c>
      <c r="B3958" s="52">
        <v>8.35</v>
      </c>
      <c r="C3958" s="53">
        <v>6.5234374999999997E-2</v>
      </c>
    </row>
    <row r="3959" spans="1:3" x14ac:dyDescent="0.3">
      <c r="A3959" s="44">
        <v>0.3957</v>
      </c>
      <c r="B3959" s="52">
        <v>8.35</v>
      </c>
      <c r="C3959" s="53">
        <v>6.5234374999999997E-2</v>
      </c>
    </row>
    <row r="3960" spans="1:3" x14ac:dyDescent="0.3">
      <c r="A3960" s="44">
        <v>0.39579999999999999</v>
      </c>
      <c r="B3960" s="52">
        <v>8.35</v>
      </c>
      <c r="C3960" s="53">
        <v>6.5234374999999997E-2</v>
      </c>
    </row>
    <row r="3961" spans="1:3" x14ac:dyDescent="0.3">
      <c r="A3961" s="44">
        <v>0.39589999999999997</v>
      </c>
      <c r="B3961" s="52">
        <v>8.35</v>
      </c>
      <c r="C3961" s="53">
        <v>6.5234374999999997E-2</v>
      </c>
    </row>
    <row r="3962" spans="1:3" x14ac:dyDescent="0.3">
      <c r="A3962" s="44">
        <v>0.39600000000000002</v>
      </c>
      <c r="B3962" s="52">
        <v>8.35</v>
      </c>
      <c r="C3962" s="53">
        <v>6.5234374999999997E-2</v>
      </c>
    </row>
    <row r="3963" spans="1:3" x14ac:dyDescent="0.3">
      <c r="A3963" s="44">
        <v>0.39610000000000001</v>
      </c>
      <c r="B3963" s="52">
        <v>8.35</v>
      </c>
      <c r="C3963" s="53">
        <v>6.5234374999999997E-2</v>
      </c>
    </row>
    <row r="3964" spans="1:3" x14ac:dyDescent="0.3">
      <c r="A3964" s="44">
        <v>0.3962</v>
      </c>
      <c r="B3964" s="52">
        <v>8.35</v>
      </c>
      <c r="C3964" s="53">
        <v>6.5234374999999997E-2</v>
      </c>
    </row>
    <row r="3965" spans="1:3" x14ac:dyDescent="0.3">
      <c r="A3965" s="44">
        <v>0.39629999999999999</v>
      </c>
      <c r="B3965" s="52">
        <v>8.35</v>
      </c>
      <c r="C3965" s="53">
        <v>6.5234374999999997E-2</v>
      </c>
    </row>
    <row r="3966" spans="1:3" x14ac:dyDescent="0.3">
      <c r="A3966" s="44">
        <v>0.39639999999999997</v>
      </c>
      <c r="B3966" s="52">
        <v>8.35</v>
      </c>
      <c r="C3966" s="53">
        <v>6.5234374999999997E-2</v>
      </c>
    </row>
    <row r="3967" spans="1:3" x14ac:dyDescent="0.3">
      <c r="A3967" s="44">
        <v>0.39650000000000002</v>
      </c>
      <c r="B3967" s="52">
        <v>8.35</v>
      </c>
      <c r="C3967" s="53">
        <v>6.5234374999999997E-2</v>
      </c>
    </row>
    <row r="3968" spans="1:3" x14ac:dyDescent="0.3">
      <c r="A3968" s="44">
        <v>0.39660000000000001</v>
      </c>
      <c r="B3968" s="52">
        <v>8.35</v>
      </c>
      <c r="C3968" s="53">
        <v>6.5234374999999997E-2</v>
      </c>
    </row>
    <row r="3969" spans="1:3" x14ac:dyDescent="0.3">
      <c r="A3969" s="44">
        <v>0.3967</v>
      </c>
      <c r="B3969" s="52">
        <v>8.35</v>
      </c>
      <c r="C3969" s="53">
        <v>6.5234374999999997E-2</v>
      </c>
    </row>
    <row r="3970" spans="1:3" x14ac:dyDescent="0.3">
      <c r="A3970" s="44">
        <v>0.39679999999999999</v>
      </c>
      <c r="B3970" s="52">
        <v>8.35</v>
      </c>
      <c r="C3970" s="53">
        <v>6.5234374999999997E-2</v>
      </c>
    </row>
    <row r="3971" spans="1:3" x14ac:dyDescent="0.3">
      <c r="A3971" s="44">
        <v>0.39689999999999998</v>
      </c>
      <c r="B3971" s="52">
        <v>8.35</v>
      </c>
      <c r="C3971" s="53">
        <v>6.5234374999999997E-2</v>
      </c>
    </row>
    <row r="3972" spans="1:3" x14ac:dyDescent="0.3">
      <c r="A3972" s="44">
        <v>0.39700000000000002</v>
      </c>
      <c r="B3972" s="52">
        <v>8.35</v>
      </c>
      <c r="C3972" s="53">
        <v>6.5234374999999997E-2</v>
      </c>
    </row>
    <row r="3973" spans="1:3" x14ac:dyDescent="0.3">
      <c r="A3973" s="44">
        <v>0.39710000000000001</v>
      </c>
      <c r="B3973" s="52">
        <v>8.35</v>
      </c>
      <c r="C3973" s="53">
        <v>6.5234374999999997E-2</v>
      </c>
    </row>
    <row r="3974" spans="1:3" x14ac:dyDescent="0.3">
      <c r="A3974" s="44">
        <v>0.3972</v>
      </c>
      <c r="B3974" s="52">
        <v>8.35</v>
      </c>
      <c r="C3974" s="53">
        <v>6.5234374999999997E-2</v>
      </c>
    </row>
    <row r="3975" spans="1:3" x14ac:dyDescent="0.3">
      <c r="A3975" s="44">
        <v>0.39729999999999999</v>
      </c>
      <c r="B3975" s="52">
        <v>8.35</v>
      </c>
      <c r="C3975" s="53">
        <v>6.5234374999999997E-2</v>
      </c>
    </row>
    <row r="3976" spans="1:3" x14ac:dyDescent="0.3">
      <c r="A3976" s="44">
        <v>0.39739999999999998</v>
      </c>
      <c r="B3976" s="52">
        <v>8.35</v>
      </c>
      <c r="C3976" s="53">
        <v>6.5234374999999997E-2</v>
      </c>
    </row>
    <row r="3977" spans="1:3" x14ac:dyDescent="0.3">
      <c r="A3977" s="44">
        <v>0.39750000000000002</v>
      </c>
      <c r="B3977" s="52">
        <v>8.35</v>
      </c>
      <c r="C3977" s="53">
        <v>6.5234374999999997E-2</v>
      </c>
    </row>
    <row r="3978" spans="1:3" x14ac:dyDescent="0.3">
      <c r="A3978" s="44">
        <v>0.39760000000000001</v>
      </c>
      <c r="B3978" s="52">
        <v>8.35</v>
      </c>
      <c r="C3978" s="53">
        <v>6.5234374999999997E-2</v>
      </c>
    </row>
    <row r="3979" spans="1:3" x14ac:dyDescent="0.3">
      <c r="A3979" s="44">
        <v>0.3977</v>
      </c>
      <c r="B3979" s="52">
        <v>8.35</v>
      </c>
      <c r="C3979" s="53">
        <v>6.5234374999999997E-2</v>
      </c>
    </row>
    <row r="3980" spans="1:3" x14ac:dyDescent="0.3">
      <c r="A3980" s="44">
        <v>0.39779999999999999</v>
      </c>
      <c r="B3980" s="52">
        <v>8.35</v>
      </c>
      <c r="C3980" s="53">
        <v>6.5234374999999997E-2</v>
      </c>
    </row>
    <row r="3981" spans="1:3" x14ac:dyDescent="0.3">
      <c r="A3981" s="44">
        <v>0.39789999999999998</v>
      </c>
      <c r="B3981" s="52">
        <v>8.35</v>
      </c>
      <c r="C3981" s="53">
        <v>6.5234374999999997E-2</v>
      </c>
    </row>
    <row r="3982" spans="1:3" x14ac:dyDescent="0.3">
      <c r="A3982" s="44">
        <v>0.39800000000000002</v>
      </c>
      <c r="B3982" s="52">
        <v>8.35</v>
      </c>
      <c r="C3982" s="53">
        <v>6.5234374999999997E-2</v>
      </c>
    </row>
    <row r="3983" spans="1:3" x14ac:dyDescent="0.3">
      <c r="A3983" s="44">
        <v>0.39810000000000001</v>
      </c>
      <c r="B3983" s="52">
        <v>8.35</v>
      </c>
      <c r="C3983" s="53">
        <v>6.5234374999999997E-2</v>
      </c>
    </row>
    <row r="3984" spans="1:3" x14ac:dyDescent="0.3">
      <c r="A3984" s="44">
        <v>0.3982</v>
      </c>
      <c r="B3984" s="52">
        <v>8.35</v>
      </c>
      <c r="C3984" s="53">
        <v>6.5234374999999997E-2</v>
      </c>
    </row>
    <row r="3985" spans="1:3" x14ac:dyDescent="0.3">
      <c r="A3985" s="44">
        <v>0.39829999999999999</v>
      </c>
      <c r="B3985" s="52">
        <v>8.35</v>
      </c>
      <c r="C3985" s="53">
        <v>6.5234374999999997E-2</v>
      </c>
    </row>
    <row r="3986" spans="1:3" x14ac:dyDescent="0.3">
      <c r="A3986" s="44">
        <v>0.39839999999999998</v>
      </c>
      <c r="B3986" s="52">
        <v>8.35</v>
      </c>
      <c r="C3986" s="53">
        <v>6.5234374999999997E-2</v>
      </c>
    </row>
    <row r="3987" spans="1:3" x14ac:dyDescent="0.3">
      <c r="A3987" s="44">
        <v>0.39850000000000002</v>
      </c>
      <c r="B3987" s="52">
        <v>8.35</v>
      </c>
      <c r="C3987" s="53">
        <v>6.5234374999999997E-2</v>
      </c>
    </row>
    <row r="3988" spans="1:3" x14ac:dyDescent="0.3">
      <c r="A3988" s="44">
        <v>0.39860000000000001</v>
      </c>
      <c r="B3988" s="52">
        <v>8.35</v>
      </c>
      <c r="C3988" s="53">
        <v>6.5234374999999997E-2</v>
      </c>
    </row>
    <row r="3989" spans="1:3" x14ac:dyDescent="0.3">
      <c r="A3989" s="44">
        <v>0.3987</v>
      </c>
      <c r="B3989" s="52">
        <v>8.35</v>
      </c>
      <c r="C3989" s="53">
        <v>6.5234374999999997E-2</v>
      </c>
    </row>
    <row r="3990" spans="1:3" x14ac:dyDescent="0.3">
      <c r="A3990" s="44">
        <v>0.39879999999999999</v>
      </c>
      <c r="B3990" s="52">
        <v>8.35</v>
      </c>
      <c r="C3990" s="53">
        <v>6.5234374999999997E-2</v>
      </c>
    </row>
    <row r="3991" spans="1:3" x14ac:dyDescent="0.3">
      <c r="A3991" s="44">
        <v>0.39889999999999998</v>
      </c>
      <c r="B3991" s="52">
        <v>8.35</v>
      </c>
      <c r="C3991" s="53">
        <v>6.5234374999999997E-2</v>
      </c>
    </row>
    <row r="3992" spans="1:3" x14ac:dyDescent="0.3">
      <c r="A3992" s="44">
        <v>0.39900000000000002</v>
      </c>
      <c r="B3992" s="52">
        <v>8.35</v>
      </c>
      <c r="C3992" s="53">
        <v>6.5234374999999997E-2</v>
      </c>
    </row>
    <row r="3993" spans="1:3" x14ac:dyDescent="0.3">
      <c r="A3993" s="44">
        <v>0.39910000000000001</v>
      </c>
      <c r="B3993" s="52">
        <v>8.35</v>
      </c>
      <c r="C3993" s="53">
        <v>6.5234374999999997E-2</v>
      </c>
    </row>
    <row r="3994" spans="1:3" x14ac:dyDescent="0.3">
      <c r="A3994" s="44">
        <v>0.3992</v>
      </c>
      <c r="B3994" s="52">
        <v>8.35</v>
      </c>
      <c r="C3994" s="53">
        <v>6.5234374999999997E-2</v>
      </c>
    </row>
    <row r="3995" spans="1:3" x14ac:dyDescent="0.3">
      <c r="A3995" s="44">
        <v>0.39929999999999999</v>
      </c>
      <c r="B3995" s="52">
        <v>8.35</v>
      </c>
      <c r="C3995" s="53">
        <v>6.5234374999999997E-2</v>
      </c>
    </row>
    <row r="3996" spans="1:3" x14ac:dyDescent="0.3">
      <c r="A3996" s="44">
        <v>0.39939999999999998</v>
      </c>
      <c r="B3996" s="52">
        <v>8.35</v>
      </c>
      <c r="C3996" s="53">
        <v>6.5234374999999997E-2</v>
      </c>
    </row>
    <row r="3997" spans="1:3" x14ac:dyDescent="0.3">
      <c r="A3997" s="44">
        <v>0.39950000000000002</v>
      </c>
      <c r="B3997" s="52">
        <v>8.35</v>
      </c>
      <c r="C3997" s="53">
        <v>6.5234374999999997E-2</v>
      </c>
    </row>
    <row r="3998" spans="1:3" x14ac:dyDescent="0.3">
      <c r="A3998" s="44">
        <v>0.39960000000000001</v>
      </c>
      <c r="B3998" s="52">
        <v>8.35</v>
      </c>
      <c r="C3998" s="53">
        <v>6.5234374999999997E-2</v>
      </c>
    </row>
    <row r="3999" spans="1:3" x14ac:dyDescent="0.3">
      <c r="A3999" s="44">
        <v>0.3997</v>
      </c>
      <c r="B3999" s="52">
        <v>8.35</v>
      </c>
      <c r="C3999" s="53">
        <v>6.5234374999999997E-2</v>
      </c>
    </row>
    <row r="4000" spans="1:3" x14ac:dyDescent="0.3">
      <c r="A4000" s="44">
        <v>0.39979999999999999</v>
      </c>
      <c r="B4000" s="52">
        <v>8.35</v>
      </c>
      <c r="C4000" s="53">
        <v>6.5234374999999997E-2</v>
      </c>
    </row>
    <row r="4001" spans="1:3" x14ac:dyDescent="0.3">
      <c r="A4001" s="44">
        <v>0.39989999999999998</v>
      </c>
      <c r="B4001" s="52">
        <v>8.35</v>
      </c>
      <c r="C4001" s="53">
        <v>6.5234374999999997E-2</v>
      </c>
    </row>
    <row r="4002" spans="1:3" x14ac:dyDescent="0.3">
      <c r="A4002" s="44">
        <v>0.4</v>
      </c>
      <c r="B4002" s="52">
        <v>8.33</v>
      </c>
      <c r="C4002" s="53">
        <v>6.5078125000000001E-2</v>
      </c>
    </row>
    <row r="4003" spans="1:3" x14ac:dyDescent="0.3">
      <c r="A4003" s="44">
        <v>0.40010000000000001</v>
      </c>
      <c r="B4003" s="52">
        <v>8.33</v>
      </c>
      <c r="C4003" s="53">
        <v>6.5078125000000001E-2</v>
      </c>
    </row>
    <row r="4004" spans="1:3" x14ac:dyDescent="0.3">
      <c r="A4004" s="44">
        <v>0.4002</v>
      </c>
      <c r="B4004" s="52">
        <v>8.33</v>
      </c>
      <c r="C4004" s="53">
        <v>6.5078125000000001E-2</v>
      </c>
    </row>
    <row r="4005" spans="1:3" x14ac:dyDescent="0.3">
      <c r="A4005" s="44">
        <v>0.40029999999999999</v>
      </c>
      <c r="B4005" s="52">
        <v>8.33</v>
      </c>
      <c r="C4005" s="53">
        <v>6.5078125000000001E-2</v>
      </c>
    </row>
    <row r="4006" spans="1:3" x14ac:dyDescent="0.3">
      <c r="A4006" s="44">
        <v>0.40039999999999998</v>
      </c>
      <c r="B4006" s="52">
        <v>8.33</v>
      </c>
      <c r="C4006" s="53">
        <v>6.5078125000000001E-2</v>
      </c>
    </row>
    <row r="4007" spans="1:3" x14ac:dyDescent="0.3">
      <c r="A4007" s="44">
        <v>0.40050000000000002</v>
      </c>
      <c r="B4007" s="52">
        <v>8.33</v>
      </c>
      <c r="C4007" s="53">
        <v>6.5078125000000001E-2</v>
      </c>
    </row>
    <row r="4008" spans="1:3" x14ac:dyDescent="0.3">
      <c r="A4008" s="44">
        <v>0.40060000000000001</v>
      </c>
      <c r="B4008" s="52">
        <v>8.33</v>
      </c>
      <c r="C4008" s="53">
        <v>6.5078125000000001E-2</v>
      </c>
    </row>
    <row r="4009" spans="1:3" x14ac:dyDescent="0.3">
      <c r="A4009" s="44">
        <v>0.4007</v>
      </c>
      <c r="B4009" s="52">
        <v>8.33</v>
      </c>
      <c r="C4009" s="53">
        <v>6.5078125000000001E-2</v>
      </c>
    </row>
    <row r="4010" spans="1:3" x14ac:dyDescent="0.3">
      <c r="A4010" s="44">
        <v>0.40079999999999999</v>
      </c>
      <c r="B4010" s="52">
        <v>8.33</v>
      </c>
      <c r="C4010" s="53">
        <v>6.5078125000000001E-2</v>
      </c>
    </row>
    <row r="4011" spans="1:3" x14ac:dyDescent="0.3">
      <c r="A4011" s="44">
        <v>0.40089999999999998</v>
      </c>
      <c r="B4011" s="52">
        <v>8.33</v>
      </c>
      <c r="C4011" s="53">
        <v>6.5078125000000001E-2</v>
      </c>
    </row>
    <row r="4012" spans="1:3" x14ac:dyDescent="0.3">
      <c r="A4012" s="44">
        <v>0.40100000000000002</v>
      </c>
      <c r="B4012" s="52">
        <v>8.33</v>
      </c>
      <c r="C4012" s="53">
        <v>6.5078125000000001E-2</v>
      </c>
    </row>
    <row r="4013" spans="1:3" x14ac:dyDescent="0.3">
      <c r="A4013" s="44">
        <v>0.40110000000000001</v>
      </c>
      <c r="B4013" s="52">
        <v>8.33</v>
      </c>
      <c r="C4013" s="53">
        <v>6.5078125000000001E-2</v>
      </c>
    </row>
    <row r="4014" spans="1:3" x14ac:dyDescent="0.3">
      <c r="A4014" s="44">
        <v>0.4012</v>
      </c>
      <c r="B4014" s="52">
        <v>8.33</v>
      </c>
      <c r="C4014" s="53">
        <v>6.5078125000000001E-2</v>
      </c>
    </row>
    <row r="4015" spans="1:3" x14ac:dyDescent="0.3">
      <c r="A4015" s="44">
        <v>0.40129999999999999</v>
      </c>
      <c r="B4015" s="52">
        <v>8.33</v>
      </c>
      <c r="C4015" s="53">
        <v>6.5078125000000001E-2</v>
      </c>
    </row>
    <row r="4016" spans="1:3" x14ac:dyDescent="0.3">
      <c r="A4016" s="44">
        <v>0.40139999999999998</v>
      </c>
      <c r="B4016" s="52">
        <v>8.33</v>
      </c>
      <c r="C4016" s="53">
        <v>6.5078125000000001E-2</v>
      </c>
    </row>
    <row r="4017" spans="1:3" x14ac:dyDescent="0.3">
      <c r="A4017" s="44">
        <v>0.40150000000000002</v>
      </c>
      <c r="B4017" s="52">
        <v>8.33</v>
      </c>
      <c r="C4017" s="53">
        <v>6.5078125000000001E-2</v>
      </c>
    </row>
    <row r="4018" spans="1:3" x14ac:dyDescent="0.3">
      <c r="A4018" s="44">
        <v>0.40160000000000001</v>
      </c>
      <c r="B4018" s="52">
        <v>8.33</v>
      </c>
      <c r="C4018" s="53">
        <v>6.5078125000000001E-2</v>
      </c>
    </row>
    <row r="4019" spans="1:3" x14ac:dyDescent="0.3">
      <c r="A4019" s="44">
        <v>0.4017</v>
      </c>
      <c r="B4019" s="52">
        <v>8.33</v>
      </c>
      <c r="C4019" s="53">
        <v>6.5078125000000001E-2</v>
      </c>
    </row>
    <row r="4020" spans="1:3" x14ac:dyDescent="0.3">
      <c r="A4020" s="44">
        <v>0.40179999999999999</v>
      </c>
      <c r="B4020" s="52">
        <v>8.33</v>
      </c>
      <c r="C4020" s="53">
        <v>6.5078125000000001E-2</v>
      </c>
    </row>
    <row r="4021" spans="1:3" x14ac:dyDescent="0.3">
      <c r="A4021" s="44">
        <v>0.40189999999999998</v>
      </c>
      <c r="B4021" s="52">
        <v>8.33</v>
      </c>
      <c r="C4021" s="53">
        <v>6.5078125000000001E-2</v>
      </c>
    </row>
    <row r="4022" spans="1:3" x14ac:dyDescent="0.3">
      <c r="A4022" s="44">
        <v>0.40200000000000002</v>
      </c>
      <c r="B4022" s="52">
        <v>8.33</v>
      </c>
      <c r="C4022" s="53">
        <v>6.5078125000000001E-2</v>
      </c>
    </row>
    <row r="4023" spans="1:3" x14ac:dyDescent="0.3">
      <c r="A4023" s="44">
        <v>0.40210000000000001</v>
      </c>
      <c r="B4023" s="52">
        <v>8.33</v>
      </c>
      <c r="C4023" s="53">
        <v>6.5078125000000001E-2</v>
      </c>
    </row>
    <row r="4024" spans="1:3" x14ac:dyDescent="0.3">
      <c r="A4024" s="44">
        <v>0.4022</v>
      </c>
      <c r="B4024" s="52">
        <v>8.33</v>
      </c>
      <c r="C4024" s="53">
        <v>6.5078125000000001E-2</v>
      </c>
    </row>
    <row r="4025" spans="1:3" x14ac:dyDescent="0.3">
      <c r="A4025" s="44">
        <v>0.40229999999999999</v>
      </c>
      <c r="B4025" s="52">
        <v>8.33</v>
      </c>
      <c r="C4025" s="53">
        <v>6.5078125000000001E-2</v>
      </c>
    </row>
    <row r="4026" spans="1:3" x14ac:dyDescent="0.3">
      <c r="A4026" s="44">
        <v>0.40239999999999998</v>
      </c>
      <c r="B4026" s="52">
        <v>8.33</v>
      </c>
      <c r="C4026" s="53">
        <v>6.5078125000000001E-2</v>
      </c>
    </row>
    <row r="4027" spans="1:3" x14ac:dyDescent="0.3">
      <c r="A4027" s="44">
        <v>0.40250000000000002</v>
      </c>
      <c r="B4027" s="52">
        <v>8.33</v>
      </c>
      <c r="C4027" s="53">
        <v>6.5078125000000001E-2</v>
      </c>
    </row>
    <row r="4028" spans="1:3" x14ac:dyDescent="0.3">
      <c r="A4028" s="44">
        <v>0.40260000000000001</v>
      </c>
      <c r="B4028" s="52">
        <v>8.33</v>
      </c>
      <c r="C4028" s="53">
        <v>6.5078125000000001E-2</v>
      </c>
    </row>
    <row r="4029" spans="1:3" x14ac:dyDescent="0.3">
      <c r="A4029" s="44">
        <v>0.4027</v>
      </c>
      <c r="B4029" s="52">
        <v>8.33</v>
      </c>
      <c r="C4029" s="53">
        <v>6.5078125000000001E-2</v>
      </c>
    </row>
    <row r="4030" spans="1:3" x14ac:dyDescent="0.3">
      <c r="A4030" s="44">
        <v>0.40279999999999999</v>
      </c>
      <c r="B4030" s="52">
        <v>8.33</v>
      </c>
      <c r="C4030" s="53">
        <v>6.5078125000000001E-2</v>
      </c>
    </row>
    <row r="4031" spans="1:3" x14ac:dyDescent="0.3">
      <c r="A4031" s="44">
        <v>0.40289999999999998</v>
      </c>
      <c r="B4031" s="52">
        <v>8.33</v>
      </c>
      <c r="C4031" s="53">
        <v>6.5078125000000001E-2</v>
      </c>
    </row>
    <row r="4032" spans="1:3" x14ac:dyDescent="0.3">
      <c r="A4032" s="44">
        <v>0.40300000000000002</v>
      </c>
      <c r="B4032" s="52">
        <v>8.33</v>
      </c>
      <c r="C4032" s="53">
        <v>6.5078125000000001E-2</v>
      </c>
    </row>
    <row r="4033" spans="1:3" x14ac:dyDescent="0.3">
      <c r="A4033" s="44">
        <v>0.40310000000000001</v>
      </c>
      <c r="B4033" s="52">
        <v>8.33</v>
      </c>
      <c r="C4033" s="53">
        <v>6.5078125000000001E-2</v>
      </c>
    </row>
    <row r="4034" spans="1:3" x14ac:dyDescent="0.3">
      <c r="A4034" s="44">
        <v>0.4032</v>
      </c>
      <c r="B4034" s="52">
        <v>8.33</v>
      </c>
      <c r="C4034" s="53">
        <v>6.5078125000000001E-2</v>
      </c>
    </row>
    <row r="4035" spans="1:3" x14ac:dyDescent="0.3">
      <c r="A4035" s="44">
        <v>0.40329999999999999</v>
      </c>
      <c r="B4035" s="52">
        <v>8.33</v>
      </c>
      <c r="C4035" s="53">
        <v>6.5078125000000001E-2</v>
      </c>
    </row>
    <row r="4036" spans="1:3" x14ac:dyDescent="0.3">
      <c r="A4036" s="44">
        <v>0.40339999999999998</v>
      </c>
      <c r="B4036" s="52">
        <v>8.33</v>
      </c>
      <c r="C4036" s="53">
        <v>6.5078125000000001E-2</v>
      </c>
    </row>
    <row r="4037" spans="1:3" x14ac:dyDescent="0.3">
      <c r="A4037" s="44">
        <v>0.40350000000000003</v>
      </c>
      <c r="B4037" s="52">
        <v>8.33</v>
      </c>
      <c r="C4037" s="53">
        <v>6.5078125000000001E-2</v>
      </c>
    </row>
    <row r="4038" spans="1:3" x14ac:dyDescent="0.3">
      <c r="A4038" s="44">
        <v>0.40360000000000001</v>
      </c>
      <c r="B4038" s="52">
        <v>8.33</v>
      </c>
      <c r="C4038" s="53">
        <v>6.5078125000000001E-2</v>
      </c>
    </row>
    <row r="4039" spans="1:3" x14ac:dyDescent="0.3">
      <c r="A4039" s="44">
        <v>0.4037</v>
      </c>
      <c r="B4039" s="52">
        <v>8.33</v>
      </c>
      <c r="C4039" s="53">
        <v>6.5078125000000001E-2</v>
      </c>
    </row>
    <row r="4040" spans="1:3" x14ac:dyDescent="0.3">
      <c r="A4040" s="44">
        <v>0.40379999999999999</v>
      </c>
      <c r="B4040" s="52">
        <v>8.33</v>
      </c>
      <c r="C4040" s="53">
        <v>6.5078125000000001E-2</v>
      </c>
    </row>
    <row r="4041" spans="1:3" x14ac:dyDescent="0.3">
      <c r="A4041" s="44">
        <v>0.40389999999999998</v>
      </c>
      <c r="B4041" s="52">
        <v>8.33</v>
      </c>
      <c r="C4041" s="53">
        <v>6.5078125000000001E-2</v>
      </c>
    </row>
    <row r="4042" spans="1:3" x14ac:dyDescent="0.3">
      <c r="A4042" s="44">
        <v>0.40400000000000003</v>
      </c>
      <c r="B4042" s="52">
        <v>8.33</v>
      </c>
      <c r="C4042" s="53">
        <v>6.5078125000000001E-2</v>
      </c>
    </row>
    <row r="4043" spans="1:3" x14ac:dyDescent="0.3">
      <c r="A4043" s="44">
        <v>0.40410000000000001</v>
      </c>
      <c r="B4043" s="52">
        <v>8.33</v>
      </c>
      <c r="C4043" s="53">
        <v>6.5078125000000001E-2</v>
      </c>
    </row>
    <row r="4044" spans="1:3" x14ac:dyDescent="0.3">
      <c r="A4044" s="44">
        <v>0.4042</v>
      </c>
      <c r="B4044" s="52">
        <v>8.33</v>
      </c>
      <c r="C4044" s="53">
        <v>6.5078125000000001E-2</v>
      </c>
    </row>
    <row r="4045" spans="1:3" x14ac:dyDescent="0.3">
      <c r="A4045" s="44">
        <v>0.40429999999999999</v>
      </c>
      <c r="B4045" s="52">
        <v>8.33</v>
      </c>
      <c r="C4045" s="53">
        <v>6.5078125000000001E-2</v>
      </c>
    </row>
    <row r="4046" spans="1:3" x14ac:dyDescent="0.3">
      <c r="A4046" s="44">
        <v>0.40439999999999998</v>
      </c>
      <c r="B4046" s="52">
        <v>8.33</v>
      </c>
      <c r="C4046" s="53">
        <v>6.5078125000000001E-2</v>
      </c>
    </row>
    <row r="4047" spans="1:3" x14ac:dyDescent="0.3">
      <c r="A4047" s="44">
        <v>0.40450000000000003</v>
      </c>
      <c r="B4047" s="52">
        <v>8.33</v>
      </c>
      <c r="C4047" s="53">
        <v>6.5078125000000001E-2</v>
      </c>
    </row>
    <row r="4048" spans="1:3" x14ac:dyDescent="0.3">
      <c r="A4048" s="44">
        <v>0.40460000000000002</v>
      </c>
      <c r="B4048" s="52">
        <v>8.33</v>
      </c>
      <c r="C4048" s="53">
        <v>6.5078125000000001E-2</v>
      </c>
    </row>
    <row r="4049" spans="1:3" x14ac:dyDescent="0.3">
      <c r="A4049" s="44">
        <v>0.4047</v>
      </c>
      <c r="B4049" s="52">
        <v>8.33</v>
      </c>
      <c r="C4049" s="53">
        <v>6.5078125000000001E-2</v>
      </c>
    </row>
    <row r="4050" spans="1:3" x14ac:dyDescent="0.3">
      <c r="A4050" s="44">
        <v>0.40479999999999999</v>
      </c>
      <c r="B4050" s="52">
        <v>8.33</v>
      </c>
      <c r="C4050" s="53">
        <v>6.5078125000000001E-2</v>
      </c>
    </row>
    <row r="4051" spans="1:3" x14ac:dyDescent="0.3">
      <c r="A4051" s="44">
        <v>0.40489999999999998</v>
      </c>
      <c r="B4051" s="52">
        <v>8.33</v>
      </c>
      <c r="C4051" s="53">
        <v>6.5078125000000001E-2</v>
      </c>
    </row>
    <row r="4052" spans="1:3" x14ac:dyDescent="0.3">
      <c r="A4052" s="44">
        <v>0.40500000000000003</v>
      </c>
      <c r="B4052" s="52">
        <v>8.33</v>
      </c>
      <c r="C4052" s="53">
        <v>6.5078125000000001E-2</v>
      </c>
    </row>
    <row r="4053" spans="1:3" x14ac:dyDescent="0.3">
      <c r="A4053" s="44">
        <v>0.40510000000000002</v>
      </c>
      <c r="B4053" s="52">
        <v>8.33</v>
      </c>
      <c r="C4053" s="53">
        <v>6.5078125000000001E-2</v>
      </c>
    </row>
    <row r="4054" spans="1:3" x14ac:dyDescent="0.3">
      <c r="A4054" s="44">
        <v>0.4052</v>
      </c>
      <c r="B4054" s="52">
        <v>8.33</v>
      </c>
      <c r="C4054" s="53">
        <v>6.5078125000000001E-2</v>
      </c>
    </row>
    <row r="4055" spans="1:3" x14ac:dyDescent="0.3">
      <c r="A4055" s="44">
        <v>0.40529999999999999</v>
      </c>
      <c r="B4055" s="52">
        <v>8.33</v>
      </c>
      <c r="C4055" s="53">
        <v>6.5078125000000001E-2</v>
      </c>
    </row>
    <row r="4056" spans="1:3" x14ac:dyDescent="0.3">
      <c r="A4056" s="44">
        <v>0.40539999999999998</v>
      </c>
      <c r="B4056" s="52">
        <v>8.33</v>
      </c>
      <c r="C4056" s="53">
        <v>6.5078125000000001E-2</v>
      </c>
    </row>
    <row r="4057" spans="1:3" x14ac:dyDescent="0.3">
      <c r="A4057" s="44">
        <v>0.40550000000000003</v>
      </c>
      <c r="B4057" s="52">
        <v>8.33</v>
      </c>
      <c r="C4057" s="53">
        <v>6.5078125000000001E-2</v>
      </c>
    </row>
    <row r="4058" spans="1:3" x14ac:dyDescent="0.3">
      <c r="A4058" s="44">
        <v>0.40560000000000002</v>
      </c>
      <c r="B4058" s="52">
        <v>8.33</v>
      </c>
      <c r="C4058" s="53">
        <v>6.5078125000000001E-2</v>
      </c>
    </row>
    <row r="4059" spans="1:3" x14ac:dyDescent="0.3">
      <c r="A4059" s="44">
        <v>0.40570000000000001</v>
      </c>
      <c r="B4059" s="52">
        <v>8.33</v>
      </c>
      <c r="C4059" s="53">
        <v>6.5078125000000001E-2</v>
      </c>
    </row>
    <row r="4060" spans="1:3" x14ac:dyDescent="0.3">
      <c r="A4060" s="44">
        <v>0.40579999999999999</v>
      </c>
      <c r="B4060" s="52">
        <v>8.33</v>
      </c>
      <c r="C4060" s="53">
        <v>6.5078125000000001E-2</v>
      </c>
    </row>
    <row r="4061" spans="1:3" x14ac:dyDescent="0.3">
      <c r="A4061" s="44">
        <v>0.40589999999999998</v>
      </c>
      <c r="B4061" s="52">
        <v>8.33</v>
      </c>
      <c r="C4061" s="53">
        <v>6.5078125000000001E-2</v>
      </c>
    </row>
    <row r="4062" spans="1:3" x14ac:dyDescent="0.3">
      <c r="A4062" s="44">
        <v>0.40600000000000003</v>
      </c>
      <c r="B4062" s="52">
        <v>8.33</v>
      </c>
      <c r="C4062" s="53">
        <v>6.5078125000000001E-2</v>
      </c>
    </row>
    <row r="4063" spans="1:3" x14ac:dyDescent="0.3">
      <c r="A4063" s="44">
        <v>0.40610000000000002</v>
      </c>
      <c r="B4063" s="52">
        <v>8.33</v>
      </c>
      <c r="C4063" s="53">
        <v>6.5078125000000001E-2</v>
      </c>
    </row>
    <row r="4064" spans="1:3" x14ac:dyDescent="0.3">
      <c r="A4064" s="44">
        <v>0.40620000000000001</v>
      </c>
      <c r="B4064" s="52">
        <v>8.33</v>
      </c>
      <c r="C4064" s="53">
        <v>6.5078125000000001E-2</v>
      </c>
    </row>
    <row r="4065" spans="1:3" x14ac:dyDescent="0.3">
      <c r="A4065" s="44">
        <v>0.40629999999999999</v>
      </c>
      <c r="B4065" s="52">
        <v>8.33</v>
      </c>
      <c r="C4065" s="53">
        <v>6.5078125000000001E-2</v>
      </c>
    </row>
    <row r="4066" spans="1:3" x14ac:dyDescent="0.3">
      <c r="A4066" s="44">
        <v>0.40639999999999998</v>
      </c>
      <c r="B4066" s="52">
        <v>8.33</v>
      </c>
      <c r="C4066" s="53">
        <v>6.5078125000000001E-2</v>
      </c>
    </row>
    <row r="4067" spans="1:3" x14ac:dyDescent="0.3">
      <c r="A4067" s="44">
        <v>0.40649999999999997</v>
      </c>
      <c r="B4067" s="52">
        <v>8.33</v>
      </c>
      <c r="C4067" s="53">
        <v>6.5078125000000001E-2</v>
      </c>
    </row>
    <row r="4068" spans="1:3" x14ac:dyDescent="0.3">
      <c r="A4068" s="44">
        <v>0.40660000000000002</v>
      </c>
      <c r="B4068" s="52">
        <v>8.33</v>
      </c>
      <c r="C4068" s="53">
        <v>6.5078125000000001E-2</v>
      </c>
    </row>
    <row r="4069" spans="1:3" x14ac:dyDescent="0.3">
      <c r="A4069" s="44">
        <v>0.40670000000000001</v>
      </c>
      <c r="B4069" s="52">
        <v>8.33</v>
      </c>
      <c r="C4069" s="53">
        <v>6.5078125000000001E-2</v>
      </c>
    </row>
    <row r="4070" spans="1:3" x14ac:dyDescent="0.3">
      <c r="A4070" s="44">
        <v>0.40679999999999999</v>
      </c>
      <c r="B4070" s="52">
        <v>8.33</v>
      </c>
      <c r="C4070" s="53">
        <v>6.5078125000000001E-2</v>
      </c>
    </row>
    <row r="4071" spans="1:3" x14ac:dyDescent="0.3">
      <c r="A4071" s="44">
        <v>0.40689999999999998</v>
      </c>
      <c r="B4071" s="52">
        <v>8.33</v>
      </c>
      <c r="C4071" s="53">
        <v>6.5078125000000001E-2</v>
      </c>
    </row>
    <row r="4072" spans="1:3" x14ac:dyDescent="0.3">
      <c r="A4072" s="44">
        <v>0.40699999999999997</v>
      </c>
      <c r="B4072" s="52">
        <v>8.33</v>
      </c>
      <c r="C4072" s="53">
        <v>6.5078125000000001E-2</v>
      </c>
    </row>
    <row r="4073" spans="1:3" x14ac:dyDescent="0.3">
      <c r="A4073" s="44">
        <v>0.40710000000000002</v>
      </c>
      <c r="B4073" s="52">
        <v>8.33</v>
      </c>
      <c r="C4073" s="53">
        <v>6.5078125000000001E-2</v>
      </c>
    </row>
    <row r="4074" spans="1:3" x14ac:dyDescent="0.3">
      <c r="A4074" s="44">
        <v>0.40720000000000001</v>
      </c>
      <c r="B4074" s="52">
        <v>8.33</v>
      </c>
      <c r="C4074" s="53">
        <v>6.5078125000000001E-2</v>
      </c>
    </row>
    <row r="4075" spans="1:3" x14ac:dyDescent="0.3">
      <c r="A4075" s="44">
        <v>0.4073</v>
      </c>
      <c r="B4075" s="52">
        <v>8.33</v>
      </c>
      <c r="C4075" s="53">
        <v>6.5078125000000001E-2</v>
      </c>
    </row>
    <row r="4076" spans="1:3" x14ac:dyDescent="0.3">
      <c r="A4076" s="44">
        <v>0.40739999999999998</v>
      </c>
      <c r="B4076" s="52">
        <v>8.33</v>
      </c>
      <c r="C4076" s="53">
        <v>6.5078125000000001E-2</v>
      </c>
    </row>
    <row r="4077" spans="1:3" x14ac:dyDescent="0.3">
      <c r="A4077" s="44">
        <v>0.40749999999999997</v>
      </c>
      <c r="B4077" s="52">
        <v>8.33</v>
      </c>
      <c r="C4077" s="53">
        <v>6.5078125000000001E-2</v>
      </c>
    </row>
    <row r="4078" spans="1:3" x14ac:dyDescent="0.3">
      <c r="A4078" s="44">
        <v>0.40760000000000002</v>
      </c>
      <c r="B4078" s="52">
        <v>8.33</v>
      </c>
      <c r="C4078" s="53">
        <v>6.5078125000000001E-2</v>
      </c>
    </row>
    <row r="4079" spans="1:3" x14ac:dyDescent="0.3">
      <c r="A4079" s="44">
        <v>0.40770000000000001</v>
      </c>
      <c r="B4079" s="52">
        <v>8.33</v>
      </c>
      <c r="C4079" s="53">
        <v>6.5078125000000001E-2</v>
      </c>
    </row>
    <row r="4080" spans="1:3" x14ac:dyDescent="0.3">
      <c r="A4080" s="44">
        <v>0.4078</v>
      </c>
      <c r="B4080" s="52">
        <v>8.33</v>
      </c>
      <c r="C4080" s="53">
        <v>6.5078125000000001E-2</v>
      </c>
    </row>
    <row r="4081" spans="1:3" x14ac:dyDescent="0.3">
      <c r="A4081" s="44">
        <v>0.40789999999999998</v>
      </c>
      <c r="B4081" s="52">
        <v>8.33</v>
      </c>
      <c r="C4081" s="53">
        <v>6.5078125000000001E-2</v>
      </c>
    </row>
    <row r="4082" spans="1:3" x14ac:dyDescent="0.3">
      <c r="A4082" s="44">
        <v>0.40799999999999997</v>
      </c>
      <c r="B4082" s="52">
        <v>8.33</v>
      </c>
      <c r="C4082" s="53">
        <v>6.5078125000000001E-2</v>
      </c>
    </row>
    <row r="4083" spans="1:3" x14ac:dyDescent="0.3">
      <c r="A4083" s="44">
        <v>0.40810000000000002</v>
      </c>
      <c r="B4083" s="52">
        <v>8.33</v>
      </c>
      <c r="C4083" s="53">
        <v>6.5078125000000001E-2</v>
      </c>
    </row>
    <row r="4084" spans="1:3" x14ac:dyDescent="0.3">
      <c r="A4084" s="44">
        <v>0.40820000000000001</v>
      </c>
      <c r="B4084" s="52">
        <v>8.33</v>
      </c>
      <c r="C4084" s="53">
        <v>6.5078125000000001E-2</v>
      </c>
    </row>
    <row r="4085" spans="1:3" x14ac:dyDescent="0.3">
      <c r="A4085" s="44">
        <v>0.4083</v>
      </c>
      <c r="B4085" s="52">
        <v>8.33</v>
      </c>
      <c r="C4085" s="53">
        <v>6.5078125000000001E-2</v>
      </c>
    </row>
    <row r="4086" spans="1:3" x14ac:dyDescent="0.3">
      <c r="A4086" s="44">
        <v>0.40839999999999999</v>
      </c>
      <c r="B4086" s="52">
        <v>8.33</v>
      </c>
      <c r="C4086" s="53">
        <v>6.5078125000000001E-2</v>
      </c>
    </row>
    <row r="4087" spans="1:3" x14ac:dyDescent="0.3">
      <c r="A4087" s="44">
        <v>0.40849999999999997</v>
      </c>
      <c r="B4087" s="52">
        <v>8.33</v>
      </c>
      <c r="C4087" s="53">
        <v>6.5078125000000001E-2</v>
      </c>
    </row>
    <row r="4088" spans="1:3" x14ac:dyDescent="0.3">
      <c r="A4088" s="44">
        <v>0.40860000000000002</v>
      </c>
      <c r="B4088" s="52">
        <v>8.33</v>
      </c>
      <c r="C4088" s="53">
        <v>6.5078125000000001E-2</v>
      </c>
    </row>
    <row r="4089" spans="1:3" x14ac:dyDescent="0.3">
      <c r="A4089" s="44">
        <v>0.40870000000000001</v>
      </c>
      <c r="B4089" s="52">
        <v>8.33</v>
      </c>
      <c r="C4089" s="53">
        <v>6.5078125000000001E-2</v>
      </c>
    </row>
    <row r="4090" spans="1:3" x14ac:dyDescent="0.3">
      <c r="A4090" s="44">
        <v>0.4088</v>
      </c>
      <c r="B4090" s="52">
        <v>8.33</v>
      </c>
      <c r="C4090" s="53">
        <v>6.5078125000000001E-2</v>
      </c>
    </row>
    <row r="4091" spans="1:3" x14ac:dyDescent="0.3">
      <c r="A4091" s="44">
        <v>0.40889999999999999</v>
      </c>
      <c r="B4091" s="52">
        <v>8.33</v>
      </c>
      <c r="C4091" s="53">
        <v>6.5078125000000001E-2</v>
      </c>
    </row>
    <row r="4092" spans="1:3" x14ac:dyDescent="0.3">
      <c r="A4092" s="44">
        <v>0.40899999999999997</v>
      </c>
      <c r="B4092" s="52">
        <v>8.33</v>
      </c>
      <c r="C4092" s="53">
        <v>6.5078125000000001E-2</v>
      </c>
    </row>
    <row r="4093" spans="1:3" x14ac:dyDescent="0.3">
      <c r="A4093" s="44">
        <v>0.40910000000000002</v>
      </c>
      <c r="B4093" s="52">
        <v>8.33</v>
      </c>
      <c r="C4093" s="53">
        <v>6.5078125000000001E-2</v>
      </c>
    </row>
    <row r="4094" spans="1:3" x14ac:dyDescent="0.3">
      <c r="A4094" s="44">
        <v>0.40920000000000001</v>
      </c>
      <c r="B4094" s="52">
        <v>8.33</v>
      </c>
      <c r="C4094" s="53">
        <v>6.5078125000000001E-2</v>
      </c>
    </row>
    <row r="4095" spans="1:3" x14ac:dyDescent="0.3">
      <c r="A4095" s="44">
        <v>0.4093</v>
      </c>
      <c r="B4095" s="52">
        <v>8.33</v>
      </c>
      <c r="C4095" s="53">
        <v>6.5078125000000001E-2</v>
      </c>
    </row>
    <row r="4096" spans="1:3" x14ac:dyDescent="0.3">
      <c r="A4096" s="44">
        <v>0.40939999999999999</v>
      </c>
      <c r="B4096" s="52">
        <v>8.33</v>
      </c>
      <c r="C4096" s="53">
        <v>6.5078125000000001E-2</v>
      </c>
    </row>
    <row r="4097" spans="1:3" x14ac:dyDescent="0.3">
      <c r="A4097" s="44">
        <v>0.40949999999999998</v>
      </c>
      <c r="B4097" s="52">
        <v>8.33</v>
      </c>
      <c r="C4097" s="53">
        <v>6.5078125000000001E-2</v>
      </c>
    </row>
    <row r="4098" spans="1:3" x14ac:dyDescent="0.3">
      <c r="A4098" s="44">
        <v>0.40960000000000002</v>
      </c>
      <c r="B4098" s="52">
        <v>8.33</v>
      </c>
      <c r="C4098" s="53">
        <v>6.5078125000000001E-2</v>
      </c>
    </row>
    <row r="4099" spans="1:3" x14ac:dyDescent="0.3">
      <c r="A4099" s="44">
        <v>0.40970000000000001</v>
      </c>
      <c r="B4099" s="52">
        <v>8.33</v>
      </c>
      <c r="C4099" s="53">
        <v>6.5078125000000001E-2</v>
      </c>
    </row>
    <row r="4100" spans="1:3" x14ac:dyDescent="0.3">
      <c r="A4100" s="44">
        <v>0.4098</v>
      </c>
      <c r="B4100" s="52">
        <v>8.33</v>
      </c>
      <c r="C4100" s="53">
        <v>6.5078125000000001E-2</v>
      </c>
    </row>
    <row r="4101" spans="1:3" x14ac:dyDescent="0.3">
      <c r="A4101" s="44">
        <v>0.40989999999999999</v>
      </c>
      <c r="B4101" s="52">
        <v>8.33</v>
      </c>
      <c r="C4101" s="53">
        <v>6.5078125000000001E-2</v>
      </c>
    </row>
    <row r="4102" spans="1:3" x14ac:dyDescent="0.3">
      <c r="A4102" s="44">
        <v>0.41</v>
      </c>
      <c r="B4102" s="52">
        <v>8.33</v>
      </c>
      <c r="C4102" s="53">
        <v>6.5078125000000001E-2</v>
      </c>
    </row>
    <row r="4103" spans="1:3" x14ac:dyDescent="0.3">
      <c r="A4103" s="44">
        <v>0.41010000000000002</v>
      </c>
      <c r="B4103" s="52">
        <v>8.33</v>
      </c>
      <c r="C4103" s="53">
        <v>6.5078125000000001E-2</v>
      </c>
    </row>
    <row r="4104" spans="1:3" x14ac:dyDescent="0.3">
      <c r="A4104" s="44">
        <v>0.41020000000000001</v>
      </c>
      <c r="B4104" s="52">
        <v>8.33</v>
      </c>
      <c r="C4104" s="53">
        <v>6.5078125000000001E-2</v>
      </c>
    </row>
    <row r="4105" spans="1:3" x14ac:dyDescent="0.3">
      <c r="A4105" s="44">
        <v>0.4103</v>
      </c>
      <c r="B4105" s="52">
        <v>8.33</v>
      </c>
      <c r="C4105" s="53">
        <v>6.5078125000000001E-2</v>
      </c>
    </row>
    <row r="4106" spans="1:3" x14ac:dyDescent="0.3">
      <c r="A4106" s="44">
        <v>0.41039999999999999</v>
      </c>
      <c r="B4106" s="52">
        <v>8.33</v>
      </c>
      <c r="C4106" s="53">
        <v>6.5078125000000001E-2</v>
      </c>
    </row>
    <row r="4107" spans="1:3" x14ac:dyDescent="0.3">
      <c r="A4107" s="44">
        <v>0.41049999999999998</v>
      </c>
      <c r="B4107" s="52">
        <v>8.33</v>
      </c>
      <c r="C4107" s="53">
        <v>6.5078125000000001E-2</v>
      </c>
    </row>
    <row r="4108" spans="1:3" x14ac:dyDescent="0.3">
      <c r="A4108" s="44">
        <v>0.41060000000000002</v>
      </c>
      <c r="B4108" s="52">
        <v>8.33</v>
      </c>
      <c r="C4108" s="53">
        <v>6.5078125000000001E-2</v>
      </c>
    </row>
    <row r="4109" spans="1:3" x14ac:dyDescent="0.3">
      <c r="A4109" s="44">
        <v>0.41070000000000001</v>
      </c>
      <c r="B4109" s="52">
        <v>8.33</v>
      </c>
      <c r="C4109" s="53">
        <v>6.5078125000000001E-2</v>
      </c>
    </row>
    <row r="4110" spans="1:3" x14ac:dyDescent="0.3">
      <c r="A4110" s="44">
        <v>0.4108</v>
      </c>
      <c r="B4110" s="52">
        <v>8.33</v>
      </c>
      <c r="C4110" s="53">
        <v>6.5078125000000001E-2</v>
      </c>
    </row>
    <row r="4111" spans="1:3" x14ac:dyDescent="0.3">
      <c r="A4111" s="44">
        <v>0.41089999999999999</v>
      </c>
      <c r="B4111" s="52">
        <v>8.33</v>
      </c>
      <c r="C4111" s="53">
        <v>6.5078125000000001E-2</v>
      </c>
    </row>
    <row r="4112" spans="1:3" x14ac:dyDescent="0.3">
      <c r="A4112" s="44">
        <v>0.41099999999999998</v>
      </c>
      <c r="B4112" s="52">
        <v>8.33</v>
      </c>
      <c r="C4112" s="53">
        <v>6.5078125000000001E-2</v>
      </c>
    </row>
    <row r="4113" spans="1:3" x14ac:dyDescent="0.3">
      <c r="A4113" s="44">
        <v>0.41110000000000002</v>
      </c>
      <c r="B4113" s="52">
        <v>8.33</v>
      </c>
      <c r="C4113" s="53">
        <v>6.5078125000000001E-2</v>
      </c>
    </row>
    <row r="4114" spans="1:3" x14ac:dyDescent="0.3">
      <c r="A4114" s="44">
        <v>0.41120000000000001</v>
      </c>
      <c r="B4114" s="52">
        <v>8.33</v>
      </c>
      <c r="C4114" s="53">
        <v>6.5078125000000001E-2</v>
      </c>
    </row>
    <row r="4115" spans="1:3" x14ac:dyDescent="0.3">
      <c r="A4115" s="44">
        <v>0.4113</v>
      </c>
      <c r="B4115" s="52">
        <v>8.33</v>
      </c>
      <c r="C4115" s="53">
        <v>6.5078125000000001E-2</v>
      </c>
    </row>
    <row r="4116" spans="1:3" x14ac:dyDescent="0.3">
      <c r="A4116" s="44">
        <v>0.41139999999999999</v>
      </c>
      <c r="B4116" s="52">
        <v>8.33</v>
      </c>
      <c r="C4116" s="53">
        <v>6.5078125000000001E-2</v>
      </c>
    </row>
    <row r="4117" spans="1:3" x14ac:dyDescent="0.3">
      <c r="A4117" s="44">
        <v>0.41149999999999998</v>
      </c>
      <c r="B4117" s="52">
        <v>8.33</v>
      </c>
      <c r="C4117" s="53">
        <v>6.5078125000000001E-2</v>
      </c>
    </row>
    <row r="4118" spans="1:3" x14ac:dyDescent="0.3">
      <c r="A4118" s="44">
        <v>0.41160000000000002</v>
      </c>
      <c r="B4118" s="52">
        <v>8.33</v>
      </c>
      <c r="C4118" s="53">
        <v>6.5078125000000001E-2</v>
      </c>
    </row>
    <row r="4119" spans="1:3" x14ac:dyDescent="0.3">
      <c r="A4119" s="44">
        <v>0.41170000000000001</v>
      </c>
      <c r="B4119" s="52">
        <v>8.33</v>
      </c>
      <c r="C4119" s="53">
        <v>6.5078125000000001E-2</v>
      </c>
    </row>
    <row r="4120" spans="1:3" x14ac:dyDescent="0.3">
      <c r="A4120" s="44">
        <v>0.4118</v>
      </c>
      <c r="B4120" s="52">
        <v>8.33</v>
      </c>
      <c r="C4120" s="53">
        <v>6.5078125000000001E-2</v>
      </c>
    </row>
    <row r="4121" spans="1:3" x14ac:dyDescent="0.3">
      <c r="A4121" s="44">
        <v>0.41189999999999999</v>
      </c>
      <c r="B4121" s="52">
        <v>8.33</v>
      </c>
      <c r="C4121" s="53">
        <v>6.5078125000000001E-2</v>
      </c>
    </row>
    <row r="4122" spans="1:3" x14ac:dyDescent="0.3">
      <c r="A4122" s="44">
        <v>0.41199999999999998</v>
      </c>
      <c r="B4122" s="52">
        <v>8.33</v>
      </c>
      <c r="C4122" s="53">
        <v>6.5078125000000001E-2</v>
      </c>
    </row>
    <row r="4123" spans="1:3" x14ac:dyDescent="0.3">
      <c r="A4123" s="44">
        <v>0.41210000000000002</v>
      </c>
      <c r="B4123" s="52">
        <v>8.33</v>
      </c>
      <c r="C4123" s="53">
        <v>6.5078125000000001E-2</v>
      </c>
    </row>
    <row r="4124" spans="1:3" x14ac:dyDescent="0.3">
      <c r="A4124" s="44">
        <v>0.41220000000000001</v>
      </c>
      <c r="B4124" s="52">
        <v>8.33</v>
      </c>
      <c r="C4124" s="53">
        <v>6.5078125000000001E-2</v>
      </c>
    </row>
    <row r="4125" spans="1:3" x14ac:dyDescent="0.3">
      <c r="A4125" s="44">
        <v>0.4123</v>
      </c>
      <c r="B4125" s="52">
        <v>8.33</v>
      </c>
      <c r="C4125" s="53">
        <v>6.5078125000000001E-2</v>
      </c>
    </row>
    <row r="4126" spans="1:3" x14ac:dyDescent="0.3">
      <c r="A4126" s="44">
        <v>0.41239999999999999</v>
      </c>
      <c r="B4126" s="52">
        <v>8.33</v>
      </c>
      <c r="C4126" s="53">
        <v>6.5078125000000001E-2</v>
      </c>
    </row>
    <row r="4127" spans="1:3" x14ac:dyDescent="0.3">
      <c r="A4127" s="44">
        <v>0.41249999999999998</v>
      </c>
      <c r="B4127" s="52">
        <v>8.33</v>
      </c>
      <c r="C4127" s="53">
        <v>6.5078125000000001E-2</v>
      </c>
    </row>
    <row r="4128" spans="1:3" x14ac:dyDescent="0.3">
      <c r="A4128" s="44">
        <v>0.41260000000000002</v>
      </c>
      <c r="B4128" s="52">
        <v>8.33</v>
      </c>
      <c r="C4128" s="53">
        <v>6.5078125000000001E-2</v>
      </c>
    </row>
    <row r="4129" spans="1:3" x14ac:dyDescent="0.3">
      <c r="A4129" s="44">
        <v>0.41270000000000001</v>
      </c>
      <c r="B4129" s="52">
        <v>8.33</v>
      </c>
      <c r="C4129" s="53">
        <v>6.5078125000000001E-2</v>
      </c>
    </row>
    <row r="4130" spans="1:3" x14ac:dyDescent="0.3">
      <c r="A4130" s="44">
        <v>0.4128</v>
      </c>
      <c r="B4130" s="52">
        <v>8.33</v>
      </c>
      <c r="C4130" s="53">
        <v>6.5078125000000001E-2</v>
      </c>
    </row>
    <row r="4131" spans="1:3" x14ac:dyDescent="0.3">
      <c r="A4131" s="44">
        <v>0.41289999999999999</v>
      </c>
      <c r="B4131" s="52">
        <v>8.33</v>
      </c>
      <c r="C4131" s="53">
        <v>6.5078125000000001E-2</v>
      </c>
    </row>
    <row r="4132" spans="1:3" x14ac:dyDescent="0.3">
      <c r="A4132" s="44">
        <v>0.41299999999999998</v>
      </c>
      <c r="B4132" s="52">
        <v>8.33</v>
      </c>
      <c r="C4132" s="53">
        <v>6.5078125000000001E-2</v>
      </c>
    </row>
    <row r="4133" spans="1:3" x14ac:dyDescent="0.3">
      <c r="A4133" s="44">
        <v>0.41310000000000002</v>
      </c>
      <c r="B4133" s="52">
        <v>8.33</v>
      </c>
      <c r="C4133" s="53">
        <v>6.5078125000000001E-2</v>
      </c>
    </row>
    <row r="4134" spans="1:3" x14ac:dyDescent="0.3">
      <c r="A4134" s="44">
        <v>0.41320000000000001</v>
      </c>
      <c r="B4134" s="52">
        <v>8.33</v>
      </c>
      <c r="C4134" s="53">
        <v>6.5078125000000001E-2</v>
      </c>
    </row>
    <row r="4135" spans="1:3" x14ac:dyDescent="0.3">
      <c r="A4135" s="44">
        <v>0.4133</v>
      </c>
      <c r="B4135" s="52">
        <v>8.33</v>
      </c>
      <c r="C4135" s="53">
        <v>6.5078125000000001E-2</v>
      </c>
    </row>
    <row r="4136" spans="1:3" x14ac:dyDescent="0.3">
      <c r="A4136" s="44">
        <v>0.41339999999999999</v>
      </c>
      <c r="B4136" s="52">
        <v>8.33</v>
      </c>
      <c r="C4136" s="53">
        <v>6.5078125000000001E-2</v>
      </c>
    </row>
    <row r="4137" spans="1:3" x14ac:dyDescent="0.3">
      <c r="A4137" s="44">
        <v>0.41349999999999998</v>
      </c>
      <c r="B4137" s="52">
        <v>8.33</v>
      </c>
      <c r="C4137" s="53">
        <v>6.5078125000000001E-2</v>
      </c>
    </row>
    <row r="4138" spans="1:3" x14ac:dyDescent="0.3">
      <c r="A4138" s="44">
        <v>0.41360000000000002</v>
      </c>
      <c r="B4138" s="52">
        <v>8.33</v>
      </c>
      <c r="C4138" s="53">
        <v>6.5078125000000001E-2</v>
      </c>
    </row>
    <row r="4139" spans="1:3" x14ac:dyDescent="0.3">
      <c r="A4139" s="44">
        <v>0.41370000000000001</v>
      </c>
      <c r="B4139" s="52">
        <v>8.33</v>
      </c>
      <c r="C4139" s="53">
        <v>6.5078125000000001E-2</v>
      </c>
    </row>
    <row r="4140" spans="1:3" x14ac:dyDescent="0.3">
      <c r="A4140" s="44">
        <v>0.4138</v>
      </c>
      <c r="B4140" s="52">
        <v>8.33</v>
      </c>
      <c r="C4140" s="53">
        <v>6.5078125000000001E-2</v>
      </c>
    </row>
    <row r="4141" spans="1:3" x14ac:dyDescent="0.3">
      <c r="A4141" s="44">
        <v>0.41389999999999999</v>
      </c>
      <c r="B4141" s="52">
        <v>8.33</v>
      </c>
      <c r="C4141" s="53">
        <v>6.5078125000000001E-2</v>
      </c>
    </row>
    <row r="4142" spans="1:3" x14ac:dyDescent="0.3">
      <c r="A4142" s="44">
        <v>0.41399999999999998</v>
      </c>
      <c r="B4142" s="52">
        <v>8.33</v>
      </c>
      <c r="C4142" s="53">
        <v>6.5078125000000001E-2</v>
      </c>
    </row>
    <row r="4143" spans="1:3" x14ac:dyDescent="0.3">
      <c r="A4143" s="44">
        <v>0.41410000000000002</v>
      </c>
      <c r="B4143" s="52">
        <v>8.33</v>
      </c>
      <c r="C4143" s="53">
        <v>6.5078125000000001E-2</v>
      </c>
    </row>
    <row r="4144" spans="1:3" x14ac:dyDescent="0.3">
      <c r="A4144" s="44">
        <v>0.41420000000000001</v>
      </c>
      <c r="B4144" s="52">
        <v>8.33</v>
      </c>
      <c r="C4144" s="53">
        <v>6.5078125000000001E-2</v>
      </c>
    </row>
    <row r="4145" spans="1:3" x14ac:dyDescent="0.3">
      <c r="A4145" s="44">
        <v>0.4143</v>
      </c>
      <c r="B4145" s="52">
        <v>8.33</v>
      </c>
      <c r="C4145" s="53">
        <v>6.5078125000000001E-2</v>
      </c>
    </row>
    <row r="4146" spans="1:3" x14ac:dyDescent="0.3">
      <c r="A4146" s="44">
        <v>0.41439999999999999</v>
      </c>
      <c r="B4146" s="52">
        <v>8.33</v>
      </c>
      <c r="C4146" s="53">
        <v>6.5078125000000001E-2</v>
      </c>
    </row>
    <row r="4147" spans="1:3" x14ac:dyDescent="0.3">
      <c r="A4147" s="44">
        <v>0.41449999999999998</v>
      </c>
      <c r="B4147" s="52">
        <v>8.33</v>
      </c>
      <c r="C4147" s="53">
        <v>6.5078125000000001E-2</v>
      </c>
    </row>
    <row r="4148" spans="1:3" x14ac:dyDescent="0.3">
      <c r="A4148" s="44">
        <v>0.41460000000000002</v>
      </c>
      <c r="B4148" s="52">
        <v>8.33</v>
      </c>
      <c r="C4148" s="53">
        <v>6.5078125000000001E-2</v>
      </c>
    </row>
    <row r="4149" spans="1:3" x14ac:dyDescent="0.3">
      <c r="A4149" s="44">
        <v>0.41470000000000001</v>
      </c>
      <c r="B4149" s="52">
        <v>8.33</v>
      </c>
      <c r="C4149" s="53">
        <v>6.5078125000000001E-2</v>
      </c>
    </row>
    <row r="4150" spans="1:3" x14ac:dyDescent="0.3">
      <c r="A4150" s="44">
        <v>0.4148</v>
      </c>
      <c r="B4150" s="52">
        <v>8.33</v>
      </c>
      <c r="C4150" s="53">
        <v>6.5078125000000001E-2</v>
      </c>
    </row>
    <row r="4151" spans="1:3" x14ac:dyDescent="0.3">
      <c r="A4151" s="44">
        <v>0.41489999999999999</v>
      </c>
      <c r="B4151" s="52">
        <v>8.33</v>
      </c>
      <c r="C4151" s="53">
        <v>6.5078125000000001E-2</v>
      </c>
    </row>
    <row r="4152" spans="1:3" x14ac:dyDescent="0.3">
      <c r="A4152" s="44">
        <v>0.41499999999999998</v>
      </c>
      <c r="B4152" s="52">
        <v>8.33</v>
      </c>
      <c r="C4152" s="53">
        <v>6.5078125000000001E-2</v>
      </c>
    </row>
    <row r="4153" spans="1:3" x14ac:dyDescent="0.3">
      <c r="A4153" s="44">
        <v>0.41510000000000002</v>
      </c>
      <c r="B4153" s="52">
        <v>8.33</v>
      </c>
      <c r="C4153" s="53">
        <v>6.5078125000000001E-2</v>
      </c>
    </row>
    <row r="4154" spans="1:3" x14ac:dyDescent="0.3">
      <c r="A4154" s="44">
        <v>0.41520000000000001</v>
      </c>
      <c r="B4154" s="52">
        <v>8.33</v>
      </c>
      <c r="C4154" s="53">
        <v>6.5078125000000001E-2</v>
      </c>
    </row>
    <row r="4155" spans="1:3" x14ac:dyDescent="0.3">
      <c r="A4155" s="44">
        <v>0.4153</v>
      </c>
      <c r="B4155" s="52">
        <v>8.33</v>
      </c>
      <c r="C4155" s="53">
        <v>6.5078125000000001E-2</v>
      </c>
    </row>
    <row r="4156" spans="1:3" x14ac:dyDescent="0.3">
      <c r="A4156" s="44">
        <v>0.41539999999999999</v>
      </c>
      <c r="B4156" s="52">
        <v>8.33</v>
      </c>
      <c r="C4156" s="53">
        <v>6.5078125000000001E-2</v>
      </c>
    </row>
    <row r="4157" spans="1:3" x14ac:dyDescent="0.3">
      <c r="A4157" s="44">
        <v>0.41549999999999998</v>
      </c>
      <c r="B4157" s="52">
        <v>8.33</v>
      </c>
      <c r="C4157" s="53">
        <v>6.5078125000000001E-2</v>
      </c>
    </row>
    <row r="4158" spans="1:3" x14ac:dyDescent="0.3">
      <c r="A4158" s="44">
        <v>0.41560000000000002</v>
      </c>
      <c r="B4158" s="52">
        <v>8.33</v>
      </c>
      <c r="C4158" s="53">
        <v>6.5078125000000001E-2</v>
      </c>
    </row>
    <row r="4159" spans="1:3" x14ac:dyDescent="0.3">
      <c r="A4159" s="44">
        <v>0.41570000000000001</v>
      </c>
      <c r="B4159" s="52">
        <v>8.33</v>
      </c>
      <c r="C4159" s="53">
        <v>6.5078125000000001E-2</v>
      </c>
    </row>
    <row r="4160" spans="1:3" x14ac:dyDescent="0.3">
      <c r="A4160" s="44">
        <v>0.4158</v>
      </c>
      <c r="B4160" s="52">
        <v>8.33</v>
      </c>
      <c r="C4160" s="53">
        <v>6.5078125000000001E-2</v>
      </c>
    </row>
    <row r="4161" spans="1:3" x14ac:dyDescent="0.3">
      <c r="A4161" s="44">
        <v>0.41589999999999999</v>
      </c>
      <c r="B4161" s="52">
        <v>8.33</v>
      </c>
      <c r="C4161" s="53">
        <v>6.5078125000000001E-2</v>
      </c>
    </row>
    <row r="4162" spans="1:3" x14ac:dyDescent="0.3">
      <c r="A4162" s="44">
        <v>0.41599999999999998</v>
      </c>
      <c r="B4162" s="52">
        <v>8.33</v>
      </c>
      <c r="C4162" s="53">
        <v>6.5078125000000001E-2</v>
      </c>
    </row>
    <row r="4163" spans="1:3" x14ac:dyDescent="0.3">
      <c r="A4163" s="44">
        <v>0.41610000000000003</v>
      </c>
      <c r="B4163" s="52">
        <v>8.33</v>
      </c>
      <c r="C4163" s="53">
        <v>6.5078125000000001E-2</v>
      </c>
    </row>
    <row r="4164" spans="1:3" x14ac:dyDescent="0.3">
      <c r="A4164" s="44">
        <v>0.41620000000000001</v>
      </c>
      <c r="B4164" s="52">
        <v>8.33</v>
      </c>
      <c r="C4164" s="53">
        <v>6.5078125000000001E-2</v>
      </c>
    </row>
    <row r="4165" spans="1:3" x14ac:dyDescent="0.3">
      <c r="A4165" s="44">
        <v>0.4163</v>
      </c>
      <c r="B4165" s="52">
        <v>8.33</v>
      </c>
      <c r="C4165" s="53">
        <v>6.5078125000000001E-2</v>
      </c>
    </row>
    <row r="4166" spans="1:3" x14ac:dyDescent="0.3">
      <c r="A4166" s="44">
        <v>0.41639999999999999</v>
      </c>
      <c r="B4166" s="52">
        <v>8.33</v>
      </c>
      <c r="C4166" s="53">
        <v>6.5078125000000001E-2</v>
      </c>
    </row>
    <row r="4167" spans="1:3" x14ac:dyDescent="0.3">
      <c r="A4167" s="44">
        <v>0.41649999999999998</v>
      </c>
      <c r="B4167" s="52">
        <v>8.33</v>
      </c>
      <c r="C4167" s="53">
        <v>6.5078125000000001E-2</v>
      </c>
    </row>
    <row r="4168" spans="1:3" x14ac:dyDescent="0.3">
      <c r="A4168" s="44">
        <v>0.41660000000000003</v>
      </c>
      <c r="B4168" s="52">
        <v>8.33</v>
      </c>
      <c r="C4168" s="53">
        <v>6.5078125000000001E-2</v>
      </c>
    </row>
    <row r="4169" spans="1:3" x14ac:dyDescent="0.3">
      <c r="A4169" s="44">
        <v>0.41670000000000001</v>
      </c>
      <c r="B4169" s="52">
        <v>8.33</v>
      </c>
      <c r="C4169" s="53">
        <v>6.5078125000000001E-2</v>
      </c>
    </row>
    <row r="4170" spans="1:3" x14ac:dyDescent="0.3">
      <c r="A4170" s="44">
        <v>0.4168</v>
      </c>
      <c r="B4170" s="52">
        <v>8.33</v>
      </c>
      <c r="C4170" s="53">
        <v>6.5078125000000001E-2</v>
      </c>
    </row>
    <row r="4171" spans="1:3" x14ac:dyDescent="0.3">
      <c r="A4171" s="44">
        <v>0.41689999999999999</v>
      </c>
      <c r="B4171" s="52">
        <v>8.33</v>
      </c>
      <c r="C4171" s="53">
        <v>6.5078125000000001E-2</v>
      </c>
    </row>
    <row r="4172" spans="1:3" x14ac:dyDescent="0.3">
      <c r="A4172" s="44">
        <v>0.41699999999999998</v>
      </c>
      <c r="B4172" s="52">
        <v>8.33</v>
      </c>
      <c r="C4172" s="53">
        <v>6.5078125000000001E-2</v>
      </c>
    </row>
    <row r="4173" spans="1:3" x14ac:dyDescent="0.3">
      <c r="A4173" s="44">
        <v>0.41710000000000003</v>
      </c>
      <c r="B4173" s="52">
        <v>8.33</v>
      </c>
      <c r="C4173" s="53">
        <v>6.5078125000000001E-2</v>
      </c>
    </row>
    <row r="4174" spans="1:3" x14ac:dyDescent="0.3">
      <c r="A4174" s="44">
        <v>0.41720000000000002</v>
      </c>
      <c r="B4174" s="52">
        <v>8.33</v>
      </c>
      <c r="C4174" s="53">
        <v>6.5078125000000001E-2</v>
      </c>
    </row>
    <row r="4175" spans="1:3" x14ac:dyDescent="0.3">
      <c r="A4175" s="44">
        <v>0.4173</v>
      </c>
      <c r="B4175" s="52">
        <v>8.33</v>
      </c>
      <c r="C4175" s="53">
        <v>6.5078125000000001E-2</v>
      </c>
    </row>
    <row r="4176" spans="1:3" x14ac:dyDescent="0.3">
      <c r="A4176" s="44">
        <v>0.41739999999999999</v>
      </c>
      <c r="B4176" s="52">
        <v>8.33</v>
      </c>
      <c r="C4176" s="53">
        <v>6.5078125000000001E-2</v>
      </c>
    </row>
    <row r="4177" spans="1:3" x14ac:dyDescent="0.3">
      <c r="A4177" s="44">
        <v>0.41749999999999998</v>
      </c>
      <c r="B4177" s="52">
        <v>8.33</v>
      </c>
      <c r="C4177" s="53">
        <v>6.5078125000000001E-2</v>
      </c>
    </row>
    <row r="4178" spans="1:3" x14ac:dyDescent="0.3">
      <c r="A4178" s="44">
        <v>0.41760000000000003</v>
      </c>
      <c r="B4178" s="52">
        <v>8.33</v>
      </c>
      <c r="C4178" s="53">
        <v>6.5078125000000001E-2</v>
      </c>
    </row>
    <row r="4179" spans="1:3" x14ac:dyDescent="0.3">
      <c r="A4179" s="44">
        <v>0.41770000000000002</v>
      </c>
      <c r="B4179" s="52">
        <v>8.33</v>
      </c>
      <c r="C4179" s="53">
        <v>6.5078125000000001E-2</v>
      </c>
    </row>
    <row r="4180" spans="1:3" x14ac:dyDescent="0.3">
      <c r="A4180" s="44">
        <v>0.4178</v>
      </c>
      <c r="B4180" s="52">
        <v>8.33</v>
      </c>
      <c r="C4180" s="53">
        <v>6.5078125000000001E-2</v>
      </c>
    </row>
    <row r="4181" spans="1:3" x14ac:dyDescent="0.3">
      <c r="A4181" s="44">
        <v>0.41789999999999999</v>
      </c>
      <c r="B4181" s="52">
        <v>8.33</v>
      </c>
      <c r="C4181" s="53">
        <v>6.5078125000000001E-2</v>
      </c>
    </row>
    <row r="4182" spans="1:3" x14ac:dyDescent="0.3">
      <c r="A4182" s="44">
        <v>0.41799999999999998</v>
      </c>
      <c r="B4182" s="52">
        <v>8.33</v>
      </c>
      <c r="C4182" s="53">
        <v>6.5078125000000001E-2</v>
      </c>
    </row>
    <row r="4183" spans="1:3" x14ac:dyDescent="0.3">
      <c r="A4183" s="44">
        <v>0.41810000000000003</v>
      </c>
      <c r="B4183" s="52">
        <v>8.33</v>
      </c>
      <c r="C4183" s="53">
        <v>6.5078125000000001E-2</v>
      </c>
    </row>
    <row r="4184" spans="1:3" x14ac:dyDescent="0.3">
      <c r="A4184" s="44">
        <v>0.41820000000000002</v>
      </c>
      <c r="B4184" s="52">
        <v>8.33</v>
      </c>
      <c r="C4184" s="53">
        <v>6.5078125000000001E-2</v>
      </c>
    </row>
    <row r="4185" spans="1:3" x14ac:dyDescent="0.3">
      <c r="A4185" s="44">
        <v>0.41830000000000001</v>
      </c>
      <c r="B4185" s="52">
        <v>8.33</v>
      </c>
      <c r="C4185" s="53">
        <v>6.5078125000000001E-2</v>
      </c>
    </row>
    <row r="4186" spans="1:3" x14ac:dyDescent="0.3">
      <c r="A4186" s="44">
        <v>0.41839999999999999</v>
      </c>
      <c r="B4186" s="52">
        <v>8.33</v>
      </c>
      <c r="C4186" s="53">
        <v>6.5078125000000001E-2</v>
      </c>
    </row>
    <row r="4187" spans="1:3" x14ac:dyDescent="0.3">
      <c r="A4187" s="44">
        <v>0.41849999999999998</v>
      </c>
      <c r="B4187" s="52">
        <v>8.33</v>
      </c>
      <c r="C4187" s="53">
        <v>6.5078125000000001E-2</v>
      </c>
    </row>
    <row r="4188" spans="1:3" x14ac:dyDescent="0.3">
      <c r="A4188" s="44">
        <v>0.41860000000000003</v>
      </c>
      <c r="B4188" s="52">
        <v>8.33</v>
      </c>
      <c r="C4188" s="53">
        <v>6.5078125000000001E-2</v>
      </c>
    </row>
    <row r="4189" spans="1:3" x14ac:dyDescent="0.3">
      <c r="A4189" s="44">
        <v>0.41870000000000002</v>
      </c>
      <c r="B4189" s="52">
        <v>8.33</v>
      </c>
      <c r="C4189" s="53">
        <v>6.5078125000000001E-2</v>
      </c>
    </row>
    <row r="4190" spans="1:3" x14ac:dyDescent="0.3">
      <c r="A4190" s="44">
        <v>0.41880000000000001</v>
      </c>
      <c r="B4190" s="52">
        <v>8.33</v>
      </c>
      <c r="C4190" s="53">
        <v>6.5078125000000001E-2</v>
      </c>
    </row>
    <row r="4191" spans="1:3" x14ac:dyDescent="0.3">
      <c r="A4191" s="44">
        <v>0.41889999999999999</v>
      </c>
      <c r="B4191" s="52">
        <v>8.33</v>
      </c>
      <c r="C4191" s="53">
        <v>6.5078125000000001E-2</v>
      </c>
    </row>
    <row r="4192" spans="1:3" x14ac:dyDescent="0.3">
      <c r="A4192" s="44">
        <v>0.41899999999999998</v>
      </c>
      <c r="B4192" s="52">
        <v>8.33</v>
      </c>
      <c r="C4192" s="53">
        <v>6.5078125000000001E-2</v>
      </c>
    </row>
    <row r="4193" spans="1:3" x14ac:dyDescent="0.3">
      <c r="A4193" s="44">
        <v>0.41909999999999997</v>
      </c>
      <c r="B4193" s="52">
        <v>8.33</v>
      </c>
      <c r="C4193" s="53">
        <v>6.5078125000000001E-2</v>
      </c>
    </row>
    <row r="4194" spans="1:3" x14ac:dyDescent="0.3">
      <c r="A4194" s="44">
        <v>0.41920000000000002</v>
      </c>
      <c r="B4194" s="52">
        <v>8.33</v>
      </c>
      <c r="C4194" s="53">
        <v>6.5078125000000001E-2</v>
      </c>
    </row>
    <row r="4195" spans="1:3" x14ac:dyDescent="0.3">
      <c r="A4195" s="44">
        <v>0.41930000000000001</v>
      </c>
      <c r="B4195" s="52">
        <v>8.33</v>
      </c>
      <c r="C4195" s="53">
        <v>6.5078125000000001E-2</v>
      </c>
    </row>
    <row r="4196" spans="1:3" x14ac:dyDescent="0.3">
      <c r="A4196" s="44">
        <v>0.4194</v>
      </c>
      <c r="B4196" s="52">
        <v>8.33</v>
      </c>
      <c r="C4196" s="53">
        <v>6.5078125000000001E-2</v>
      </c>
    </row>
    <row r="4197" spans="1:3" x14ac:dyDescent="0.3">
      <c r="A4197" s="44">
        <v>0.41949999999999998</v>
      </c>
      <c r="B4197" s="52">
        <v>8.33</v>
      </c>
      <c r="C4197" s="53">
        <v>6.5078125000000001E-2</v>
      </c>
    </row>
    <row r="4198" spans="1:3" x14ac:dyDescent="0.3">
      <c r="A4198" s="44">
        <v>0.41959999999999997</v>
      </c>
      <c r="B4198" s="52">
        <v>8.33</v>
      </c>
      <c r="C4198" s="53">
        <v>6.5078125000000001E-2</v>
      </c>
    </row>
    <row r="4199" spans="1:3" x14ac:dyDescent="0.3">
      <c r="A4199" s="44">
        <v>0.41970000000000002</v>
      </c>
      <c r="B4199" s="52">
        <v>8.33</v>
      </c>
      <c r="C4199" s="53">
        <v>6.5078125000000001E-2</v>
      </c>
    </row>
    <row r="4200" spans="1:3" x14ac:dyDescent="0.3">
      <c r="A4200" s="44">
        <v>0.41980000000000001</v>
      </c>
      <c r="B4200" s="52">
        <v>8.33</v>
      </c>
      <c r="C4200" s="53">
        <v>6.5078125000000001E-2</v>
      </c>
    </row>
    <row r="4201" spans="1:3" x14ac:dyDescent="0.3">
      <c r="A4201" s="44">
        <v>0.4199</v>
      </c>
      <c r="B4201" s="52">
        <v>8.33</v>
      </c>
      <c r="C4201" s="53">
        <v>6.5078125000000001E-2</v>
      </c>
    </row>
    <row r="4202" spans="1:3" x14ac:dyDescent="0.3">
      <c r="A4202" s="44">
        <v>0.42</v>
      </c>
      <c r="B4202" s="52">
        <v>8.33</v>
      </c>
      <c r="C4202" s="53">
        <v>6.5078125000000001E-2</v>
      </c>
    </row>
    <row r="4203" spans="1:3" x14ac:dyDescent="0.3">
      <c r="A4203" s="44">
        <v>0.42009999999999997</v>
      </c>
      <c r="B4203" s="52">
        <v>8.32</v>
      </c>
      <c r="C4203" s="53">
        <v>6.5000000000000002E-2</v>
      </c>
    </row>
    <row r="4204" spans="1:3" x14ac:dyDescent="0.3">
      <c r="A4204" s="44">
        <v>0.42020000000000002</v>
      </c>
      <c r="B4204" s="52">
        <v>8.32</v>
      </c>
      <c r="C4204" s="53">
        <v>6.5000000000000002E-2</v>
      </c>
    </row>
    <row r="4205" spans="1:3" x14ac:dyDescent="0.3">
      <c r="A4205" s="44">
        <v>0.42030000000000001</v>
      </c>
      <c r="B4205" s="52">
        <v>8.32</v>
      </c>
      <c r="C4205" s="53">
        <v>6.5000000000000002E-2</v>
      </c>
    </row>
    <row r="4206" spans="1:3" x14ac:dyDescent="0.3">
      <c r="A4206" s="44">
        <v>0.4204</v>
      </c>
      <c r="B4206" s="52">
        <v>8.32</v>
      </c>
      <c r="C4206" s="53">
        <v>6.5000000000000002E-2</v>
      </c>
    </row>
    <row r="4207" spans="1:3" x14ac:dyDescent="0.3">
      <c r="A4207" s="44">
        <v>0.42049999999999998</v>
      </c>
      <c r="B4207" s="52">
        <v>8.32</v>
      </c>
      <c r="C4207" s="53">
        <v>6.5000000000000002E-2</v>
      </c>
    </row>
    <row r="4208" spans="1:3" x14ac:dyDescent="0.3">
      <c r="A4208" s="44">
        <v>0.42059999999999997</v>
      </c>
      <c r="B4208" s="52">
        <v>8.32</v>
      </c>
      <c r="C4208" s="53">
        <v>6.5000000000000002E-2</v>
      </c>
    </row>
    <row r="4209" spans="1:3" x14ac:dyDescent="0.3">
      <c r="A4209" s="44">
        <v>0.42070000000000002</v>
      </c>
      <c r="B4209" s="52">
        <v>8.32</v>
      </c>
      <c r="C4209" s="53">
        <v>6.5000000000000002E-2</v>
      </c>
    </row>
    <row r="4210" spans="1:3" x14ac:dyDescent="0.3">
      <c r="A4210" s="44">
        <v>0.42080000000000001</v>
      </c>
      <c r="B4210" s="52">
        <v>8.32</v>
      </c>
      <c r="C4210" s="53">
        <v>6.5000000000000002E-2</v>
      </c>
    </row>
    <row r="4211" spans="1:3" x14ac:dyDescent="0.3">
      <c r="A4211" s="44">
        <v>0.4209</v>
      </c>
      <c r="B4211" s="52">
        <v>8.32</v>
      </c>
      <c r="C4211" s="53">
        <v>6.5000000000000002E-2</v>
      </c>
    </row>
    <row r="4212" spans="1:3" x14ac:dyDescent="0.3">
      <c r="A4212" s="44">
        <v>0.42099999999999999</v>
      </c>
      <c r="B4212" s="52">
        <v>8.32</v>
      </c>
      <c r="C4212" s="53">
        <v>6.5000000000000002E-2</v>
      </c>
    </row>
    <row r="4213" spans="1:3" x14ac:dyDescent="0.3">
      <c r="A4213" s="44">
        <v>0.42109999999999997</v>
      </c>
      <c r="B4213" s="52">
        <v>8.32</v>
      </c>
      <c r="C4213" s="53">
        <v>6.5000000000000002E-2</v>
      </c>
    </row>
    <row r="4214" spans="1:3" x14ac:dyDescent="0.3">
      <c r="A4214" s="44">
        <v>0.42120000000000002</v>
      </c>
      <c r="B4214" s="52">
        <v>8.32</v>
      </c>
      <c r="C4214" s="53">
        <v>6.5000000000000002E-2</v>
      </c>
    </row>
    <row r="4215" spans="1:3" x14ac:dyDescent="0.3">
      <c r="A4215" s="44">
        <v>0.42130000000000001</v>
      </c>
      <c r="B4215" s="52">
        <v>8.32</v>
      </c>
      <c r="C4215" s="53">
        <v>6.5000000000000002E-2</v>
      </c>
    </row>
    <row r="4216" spans="1:3" x14ac:dyDescent="0.3">
      <c r="A4216" s="44">
        <v>0.4214</v>
      </c>
      <c r="B4216" s="52">
        <v>8.32</v>
      </c>
      <c r="C4216" s="53">
        <v>6.5000000000000002E-2</v>
      </c>
    </row>
    <row r="4217" spans="1:3" x14ac:dyDescent="0.3">
      <c r="A4217" s="44">
        <v>0.42149999999999999</v>
      </c>
      <c r="B4217" s="52">
        <v>8.32</v>
      </c>
      <c r="C4217" s="53">
        <v>6.5000000000000002E-2</v>
      </c>
    </row>
    <row r="4218" spans="1:3" x14ac:dyDescent="0.3">
      <c r="A4218" s="44">
        <v>0.42159999999999997</v>
      </c>
      <c r="B4218" s="52">
        <v>8.32</v>
      </c>
      <c r="C4218" s="53">
        <v>6.5000000000000002E-2</v>
      </c>
    </row>
    <row r="4219" spans="1:3" x14ac:dyDescent="0.3">
      <c r="A4219" s="44">
        <v>0.42170000000000002</v>
      </c>
      <c r="B4219" s="52">
        <v>8.32</v>
      </c>
      <c r="C4219" s="53">
        <v>6.5000000000000002E-2</v>
      </c>
    </row>
    <row r="4220" spans="1:3" x14ac:dyDescent="0.3">
      <c r="A4220" s="44">
        <v>0.42180000000000001</v>
      </c>
      <c r="B4220" s="52">
        <v>8.32</v>
      </c>
      <c r="C4220" s="53">
        <v>6.5000000000000002E-2</v>
      </c>
    </row>
    <row r="4221" spans="1:3" x14ac:dyDescent="0.3">
      <c r="A4221" s="44">
        <v>0.4219</v>
      </c>
      <c r="B4221" s="52">
        <v>8.32</v>
      </c>
      <c r="C4221" s="53">
        <v>6.5000000000000002E-2</v>
      </c>
    </row>
    <row r="4222" spans="1:3" x14ac:dyDescent="0.3">
      <c r="A4222" s="44">
        <v>0.42199999999999999</v>
      </c>
      <c r="B4222" s="52">
        <v>8.32</v>
      </c>
      <c r="C4222" s="53">
        <v>6.5000000000000002E-2</v>
      </c>
    </row>
    <row r="4223" spans="1:3" x14ac:dyDescent="0.3">
      <c r="A4223" s="44">
        <v>0.42209999999999998</v>
      </c>
      <c r="B4223" s="52">
        <v>8.32</v>
      </c>
      <c r="C4223" s="53">
        <v>6.5000000000000002E-2</v>
      </c>
    </row>
    <row r="4224" spans="1:3" x14ac:dyDescent="0.3">
      <c r="A4224" s="44">
        <v>0.42220000000000002</v>
      </c>
      <c r="B4224" s="52">
        <v>8.32</v>
      </c>
      <c r="C4224" s="53">
        <v>6.5000000000000002E-2</v>
      </c>
    </row>
    <row r="4225" spans="1:3" x14ac:dyDescent="0.3">
      <c r="A4225" s="44">
        <v>0.42230000000000001</v>
      </c>
      <c r="B4225" s="52">
        <v>8.32</v>
      </c>
      <c r="C4225" s="53">
        <v>6.5000000000000002E-2</v>
      </c>
    </row>
    <row r="4226" spans="1:3" x14ac:dyDescent="0.3">
      <c r="A4226" s="44">
        <v>0.4224</v>
      </c>
      <c r="B4226" s="52">
        <v>8.32</v>
      </c>
      <c r="C4226" s="53">
        <v>6.5000000000000002E-2</v>
      </c>
    </row>
    <row r="4227" spans="1:3" x14ac:dyDescent="0.3">
      <c r="A4227" s="44">
        <v>0.42249999999999999</v>
      </c>
      <c r="B4227" s="52">
        <v>8.32</v>
      </c>
      <c r="C4227" s="53">
        <v>6.5000000000000002E-2</v>
      </c>
    </row>
    <row r="4228" spans="1:3" x14ac:dyDescent="0.3">
      <c r="A4228" s="44">
        <v>0.42259999999999998</v>
      </c>
      <c r="B4228" s="52">
        <v>8.32</v>
      </c>
      <c r="C4228" s="53">
        <v>6.5000000000000002E-2</v>
      </c>
    </row>
    <row r="4229" spans="1:3" x14ac:dyDescent="0.3">
      <c r="A4229" s="44">
        <v>0.42270000000000002</v>
      </c>
      <c r="B4229" s="52">
        <v>8.32</v>
      </c>
      <c r="C4229" s="53">
        <v>6.5000000000000002E-2</v>
      </c>
    </row>
    <row r="4230" spans="1:3" x14ac:dyDescent="0.3">
      <c r="A4230" s="44">
        <v>0.42280000000000001</v>
      </c>
      <c r="B4230" s="52">
        <v>8.32</v>
      </c>
      <c r="C4230" s="53">
        <v>6.5000000000000002E-2</v>
      </c>
    </row>
    <row r="4231" spans="1:3" x14ac:dyDescent="0.3">
      <c r="A4231" s="44">
        <v>0.4229</v>
      </c>
      <c r="B4231" s="52">
        <v>8.32</v>
      </c>
      <c r="C4231" s="53">
        <v>6.5000000000000002E-2</v>
      </c>
    </row>
    <row r="4232" spans="1:3" x14ac:dyDescent="0.3">
      <c r="A4232" s="44">
        <v>0.42299999999999999</v>
      </c>
      <c r="B4232" s="52">
        <v>8.32</v>
      </c>
      <c r="C4232" s="53">
        <v>6.5000000000000002E-2</v>
      </c>
    </row>
    <row r="4233" spans="1:3" x14ac:dyDescent="0.3">
      <c r="A4233" s="44">
        <v>0.42309999999999998</v>
      </c>
      <c r="B4233" s="52">
        <v>8.32</v>
      </c>
      <c r="C4233" s="53">
        <v>6.5000000000000002E-2</v>
      </c>
    </row>
    <row r="4234" spans="1:3" x14ac:dyDescent="0.3">
      <c r="A4234" s="44">
        <v>0.42320000000000002</v>
      </c>
      <c r="B4234" s="52">
        <v>8.32</v>
      </c>
      <c r="C4234" s="53">
        <v>6.5000000000000002E-2</v>
      </c>
    </row>
    <row r="4235" spans="1:3" x14ac:dyDescent="0.3">
      <c r="A4235" s="44">
        <v>0.42330000000000001</v>
      </c>
      <c r="B4235" s="52">
        <v>8.32</v>
      </c>
      <c r="C4235" s="53">
        <v>6.5000000000000002E-2</v>
      </c>
    </row>
    <row r="4236" spans="1:3" x14ac:dyDescent="0.3">
      <c r="A4236" s="44">
        <v>0.4234</v>
      </c>
      <c r="B4236" s="52">
        <v>8.32</v>
      </c>
      <c r="C4236" s="53">
        <v>6.5000000000000002E-2</v>
      </c>
    </row>
    <row r="4237" spans="1:3" x14ac:dyDescent="0.3">
      <c r="A4237" s="44">
        <v>0.42349999999999999</v>
      </c>
      <c r="B4237" s="52">
        <v>8.32</v>
      </c>
      <c r="C4237" s="53">
        <v>6.5000000000000002E-2</v>
      </c>
    </row>
    <row r="4238" spans="1:3" x14ac:dyDescent="0.3">
      <c r="A4238" s="44">
        <v>0.42359999999999998</v>
      </c>
      <c r="B4238" s="52">
        <v>8.32</v>
      </c>
      <c r="C4238" s="53">
        <v>6.5000000000000002E-2</v>
      </c>
    </row>
    <row r="4239" spans="1:3" x14ac:dyDescent="0.3">
      <c r="A4239" s="44">
        <v>0.42370000000000002</v>
      </c>
      <c r="B4239" s="52">
        <v>8.32</v>
      </c>
      <c r="C4239" s="53">
        <v>6.5000000000000002E-2</v>
      </c>
    </row>
    <row r="4240" spans="1:3" x14ac:dyDescent="0.3">
      <c r="A4240" s="44">
        <v>0.42380000000000001</v>
      </c>
      <c r="B4240" s="52">
        <v>8.32</v>
      </c>
      <c r="C4240" s="53">
        <v>6.5000000000000002E-2</v>
      </c>
    </row>
    <row r="4241" spans="1:3" x14ac:dyDescent="0.3">
      <c r="A4241" s="44">
        <v>0.4239</v>
      </c>
      <c r="B4241" s="52">
        <v>8.32</v>
      </c>
      <c r="C4241" s="53">
        <v>6.5000000000000002E-2</v>
      </c>
    </row>
    <row r="4242" spans="1:3" x14ac:dyDescent="0.3">
      <c r="A4242" s="44">
        <v>0.42399999999999999</v>
      </c>
      <c r="B4242" s="52">
        <v>8.32</v>
      </c>
      <c r="C4242" s="53">
        <v>6.5000000000000002E-2</v>
      </c>
    </row>
    <row r="4243" spans="1:3" x14ac:dyDescent="0.3">
      <c r="A4243" s="44">
        <v>0.42409999999999998</v>
      </c>
      <c r="B4243" s="52">
        <v>8.32</v>
      </c>
      <c r="C4243" s="53">
        <v>6.5000000000000002E-2</v>
      </c>
    </row>
    <row r="4244" spans="1:3" x14ac:dyDescent="0.3">
      <c r="A4244" s="44">
        <v>0.42420000000000002</v>
      </c>
      <c r="B4244" s="52">
        <v>8.32</v>
      </c>
      <c r="C4244" s="53">
        <v>6.5000000000000002E-2</v>
      </c>
    </row>
    <row r="4245" spans="1:3" x14ac:dyDescent="0.3">
      <c r="A4245" s="44">
        <v>0.42430000000000001</v>
      </c>
      <c r="B4245" s="52">
        <v>8.32</v>
      </c>
      <c r="C4245" s="53">
        <v>6.5000000000000002E-2</v>
      </c>
    </row>
    <row r="4246" spans="1:3" x14ac:dyDescent="0.3">
      <c r="A4246" s="44">
        <v>0.4244</v>
      </c>
      <c r="B4246" s="52">
        <v>8.32</v>
      </c>
      <c r="C4246" s="53">
        <v>6.5000000000000002E-2</v>
      </c>
    </row>
    <row r="4247" spans="1:3" x14ac:dyDescent="0.3">
      <c r="A4247" s="44">
        <v>0.42449999999999999</v>
      </c>
      <c r="B4247" s="52">
        <v>8.32</v>
      </c>
      <c r="C4247" s="53">
        <v>6.5000000000000002E-2</v>
      </c>
    </row>
    <row r="4248" spans="1:3" x14ac:dyDescent="0.3">
      <c r="A4248" s="44">
        <v>0.42459999999999998</v>
      </c>
      <c r="B4248" s="52">
        <v>8.32</v>
      </c>
      <c r="C4248" s="53">
        <v>6.5000000000000002E-2</v>
      </c>
    </row>
    <row r="4249" spans="1:3" x14ac:dyDescent="0.3">
      <c r="A4249" s="44">
        <v>0.42470000000000002</v>
      </c>
      <c r="B4249" s="52">
        <v>8.32</v>
      </c>
      <c r="C4249" s="53">
        <v>6.5000000000000002E-2</v>
      </c>
    </row>
    <row r="4250" spans="1:3" x14ac:dyDescent="0.3">
      <c r="A4250" s="44">
        <v>0.42480000000000001</v>
      </c>
      <c r="B4250" s="52">
        <v>8.32</v>
      </c>
      <c r="C4250" s="53">
        <v>6.5000000000000002E-2</v>
      </c>
    </row>
    <row r="4251" spans="1:3" x14ac:dyDescent="0.3">
      <c r="A4251" s="44">
        <v>0.4249</v>
      </c>
      <c r="B4251" s="52">
        <v>8.32</v>
      </c>
      <c r="C4251" s="53">
        <v>6.5000000000000002E-2</v>
      </c>
    </row>
    <row r="4252" spans="1:3" x14ac:dyDescent="0.3">
      <c r="A4252" s="44">
        <v>0.42499999999999999</v>
      </c>
      <c r="B4252" s="52">
        <v>8.32</v>
      </c>
      <c r="C4252" s="53">
        <v>6.5000000000000002E-2</v>
      </c>
    </row>
    <row r="4253" spans="1:3" x14ac:dyDescent="0.3">
      <c r="A4253" s="44">
        <v>0.42509999999999998</v>
      </c>
      <c r="B4253" s="52">
        <v>8.32</v>
      </c>
      <c r="C4253" s="53">
        <v>6.5000000000000002E-2</v>
      </c>
    </row>
    <row r="4254" spans="1:3" x14ac:dyDescent="0.3">
      <c r="A4254" s="44">
        <v>0.42520000000000002</v>
      </c>
      <c r="B4254" s="52">
        <v>8.32</v>
      </c>
      <c r="C4254" s="53">
        <v>6.5000000000000002E-2</v>
      </c>
    </row>
    <row r="4255" spans="1:3" x14ac:dyDescent="0.3">
      <c r="A4255" s="44">
        <v>0.42530000000000001</v>
      </c>
      <c r="B4255" s="52">
        <v>8.32</v>
      </c>
      <c r="C4255" s="53">
        <v>6.5000000000000002E-2</v>
      </c>
    </row>
    <row r="4256" spans="1:3" x14ac:dyDescent="0.3">
      <c r="A4256" s="44">
        <v>0.4254</v>
      </c>
      <c r="B4256" s="52">
        <v>8.32</v>
      </c>
      <c r="C4256" s="53">
        <v>6.5000000000000002E-2</v>
      </c>
    </row>
    <row r="4257" spans="1:3" x14ac:dyDescent="0.3">
      <c r="A4257" s="44">
        <v>0.42549999999999999</v>
      </c>
      <c r="B4257" s="52">
        <v>8.32</v>
      </c>
      <c r="C4257" s="53">
        <v>6.5000000000000002E-2</v>
      </c>
    </row>
    <row r="4258" spans="1:3" x14ac:dyDescent="0.3">
      <c r="A4258" s="44">
        <v>0.42559999999999998</v>
      </c>
      <c r="B4258" s="52">
        <v>8.32</v>
      </c>
      <c r="C4258" s="53">
        <v>6.5000000000000002E-2</v>
      </c>
    </row>
    <row r="4259" spans="1:3" x14ac:dyDescent="0.3">
      <c r="A4259" s="44">
        <v>0.42570000000000002</v>
      </c>
      <c r="B4259" s="52">
        <v>8.32</v>
      </c>
      <c r="C4259" s="53">
        <v>6.5000000000000002E-2</v>
      </c>
    </row>
    <row r="4260" spans="1:3" x14ac:dyDescent="0.3">
      <c r="A4260" s="44">
        <v>0.42580000000000001</v>
      </c>
      <c r="B4260" s="52">
        <v>8.32</v>
      </c>
      <c r="C4260" s="53">
        <v>6.5000000000000002E-2</v>
      </c>
    </row>
    <row r="4261" spans="1:3" x14ac:dyDescent="0.3">
      <c r="A4261" s="44">
        <v>0.4259</v>
      </c>
      <c r="B4261" s="52">
        <v>8.32</v>
      </c>
      <c r="C4261" s="53">
        <v>6.5000000000000002E-2</v>
      </c>
    </row>
    <row r="4262" spans="1:3" x14ac:dyDescent="0.3">
      <c r="A4262" s="44">
        <v>0.42599999999999999</v>
      </c>
      <c r="B4262" s="52">
        <v>8.32</v>
      </c>
      <c r="C4262" s="53">
        <v>6.5000000000000002E-2</v>
      </c>
    </row>
    <row r="4263" spans="1:3" x14ac:dyDescent="0.3">
      <c r="A4263" s="44">
        <v>0.42609999999999998</v>
      </c>
      <c r="B4263" s="52">
        <v>8.32</v>
      </c>
      <c r="C4263" s="53">
        <v>6.5000000000000002E-2</v>
      </c>
    </row>
    <row r="4264" spans="1:3" x14ac:dyDescent="0.3">
      <c r="A4264" s="44">
        <v>0.42620000000000002</v>
      </c>
      <c r="B4264" s="52">
        <v>8.32</v>
      </c>
      <c r="C4264" s="53">
        <v>6.5000000000000002E-2</v>
      </c>
    </row>
    <row r="4265" spans="1:3" x14ac:dyDescent="0.3">
      <c r="A4265" s="44">
        <v>0.42630000000000001</v>
      </c>
      <c r="B4265" s="52">
        <v>8.32</v>
      </c>
      <c r="C4265" s="53">
        <v>6.5000000000000002E-2</v>
      </c>
    </row>
    <row r="4266" spans="1:3" x14ac:dyDescent="0.3">
      <c r="A4266" s="44">
        <v>0.4264</v>
      </c>
      <c r="B4266" s="52">
        <v>8.32</v>
      </c>
      <c r="C4266" s="53">
        <v>6.5000000000000002E-2</v>
      </c>
    </row>
    <row r="4267" spans="1:3" x14ac:dyDescent="0.3">
      <c r="A4267" s="44">
        <v>0.42649999999999999</v>
      </c>
      <c r="B4267" s="52">
        <v>8.32</v>
      </c>
      <c r="C4267" s="53">
        <v>6.5000000000000002E-2</v>
      </c>
    </row>
    <row r="4268" spans="1:3" x14ac:dyDescent="0.3">
      <c r="A4268" s="44">
        <v>0.42659999999999998</v>
      </c>
      <c r="B4268" s="52">
        <v>8.32</v>
      </c>
      <c r="C4268" s="53">
        <v>6.5000000000000002E-2</v>
      </c>
    </row>
    <row r="4269" spans="1:3" x14ac:dyDescent="0.3">
      <c r="A4269" s="44">
        <v>0.42670000000000002</v>
      </c>
      <c r="B4269" s="52">
        <v>8.32</v>
      </c>
      <c r="C4269" s="53">
        <v>6.5000000000000002E-2</v>
      </c>
    </row>
    <row r="4270" spans="1:3" x14ac:dyDescent="0.3">
      <c r="A4270" s="44">
        <v>0.42680000000000001</v>
      </c>
      <c r="B4270" s="52">
        <v>8.32</v>
      </c>
      <c r="C4270" s="53">
        <v>6.5000000000000002E-2</v>
      </c>
    </row>
    <row r="4271" spans="1:3" x14ac:dyDescent="0.3">
      <c r="A4271" s="44">
        <v>0.4269</v>
      </c>
      <c r="B4271" s="52">
        <v>8.32</v>
      </c>
      <c r="C4271" s="53">
        <v>6.5000000000000002E-2</v>
      </c>
    </row>
    <row r="4272" spans="1:3" x14ac:dyDescent="0.3">
      <c r="A4272" s="44">
        <v>0.42699999999999999</v>
      </c>
      <c r="B4272" s="52">
        <v>8.32</v>
      </c>
      <c r="C4272" s="53">
        <v>6.5000000000000002E-2</v>
      </c>
    </row>
    <row r="4273" spans="1:3" x14ac:dyDescent="0.3">
      <c r="A4273" s="44">
        <v>0.42709999999999998</v>
      </c>
      <c r="B4273" s="52">
        <v>8.32</v>
      </c>
      <c r="C4273" s="53">
        <v>6.5000000000000002E-2</v>
      </c>
    </row>
    <row r="4274" spans="1:3" x14ac:dyDescent="0.3">
      <c r="A4274" s="44">
        <v>0.42720000000000002</v>
      </c>
      <c r="B4274" s="52">
        <v>8.32</v>
      </c>
      <c r="C4274" s="53">
        <v>6.5000000000000002E-2</v>
      </c>
    </row>
    <row r="4275" spans="1:3" x14ac:dyDescent="0.3">
      <c r="A4275" s="44">
        <v>0.42730000000000001</v>
      </c>
      <c r="B4275" s="52">
        <v>8.32</v>
      </c>
      <c r="C4275" s="53">
        <v>6.5000000000000002E-2</v>
      </c>
    </row>
    <row r="4276" spans="1:3" x14ac:dyDescent="0.3">
      <c r="A4276" s="44">
        <v>0.4274</v>
      </c>
      <c r="B4276" s="52">
        <v>8.32</v>
      </c>
      <c r="C4276" s="53">
        <v>6.5000000000000002E-2</v>
      </c>
    </row>
    <row r="4277" spans="1:3" x14ac:dyDescent="0.3">
      <c r="A4277" s="44">
        <v>0.42749999999999999</v>
      </c>
      <c r="B4277" s="52">
        <v>8.32</v>
      </c>
      <c r="C4277" s="53">
        <v>6.5000000000000002E-2</v>
      </c>
    </row>
    <row r="4278" spans="1:3" x14ac:dyDescent="0.3">
      <c r="A4278" s="44">
        <v>0.42759999999999998</v>
      </c>
      <c r="B4278" s="52">
        <v>8.32</v>
      </c>
      <c r="C4278" s="53">
        <v>6.5000000000000002E-2</v>
      </c>
    </row>
    <row r="4279" spans="1:3" x14ac:dyDescent="0.3">
      <c r="A4279" s="44">
        <v>0.42770000000000002</v>
      </c>
      <c r="B4279" s="52">
        <v>8.32</v>
      </c>
      <c r="C4279" s="53">
        <v>6.5000000000000002E-2</v>
      </c>
    </row>
    <row r="4280" spans="1:3" x14ac:dyDescent="0.3">
      <c r="A4280" s="44">
        <v>0.42780000000000001</v>
      </c>
      <c r="B4280" s="52">
        <v>8.32</v>
      </c>
      <c r="C4280" s="53">
        <v>6.5000000000000002E-2</v>
      </c>
    </row>
    <row r="4281" spans="1:3" x14ac:dyDescent="0.3">
      <c r="A4281" s="44">
        <v>0.4279</v>
      </c>
      <c r="B4281" s="52">
        <v>8.32</v>
      </c>
      <c r="C4281" s="53">
        <v>6.5000000000000002E-2</v>
      </c>
    </row>
    <row r="4282" spans="1:3" x14ac:dyDescent="0.3">
      <c r="A4282" s="44">
        <v>0.42799999999999999</v>
      </c>
      <c r="B4282" s="52">
        <v>8.32</v>
      </c>
      <c r="C4282" s="53">
        <v>6.5000000000000002E-2</v>
      </c>
    </row>
    <row r="4283" spans="1:3" x14ac:dyDescent="0.3">
      <c r="A4283" s="44">
        <v>0.42809999999999998</v>
      </c>
      <c r="B4283" s="52">
        <v>8.32</v>
      </c>
      <c r="C4283" s="53">
        <v>6.5000000000000002E-2</v>
      </c>
    </row>
    <row r="4284" spans="1:3" x14ac:dyDescent="0.3">
      <c r="A4284" s="44">
        <v>0.42820000000000003</v>
      </c>
      <c r="B4284" s="52">
        <v>8.32</v>
      </c>
      <c r="C4284" s="53">
        <v>6.5000000000000002E-2</v>
      </c>
    </row>
    <row r="4285" spans="1:3" x14ac:dyDescent="0.3">
      <c r="A4285" s="44">
        <v>0.42830000000000001</v>
      </c>
      <c r="B4285" s="52">
        <v>8.32</v>
      </c>
      <c r="C4285" s="53">
        <v>6.5000000000000002E-2</v>
      </c>
    </row>
    <row r="4286" spans="1:3" x14ac:dyDescent="0.3">
      <c r="A4286" s="44">
        <v>0.4284</v>
      </c>
      <c r="B4286" s="52">
        <v>8.32</v>
      </c>
      <c r="C4286" s="53">
        <v>6.5000000000000002E-2</v>
      </c>
    </row>
    <row r="4287" spans="1:3" x14ac:dyDescent="0.3">
      <c r="A4287" s="44">
        <v>0.42849999999999999</v>
      </c>
      <c r="B4287" s="52">
        <v>8.32</v>
      </c>
      <c r="C4287" s="53">
        <v>6.5000000000000002E-2</v>
      </c>
    </row>
    <row r="4288" spans="1:3" x14ac:dyDescent="0.3">
      <c r="A4288" s="44">
        <v>0.42859999999999998</v>
      </c>
      <c r="B4288" s="52">
        <v>8.32</v>
      </c>
      <c r="C4288" s="53">
        <v>6.5000000000000002E-2</v>
      </c>
    </row>
    <row r="4289" spans="1:3" x14ac:dyDescent="0.3">
      <c r="A4289" s="44">
        <v>0.42870000000000003</v>
      </c>
      <c r="B4289" s="52">
        <v>8.32</v>
      </c>
      <c r="C4289" s="53">
        <v>6.5000000000000002E-2</v>
      </c>
    </row>
    <row r="4290" spans="1:3" x14ac:dyDescent="0.3">
      <c r="A4290" s="44">
        <v>0.42880000000000001</v>
      </c>
      <c r="B4290" s="52">
        <v>8.32</v>
      </c>
      <c r="C4290" s="53">
        <v>6.5000000000000002E-2</v>
      </c>
    </row>
    <row r="4291" spans="1:3" x14ac:dyDescent="0.3">
      <c r="A4291" s="44">
        <v>0.4289</v>
      </c>
      <c r="B4291" s="52">
        <v>8.32</v>
      </c>
      <c r="C4291" s="53">
        <v>6.5000000000000002E-2</v>
      </c>
    </row>
    <row r="4292" spans="1:3" x14ac:dyDescent="0.3">
      <c r="A4292" s="44">
        <v>0.42899999999999999</v>
      </c>
      <c r="B4292" s="52">
        <v>8.32</v>
      </c>
      <c r="C4292" s="53">
        <v>6.5000000000000002E-2</v>
      </c>
    </row>
    <row r="4293" spans="1:3" x14ac:dyDescent="0.3">
      <c r="A4293" s="44">
        <v>0.42909999999999998</v>
      </c>
      <c r="B4293" s="52">
        <v>8.32</v>
      </c>
      <c r="C4293" s="53">
        <v>6.5000000000000002E-2</v>
      </c>
    </row>
    <row r="4294" spans="1:3" x14ac:dyDescent="0.3">
      <c r="A4294" s="44">
        <v>0.42920000000000003</v>
      </c>
      <c r="B4294" s="52">
        <v>8.32</v>
      </c>
      <c r="C4294" s="53">
        <v>6.5000000000000002E-2</v>
      </c>
    </row>
    <row r="4295" spans="1:3" x14ac:dyDescent="0.3">
      <c r="A4295" s="44">
        <v>0.42930000000000001</v>
      </c>
      <c r="B4295" s="52">
        <v>8.32</v>
      </c>
      <c r="C4295" s="53">
        <v>6.5000000000000002E-2</v>
      </c>
    </row>
    <row r="4296" spans="1:3" x14ac:dyDescent="0.3">
      <c r="A4296" s="44">
        <v>0.4294</v>
      </c>
      <c r="B4296" s="52">
        <v>8.32</v>
      </c>
      <c r="C4296" s="53">
        <v>6.5000000000000002E-2</v>
      </c>
    </row>
    <row r="4297" spans="1:3" x14ac:dyDescent="0.3">
      <c r="A4297" s="44">
        <v>0.42949999999999999</v>
      </c>
      <c r="B4297" s="52">
        <v>8.32</v>
      </c>
      <c r="C4297" s="53">
        <v>6.5000000000000002E-2</v>
      </c>
    </row>
    <row r="4298" spans="1:3" x14ac:dyDescent="0.3">
      <c r="A4298" s="44">
        <v>0.42959999999999998</v>
      </c>
      <c r="B4298" s="52">
        <v>8.32</v>
      </c>
      <c r="C4298" s="53">
        <v>6.5000000000000002E-2</v>
      </c>
    </row>
    <row r="4299" spans="1:3" x14ac:dyDescent="0.3">
      <c r="A4299" s="44">
        <v>0.42970000000000003</v>
      </c>
      <c r="B4299" s="52">
        <v>8.32</v>
      </c>
      <c r="C4299" s="53">
        <v>6.5000000000000002E-2</v>
      </c>
    </row>
    <row r="4300" spans="1:3" x14ac:dyDescent="0.3">
      <c r="A4300" s="44">
        <v>0.42980000000000002</v>
      </c>
      <c r="B4300" s="52">
        <v>8.32</v>
      </c>
      <c r="C4300" s="53">
        <v>6.5000000000000002E-2</v>
      </c>
    </row>
    <row r="4301" spans="1:3" x14ac:dyDescent="0.3">
      <c r="A4301" s="44">
        <v>0.4299</v>
      </c>
      <c r="B4301" s="52">
        <v>8.32</v>
      </c>
      <c r="C4301" s="53">
        <v>6.5000000000000002E-2</v>
      </c>
    </row>
    <row r="4302" spans="1:3" x14ac:dyDescent="0.3">
      <c r="A4302" s="44">
        <v>0.43</v>
      </c>
      <c r="B4302" s="52">
        <v>8.32</v>
      </c>
      <c r="C4302" s="53">
        <v>6.5000000000000002E-2</v>
      </c>
    </row>
    <row r="4303" spans="1:3" x14ac:dyDescent="0.3">
      <c r="A4303" s="44">
        <v>0.43009999999999998</v>
      </c>
      <c r="B4303" s="52">
        <v>8.32</v>
      </c>
      <c r="C4303" s="53">
        <v>6.5000000000000002E-2</v>
      </c>
    </row>
    <row r="4304" spans="1:3" x14ac:dyDescent="0.3">
      <c r="A4304" s="44">
        <v>0.43020000000000003</v>
      </c>
      <c r="B4304" s="52">
        <v>8.32</v>
      </c>
      <c r="C4304" s="53">
        <v>6.5000000000000002E-2</v>
      </c>
    </row>
    <row r="4305" spans="1:3" x14ac:dyDescent="0.3">
      <c r="A4305" s="44">
        <v>0.43030000000000002</v>
      </c>
      <c r="B4305" s="52">
        <v>8.32</v>
      </c>
      <c r="C4305" s="53">
        <v>6.5000000000000002E-2</v>
      </c>
    </row>
    <row r="4306" spans="1:3" x14ac:dyDescent="0.3">
      <c r="A4306" s="44">
        <v>0.4304</v>
      </c>
      <c r="B4306" s="52">
        <v>8.32</v>
      </c>
      <c r="C4306" s="53">
        <v>6.5000000000000002E-2</v>
      </c>
    </row>
    <row r="4307" spans="1:3" x14ac:dyDescent="0.3">
      <c r="A4307" s="44">
        <v>0.43049999999999999</v>
      </c>
      <c r="B4307" s="52">
        <v>8.32</v>
      </c>
      <c r="C4307" s="53">
        <v>6.5000000000000002E-2</v>
      </c>
    </row>
    <row r="4308" spans="1:3" x14ac:dyDescent="0.3">
      <c r="A4308" s="44">
        <v>0.43059999999999998</v>
      </c>
      <c r="B4308" s="52">
        <v>8.32</v>
      </c>
      <c r="C4308" s="53">
        <v>6.5000000000000002E-2</v>
      </c>
    </row>
    <row r="4309" spans="1:3" x14ac:dyDescent="0.3">
      <c r="A4309" s="44">
        <v>0.43070000000000003</v>
      </c>
      <c r="B4309" s="52">
        <v>8.32</v>
      </c>
      <c r="C4309" s="53">
        <v>6.5000000000000002E-2</v>
      </c>
    </row>
    <row r="4310" spans="1:3" x14ac:dyDescent="0.3">
      <c r="A4310" s="44">
        <v>0.43080000000000002</v>
      </c>
      <c r="B4310" s="52">
        <v>8.32</v>
      </c>
      <c r="C4310" s="53">
        <v>6.5000000000000002E-2</v>
      </c>
    </row>
    <row r="4311" spans="1:3" x14ac:dyDescent="0.3">
      <c r="A4311" s="44">
        <v>0.43090000000000001</v>
      </c>
      <c r="B4311" s="52">
        <v>8.32</v>
      </c>
      <c r="C4311" s="53">
        <v>6.5000000000000002E-2</v>
      </c>
    </row>
    <row r="4312" spans="1:3" x14ac:dyDescent="0.3">
      <c r="A4312" s="44">
        <v>0.43099999999999999</v>
      </c>
      <c r="B4312" s="52">
        <v>8.32</v>
      </c>
      <c r="C4312" s="53">
        <v>6.5000000000000002E-2</v>
      </c>
    </row>
    <row r="4313" spans="1:3" x14ac:dyDescent="0.3">
      <c r="A4313" s="44">
        <v>0.43109999999999998</v>
      </c>
      <c r="B4313" s="52">
        <v>8.32</v>
      </c>
      <c r="C4313" s="53">
        <v>6.5000000000000002E-2</v>
      </c>
    </row>
    <row r="4314" spans="1:3" x14ac:dyDescent="0.3">
      <c r="A4314" s="44">
        <v>0.43120000000000003</v>
      </c>
      <c r="B4314" s="52">
        <v>8.32</v>
      </c>
      <c r="C4314" s="53">
        <v>6.5000000000000002E-2</v>
      </c>
    </row>
    <row r="4315" spans="1:3" x14ac:dyDescent="0.3">
      <c r="A4315" s="44">
        <v>0.43130000000000002</v>
      </c>
      <c r="B4315" s="52">
        <v>8.32</v>
      </c>
      <c r="C4315" s="53">
        <v>6.5000000000000002E-2</v>
      </c>
    </row>
    <row r="4316" spans="1:3" x14ac:dyDescent="0.3">
      <c r="A4316" s="44">
        <v>0.43140000000000001</v>
      </c>
      <c r="B4316" s="52">
        <v>8.32</v>
      </c>
      <c r="C4316" s="53">
        <v>6.5000000000000002E-2</v>
      </c>
    </row>
    <row r="4317" spans="1:3" x14ac:dyDescent="0.3">
      <c r="A4317" s="44">
        <v>0.43149999999999999</v>
      </c>
      <c r="B4317" s="52">
        <v>8.32</v>
      </c>
      <c r="C4317" s="53">
        <v>6.5000000000000002E-2</v>
      </c>
    </row>
    <row r="4318" spans="1:3" x14ac:dyDescent="0.3">
      <c r="A4318" s="44">
        <v>0.43159999999999998</v>
      </c>
      <c r="B4318" s="52">
        <v>8.32</v>
      </c>
      <c r="C4318" s="53">
        <v>6.5000000000000002E-2</v>
      </c>
    </row>
    <row r="4319" spans="1:3" x14ac:dyDescent="0.3">
      <c r="A4319" s="44">
        <v>0.43169999999999997</v>
      </c>
      <c r="B4319" s="52">
        <v>8.32</v>
      </c>
      <c r="C4319" s="53">
        <v>6.5000000000000002E-2</v>
      </c>
    </row>
    <row r="4320" spans="1:3" x14ac:dyDescent="0.3">
      <c r="A4320" s="44">
        <v>0.43180000000000002</v>
      </c>
      <c r="B4320" s="52">
        <v>8.32</v>
      </c>
      <c r="C4320" s="53">
        <v>6.5000000000000002E-2</v>
      </c>
    </row>
    <row r="4321" spans="1:3" x14ac:dyDescent="0.3">
      <c r="A4321" s="44">
        <v>0.43190000000000001</v>
      </c>
      <c r="B4321" s="52">
        <v>8.32</v>
      </c>
      <c r="C4321" s="53">
        <v>6.5000000000000002E-2</v>
      </c>
    </row>
    <row r="4322" spans="1:3" x14ac:dyDescent="0.3">
      <c r="A4322" s="44">
        <v>0.432</v>
      </c>
      <c r="B4322" s="52">
        <v>8.32</v>
      </c>
      <c r="C4322" s="53">
        <v>6.5000000000000002E-2</v>
      </c>
    </row>
    <row r="4323" spans="1:3" x14ac:dyDescent="0.3">
      <c r="A4323" s="44">
        <v>0.43209999999999998</v>
      </c>
      <c r="B4323" s="52">
        <v>8.32</v>
      </c>
      <c r="C4323" s="53">
        <v>6.5000000000000002E-2</v>
      </c>
    </row>
    <row r="4324" spans="1:3" x14ac:dyDescent="0.3">
      <c r="A4324" s="44">
        <v>0.43219999999999997</v>
      </c>
      <c r="B4324" s="52">
        <v>8.32</v>
      </c>
      <c r="C4324" s="53">
        <v>6.5000000000000002E-2</v>
      </c>
    </row>
    <row r="4325" spans="1:3" x14ac:dyDescent="0.3">
      <c r="A4325" s="44">
        <v>0.43230000000000002</v>
      </c>
      <c r="B4325" s="52">
        <v>8.32</v>
      </c>
      <c r="C4325" s="53">
        <v>6.5000000000000002E-2</v>
      </c>
    </row>
    <row r="4326" spans="1:3" x14ac:dyDescent="0.3">
      <c r="A4326" s="44">
        <v>0.43240000000000001</v>
      </c>
      <c r="B4326" s="52">
        <v>8.32</v>
      </c>
      <c r="C4326" s="53">
        <v>6.5000000000000002E-2</v>
      </c>
    </row>
    <row r="4327" spans="1:3" x14ac:dyDescent="0.3">
      <c r="A4327" s="44">
        <v>0.4325</v>
      </c>
      <c r="B4327" s="52">
        <v>8.32</v>
      </c>
      <c r="C4327" s="53">
        <v>6.5000000000000002E-2</v>
      </c>
    </row>
    <row r="4328" spans="1:3" x14ac:dyDescent="0.3">
      <c r="A4328" s="44">
        <v>0.43259999999999998</v>
      </c>
      <c r="B4328" s="52">
        <v>8.32</v>
      </c>
      <c r="C4328" s="53">
        <v>6.5000000000000002E-2</v>
      </c>
    </row>
    <row r="4329" spans="1:3" x14ac:dyDescent="0.3">
      <c r="A4329" s="44">
        <v>0.43269999999999997</v>
      </c>
      <c r="B4329" s="52">
        <v>8.32</v>
      </c>
      <c r="C4329" s="53">
        <v>6.5000000000000002E-2</v>
      </c>
    </row>
    <row r="4330" spans="1:3" x14ac:dyDescent="0.3">
      <c r="A4330" s="44">
        <v>0.43280000000000002</v>
      </c>
      <c r="B4330" s="52">
        <v>8.32</v>
      </c>
      <c r="C4330" s="53">
        <v>6.5000000000000002E-2</v>
      </c>
    </row>
    <row r="4331" spans="1:3" x14ac:dyDescent="0.3">
      <c r="A4331" s="44">
        <v>0.43290000000000001</v>
      </c>
      <c r="B4331" s="52">
        <v>8.32</v>
      </c>
      <c r="C4331" s="53">
        <v>6.5000000000000002E-2</v>
      </c>
    </row>
    <row r="4332" spans="1:3" x14ac:dyDescent="0.3">
      <c r="A4332" s="44">
        <v>0.433</v>
      </c>
      <c r="B4332" s="52">
        <v>8.32</v>
      </c>
      <c r="C4332" s="53">
        <v>6.5000000000000002E-2</v>
      </c>
    </row>
    <row r="4333" spans="1:3" x14ac:dyDescent="0.3">
      <c r="A4333" s="44">
        <v>0.43309999999999998</v>
      </c>
      <c r="B4333" s="52">
        <v>8.32</v>
      </c>
      <c r="C4333" s="53">
        <v>6.5000000000000002E-2</v>
      </c>
    </row>
    <row r="4334" spans="1:3" x14ac:dyDescent="0.3">
      <c r="A4334" s="44">
        <v>0.43319999999999997</v>
      </c>
      <c r="B4334" s="52">
        <v>8.32</v>
      </c>
      <c r="C4334" s="53">
        <v>6.5000000000000002E-2</v>
      </c>
    </row>
    <row r="4335" spans="1:3" x14ac:dyDescent="0.3">
      <c r="A4335" s="44">
        <v>0.43330000000000002</v>
      </c>
      <c r="B4335" s="52">
        <v>8.32</v>
      </c>
      <c r="C4335" s="53">
        <v>6.5000000000000002E-2</v>
      </c>
    </row>
    <row r="4336" spans="1:3" x14ac:dyDescent="0.3">
      <c r="A4336" s="44">
        <v>0.43340000000000001</v>
      </c>
      <c r="B4336" s="52">
        <v>8.32</v>
      </c>
      <c r="C4336" s="53">
        <v>6.5000000000000002E-2</v>
      </c>
    </row>
    <row r="4337" spans="1:3" x14ac:dyDescent="0.3">
      <c r="A4337" s="44">
        <v>0.4335</v>
      </c>
      <c r="B4337" s="52">
        <v>8.32</v>
      </c>
      <c r="C4337" s="53">
        <v>6.5000000000000002E-2</v>
      </c>
    </row>
    <row r="4338" spans="1:3" x14ac:dyDescent="0.3">
      <c r="A4338" s="44">
        <v>0.43359999999999999</v>
      </c>
      <c r="B4338" s="52">
        <v>8.32</v>
      </c>
      <c r="C4338" s="53">
        <v>6.5000000000000002E-2</v>
      </c>
    </row>
    <row r="4339" spans="1:3" x14ac:dyDescent="0.3">
      <c r="A4339" s="44">
        <v>0.43369999999999997</v>
      </c>
      <c r="B4339" s="52">
        <v>8.32</v>
      </c>
      <c r="C4339" s="53">
        <v>6.5000000000000002E-2</v>
      </c>
    </row>
    <row r="4340" spans="1:3" x14ac:dyDescent="0.3">
      <c r="A4340" s="44">
        <v>0.43380000000000002</v>
      </c>
      <c r="B4340" s="52">
        <v>8.32</v>
      </c>
      <c r="C4340" s="53">
        <v>6.5000000000000002E-2</v>
      </c>
    </row>
    <row r="4341" spans="1:3" x14ac:dyDescent="0.3">
      <c r="A4341" s="44">
        <v>0.43390000000000001</v>
      </c>
      <c r="B4341" s="52">
        <v>8.32</v>
      </c>
      <c r="C4341" s="53">
        <v>6.5000000000000002E-2</v>
      </c>
    </row>
    <row r="4342" spans="1:3" x14ac:dyDescent="0.3">
      <c r="A4342" s="44">
        <v>0.434</v>
      </c>
      <c r="B4342" s="52">
        <v>8.32</v>
      </c>
      <c r="C4342" s="53">
        <v>6.5000000000000002E-2</v>
      </c>
    </row>
    <row r="4343" spans="1:3" x14ac:dyDescent="0.3">
      <c r="A4343" s="44">
        <v>0.43409999999999999</v>
      </c>
      <c r="B4343" s="52">
        <v>8.32</v>
      </c>
      <c r="C4343" s="53">
        <v>6.5000000000000002E-2</v>
      </c>
    </row>
    <row r="4344" spans="1:3" x14ac:dyDescent="0.3">
      <c r="A4344" s="44">
        <v>0.43419999999999997</v>
      </c>
      <c r="B4344" s="52">
        <v>8.32</v>
      </c>
      <c r="C4344" s="53">
        <v>6.5000000000000002E-2</v>
      </c>
    </row>
    <row r="4345" spans="1:3" x14ac:dyDescent="0.3">
      <c r="A4345" s="44">
        <v>0.43430000000000002</v>
      </c>
      <c r="B4345" s="52">
        <v>8.32</v>
      </c>
      <c r="C4345" s="53">
        <v>6.5000000000000002E-2</v>
      </c>
    </row>
    <row r="4346" spans="1:3" x14ac:dyDescent="0.3">
      <c r="A4346" s="44">
        <v>0.43440000000000001</v>
      </c>
      <c r="B4346" s="52">
        <v>8.32</v>
      </c>
      <c r="C4346" s="53">
        <v>6.5000000000000002E-2</v>
      </c>
    </row>
    <row r="4347" spans="1:3" x14ac:dyDescent="0.3">
      <c r="A4347" s="44">
        <v>0.4345</v>
      </c>
      <c r="B4347" s="52">
        <v>8.32</v>
      </c>
      <c r="C4347" s="53">
        <v>6.5000000000000002E-2</v>
      </c>
    </row>
    <row r="4348" spans="1:3" x14ac:dyDescent="0.3">
      <c r="A4348" s="44">
        <v>0.43459999999999999</v>
      </c>
      <c r="B4348" s="52">
        <v>8.32</v>
      </c>
      <c r="C4348" s="53">
        <v>6.5000000000000002E-2</v>
      </c>
    </row>
    <row r="4349" spans="1:3" x14ac:dyDescent="0.3">
      <c r="A4349" s="44">
        <v>0.43469999999999998</v>
      </c>
      <c r="B4349" s="52">
        <v>8.32</v>
      </c>
      <c r="C4349" s="53">
        <v>6.5000000000000002E-2</v>
      </c>
    </row>
    <row r="4350" spans="1:3" x14ac:dyDescent="0.3">
      <c r="A4350" s="44">
        <v>0.43480000000000002</v>
      </c>
      <c r="B4350" s="52">
        <v>8.32</v>
      </c>
      <c r="C4350" s="53">
        <v>6.5000000000000002E-2</v>
      </c>
    </row>
    <row r="4351" spans="1:3" x14ac:dyDescent="0.3">
      <c r="A4351" s="44">
        <v>0.43490000000000001</v>
      </c>
      <c r="B4351" s="52">
        <v>8.32</v>
      </c>
      <c r="C4351" s="53">
        <v>6.5000000000000002E-2</v>
      </c>
    </row>
    <row r="4352" spans="1:3" x14ac:dyDescent="0.3">
      <c r="A4352" s="44">
        <v>0.435</v>
      </c>
      <c r="B4352" s="52">
        <v>8.32</v>
      </c>
      <c r="C4352" s="53">
        <v>6.5000000000000002E-2</v>
      </c>
    </row>
    <row r="4353" spans="1:3" x14ac:dyDescent="0.3">
      <c r="A4353" s="44">
        <v>0.43509999999999999</v>
      </c>
      <c r="B4353" s="52">
        <v>8.32</v>
      </c>
      <c r="C4353" s="53">
        <v>6.5000000000000002E-2</v>
      </c>
    </row>
    <row r="4354" spans="1:3" x14ac:dyDescent="0.3">
      <c r="A4354" s="44">
        <v>0.43519999999999998</v>
      </c>
      <c r="B4354" s="52">
        <v>8.32</v>
      </c>
      <c r="C4354" s="53">
        <v>6.5000000000000002E-2</v>
      </c>
    </row>
    <row r="4355" spans="1:3" x14ac:dyDescent="0.3">
      <c r="A4355" s="44">
        <v>0.43530000000000002</v>
      </c>
      <c r="B4355" s="52">
        <v>8.32</v>
      </c>
      <c r="C4355" s="53">
        <v>6.5000000000000002E-2</v>
      </c>
    </row>
    <row r="4356" spans="1:3" x14ac:dyDescent="0.3">
      <c r="A4356" s="44">
        <v>0.43540000000000001</v>
      </c>
      <c r="B4356" s="52">
        <v>8.32</v>
      </c>
      <c r="C4356" s="53">
        <v>6.5000000000000002E-2</v>
      </c>
    </row>
    <row r="4357" spans="1:3" x14ac:dyDescent="0.3">
      <c r="A4357" s="44">
        <v>0.4355</v>
      </c>
      <c r="B4357" s="52">
        <v>8.32</v>
      </c>
      <c r="C4357" s="53">
        <v>6.5000000000000002E-2</v>
      </c>
    </row>
    <row r="4358" spans="1:3" x14ac:dyDescent="0.3">
      <c r="A4358" s="44">
        <v>0.43559999999999999</v>
      </c>
      <c r="B4358" s="52">
        <v>8.32</v>
      </c>
      <c r="C4358" s="53">
        <v>6.5000000000000002E-2</v>
      </c>
    </row>
    <row r="4359" spans="1:3" x14ac:dyDescent="0.3">
      <c r="A4359" s="44">
        <v>0.43569999999999998</v>
      </c>
      <c r="B4359" s="52">
        <v>8.32</v>
      </c>
      <c r="C4359" s="53">
        <v>6.5000000000000002E-2</v>
      </c>
    </row>
    <row r="4360" spans="1:3" x14ac:dyDescent="0.3">
      <c r="A4360" s="44">
        <v>0.43580000000000002</v>
      </c>
      <c r="B4360" s="52">
        <v>8.32</v>
      </c>
      <c r="C4360" s="53">
        <v>6.5000000000000002E-2</v>
      </c>
    </row>
    <row r="4361" spans="1:3" x14ac:dyDescent="0.3">
      <c r="A4361" s="44">
        <v>0.43590000000000001</v>
      </c>
      <c r="B4361" s="52">
        <v>8.32</v>
      </c>
      <c r="C4361" s="53">
        <v>6.5000000000000002E-2</v>
      </c>
    </row>
    <row r="4362" spans="1:3" x14ac:dyDescent="0.3">
      <c r="A4362" s="44">
        <v>0.436</v>
      </c>
      <c r="B4362" s="52">
        <v>8.32</v>
      </c>
      <c r="C4362" s="53">
        <v>6.5000000000000002E-2</v>
      </c>
    </row>
    <row r="4363" spans="1:3" x14ac:dyDescent="0.3">
      <c r="A4363" s="44">
        <v>0.43609999999999999</v>
      </c>
      <c r="B4363" s="52">
        <v>8.32</v>
      </c>
      <c r="C4363" s="53">
        <v>6.5000000000000002E-2</v>
      </c>
    </row>
    <row r="4364" spans="1:3" x14ac:dyDescent="0.3">
      <c r="A4364" s="44">
        <v>0.43619999999999998</v>
      </c>
      <c r="B4364" s="52">
        <v>8.32</v>
      </c>
      <c r="C4364" s="53">
        <v>6.5000000000000002E-2</v>
      </c>
    </row>
    <row r="4365" spans="1:3" x14ac:dyDescent="0.3">
      <c r="A4365" s="44">
        <v>0.43630000000000002</v>
      </c>
      <c r="B4365" s="52">
        <v>8.32</v>
      </c>
      <c r="C4365" s="53">
        <v>6.5000000000000002E-2</v>
      </c>
    </row>
    <row r="4366" spans="1:3" x14ac:dyDescent="0.3">
      <c r="A4366" s="44">
        <v>0.43640000000000001</v>
      </c>
      <c r="B4366" s="52">
        <v>8.32</v>
      </c>
      <c r="C4366" s="53">
        <v>6.5000000000000002E-2</v>
      </c>
    </row>
    <row r="4367" spans="1:3" x14ac:dyDescent="0.3">
      <c r="A4367" s="44">
        <v>0.4365</v>
      </c>
      <c r="B4367" s="52">
        <v>8.32</v>
      </c>
      <c r="C4367" s="53">
        <v>6.5000000000000002E-2</v>
      </c>
    </row>
    <row r="4368" spans="1:3" x14ac:dyDescent="0.3">
      <c r="A4368" s="44">
        <v>0.43659999999999999</v>
      </c>
      <c r="B4368" s="52">
        <v>8.32</v>
      </c>
      <c r="C4368" s="53">
        <v>6.5000000000000002E-2</v>
      </c>
    </row>
    <row r="4369" spans="1:3" x14ac:dyDescent="0.3">
      <c r="A4369" s="44">
        <v>0.43669999999999998</v>
      </c>
      <c r="B4369" s="52">
        <v>8.32</v>
      </c>
      <c r="C4369" s="53">
        <v>6.5000000000000002E-2</v>
      </c>
    </row>
    <row r="4370" spans="1:3" x14ac:dyDescent="0.3">
      <c r="A4370" s="44">
        <v>0.43680000000000002</v>
      </c>
      <c r="B4370" s="52">
        <v>8.32</v>
      </c>
      <c r="C4370" s="53">
        <v>6.5000000000000002E-2</v>
      </c>
    </row>
    <row r="4371" spans="1:3" x14ac:dyDescent="0.3">
      <c r="A4371" s="44">
        <v>0.43690000000000001</v>
      </c>
      <c r="B4371" s="52">
        <v>8.32</v>
      </c>
      <c r="C4371" s="53">
        <v>6.5000000000000002E-2</v>
      </c>
    </row>
    <row r="4372" spans="1:3" x14ac:dyDescent="0.3">
      <c r="A4372" s="44">
        <v>0.437</v>
      </c>
      <c r="B4372" s="52">
        <v>8.32</v>
      </c>
      <c r="C4372" s="53">
        <v>6.5000000000000002E-2</v>
      </c>
    </row>
    <row r="4373" spans="1:3" x14ac:dyDescent="0.3">
      <c r="A4373" s="44">
        <v>0.43709999999999999</v>
      </c>
      <c r="B4373" s="52">
        <v>8.32</v>
      </c>
      <c r="C4373" s="53">
        <v>6.5000000000000002E-2</v>
      </c>
    </row>
    <row r="4374" spans="1:3" x14ac:dyDescent="0.3">
      <c r="A4374" s="44">
        <v>0.43719999999999998</v>
      </c>
      <c r="B4374" s="52">
        <v>8.32</v>
      </c>
      <c r="C4374" s="53">
        <v>6.5000000000000002E-2</v>
      </c>
    </row>
    <row r="4375" spans="1:3" x14ac:dyDescent="0.3">
      <c r="A4375" s="44">
        <v>0.43730000000000002</v>
      </c>
      <c r="B4375" s="52">
        <v>8.32</v>
      </c>
      <c r="C4375" s="53">
        <v>6.5000000000000002E-2</v>
      </c>
    </row>
    <row r="4376" spans="1:3" x14ac:dyDescent="0.3">
      <c r="A4376" s="44">
        <v>0.43740000000000001</v>
      </c>
      <c r="B4376" s="52">
        <v>8.32</v>
      </c>
      <c r="C4376" s="53">
        <v>6.5000000000000002E-2</v>
      </c>
    </row>
    <row r="4377" spans="1:3" x14ac:dyDescent="0.3">
      <c r="A4377" s="44">
        <v>0.4375</v>
      </c>
      <c r="B4377" s="52">
        <v>8.32</v>
      </c>
      <c r="C4377" s="53">
        <v>6.5000000000000002E-2</v>
      </c>
    </row>
    <row r="4378" spans="1:3" x14ac:dyDescent="0.3">
      <c r="A4378" s="44">
        <v>0.43759999999999999</v>
      </c>
      <c r="B4378" s="52">
        <v>8.32</v>
      </c>
      <c r="C4378" s="53">
        <v>6.5000000000000002E-2</v>
      </c>
    </row>
    <row r="4379" spans="1:3" x14ac:dyDescent="0.3">
      <c r="A4379" s="44">
        <v>0.43769999999999998</v>
      </c>
      <c r="B4379" s="52">
        <v>8.32</v>
      </c>
      <c r="C4379" s="53">
        <v>6.5000000000000002E-2</v>
      </c>
    </row>
    <row r="4380" spans="1:3" x14ac:dyDescent="0.3">
      <c r="A4380" s="44">
        <v>0.43780000000000002</v>
      </c>
      <c r="B4380" s="52">
        <v>8.32</v>
      </c>
      <c r="C4380" s="53">
        <v>6.5000000000000002E-2</v>
      </c>
    </row>
    <row r="4381" spans="1:3" x14ac:dyDescent="0.3">
      <c r="A4381" s="44">
        <v>0.43790000000000001</v>
      </c>
      <c r="B4381" s="52">
        <v>8.32</v>
      </c>
      <c r="C4381" s="53">
        <v>6.5000000000000002E-2</v>
      </c>
    </row>
    <row r="4382" spans="1:3" x14ac:dyDescent="0.3">
      <c r="A4382" s="44">
        <v>0.438</v>
      </c>
      <c r="B4382" s="52">
        <v>8.32</v>
      </c>
      <c r="C4382" s="53">
        <v>6.5000000000000002E-2</v>
      </c>
    </row>
    <row r="4383" spans="1:3" x14ac:dyDescent="0.3">
      <c r="A4383" s="44">
        <v>0.43809999999999999</v>
      </c>
      <c r="B4383" s="52">
        <v>8.32</v>
      </c>
      <c r="C4383" s="53">
        <v>6.5000000000000002E-2</v>
      </c>
    </row>
    <row r="4384" spans="1:3" x14ac:dyDescent="0.3">
      <c r="A4384" s="44">
        <v>0.43819999999999998</v>
      </c>
      <c r="B4384" s="52">
        <v>8.32</v>
      </c>
      <c r="C4384" s="53">
        <v>6.5000000000000002E-2</v>
      </c>
    </row>
    <row r="4385" spans="1:3" x14ac:dyDescent="0.3">
      <c r="A4385" s="44">
        <v>0.43830000000000002</v>
      </c>
      <c r="B4385" s="52">
        <v>8.32</v>
      </c>
      <c r="C4385" s="53">
        <v>6.5000000000000002E-2</v>
      </c>
    </row>
    <row r="4386" spans="1:3" x14ac:dyDescent="0.3">
      <c r="A4386" s="44">
        <v>0.43840000000000001</v>
      </c>
      <c r="B4386" s="52">
        <v>8.32</v>
      </c>
      <c r="C4386" s="53">
        <v>6.5000000000000002E-2</v>
      </c>
    </row>
    <row r="4387" spans="1:3" x14ac:dyDescent="0.3">
      <c r="A4387" s="44">
        <v>0.4385</v>
      </c>
      <c r="B4387" s="52">
        <v>8.32</v>
      </c>
      <c r="C4387" s="53">
        <v>6.5000000000000002E-2</v>
      </c>
    </row>
    <row r="4388" spans="1:3" x14ac:dyDescent="0.3">
      <c r="A4388" s="44">
        <v>0.43859999999999999</v>
      </c>
      <c r="B4388" s="52">
        <v>8.32</v>
      </c>
      <c r="C4388" s="53">
        <v>6.5000000000000002E-2</v>
      </c>
    </row>
    <row r="4389" spans="1:3" x14ac:dyDescent="0.3">
      <c r="A4389" s="44">
        <v>0.43869999999999998</v>
      </c>
      <c r="B4389" s="52">
        <v>8.32</v>
      </c>
      <c r="C4389" s="53">
        <v>6.5000000000000002E-2</v>
      </c>
    </row>
    <row r="4390" spans="1:3" x14ac:dyDescent="0.3">
      <c r="A4390" s="44">
        <v>0.43880000000000002</v>
      </c>
      <c r="B4390" s="52">
        <v>8.32</v>
      </c>
      <c r="C4390" s="53">
        <v>6.5000000000000002E-2</v>
      </c>
    </row>
    <row r="4391" spans="1:3" x14ac:dyDescent="0.3">
      <c r="A4391" s="44">
        <v>0.43890000000000001</v>
      </c>
      <c r="B4391" s="52">
        <v>8.32</v>
      </c>
      <c r="C4391" s="53">
        <v>6.5000000000000002E-2</v>
      </c>
    </row>
    <row r="4392" spans="1:3" x14ac:dyDescent="0.3">
      <c r="A4392" s="44">
        <v>0.439</v>
      </c>
      <c r="B4392" s="52">
        <v>8.32</v>
      </c>
      <c r="C4392" s="53">
        <v>6.5000000000000002E-2</v>
      </c>
    </row>
    <row r="4393" spans="1:3" x14ac:dyDescent="0.3">
      <c r="A4393" s="44">
        <v>0.43909999999999999</v>
      </c>
      <c r="B4393" s="52">
        <v>8.32</v>
      </c>
      <c r="C4393" s="53">
        <v>6.5000000000000002E-2</v>
      </c>
    </row>
    <row r="4394" spans="1:3" x14ac:dyDescent="0.3">
      <c r="A4394" s="44">
        <v>0.43919999999999998</v>
      </c>
      <c r="B4394" s="52">
        <v>8.32</v>
      </c>
      <c r="C4394" s="53">
        <v>6.5000000000000002E-2</v>
      </c>
    </row>
    <row r="4395" spans="1:3" x14ac:dyDescent="0.3">
      <c r="A4395" s="44">
        <v>0.43930000000000002</v>
      </c>
      <c r="B4395" s="52">
        <v>8.32</v>
      </c>
      <c r="C4395" s="53">
        <v>6.5000000000000002E-2</v>
      </c>
    </row>
    <row r="4396" spans="1:3" x14ac:dyDescent="0.3">
      <c r="A4396" s="44">
        <v>0.43940000000000001</v>
      </c>
      <c r="B4396" s="52">
        <v>8.32</v>
      </c>
      <c r="C4396" s="53">
        <v>6.5000000000000002E-2</v>
      </c>
    </row>
    <row r="4397" spans="1:3" x14ac:dyDescent="0.3">
      <c r="A4397" s="44">
        <v>0.4395</v>
      </c>
      <c r="B4397" s="52">
        <v>8.32</v>
      </c>
      <c r="C4397" s="53">
        <v>6.5000000000000002E-2</v>
      </c>
    </row>
    <row r="4398" spans="1:3" x14ac:dyDescent="0.3">
      <c r="A4398" s="44">
        <v>0.43959999999999999</v>
      </c>
      <c r="B4398" s="52">
        <v>8.32</v>
      </c>
      <c r="C4398" s="53">
        <v>6.5000000000000002E-2</v>
      </c>
    </row>
    <row r="4399" spans="1:3" x14ac:dyDescent="0.3">
      <c r="A4399" s="44">
        <v>0.43969999999999998</v>
      </c>
      <c r="B4399" s="52">
        <v>8.32</v>
      </c>
      <c r="C4399" s="53">
        <v>6.5000000000000002E-2</v>
      </c>
    </row>
    <row r="4400" spans="1:3" x14ac:dyDescent="0.3">
      <c r="A4400" s="44">
        <v>0.43980000000000002</v>
      </c>
      <c r="B4400" s="52">
        <v>8.32</v>
      </c>
      <c r="C4400" s="53">
        <v>6.5000000000000002E-2</v>
      </c>
    </row>
    <row r="4401" spans="1:3" x14ac:dyDescent="0.3">
      <c r="A4401" s="44">
        <v>0.43990000000000001</v>
      </c>
      <c r="B4401" s="52">
        <v>8.32</v>
      </c>
      <c r="C4401" s="53">
        <v>6.5000000000000002E-2</v>
      </c>
    </row>
    <row r="4402" spans="1:3" x14ac:dyDescent="0.3">
      <c r="A4402" s="44">
        <v>0.44</v>
      </c>
      <c r="B4402" s="52">
        <v>8.32</v>
      </c>
      <c r="C4402" s="53">
        <v>6.5000000000000002E-2</v>
      </c>
    </row>
    <row r="4403" spans="1:3" x14ac:dyDescent="0.3">
      <c r="A4403" s="44">
        <v>0.44009999999999999</v>
      </c>
      <c r="B4403" s="52">
        <v>8.3000000000000007</v>
      </c>
      <c r="C4403" s="53">
        <v>6.4843750000000006E-2</v>
      </c>
    </row>
    <row r="4404" spans="1:3" x14ac:dyDescent="0.3">
      <c r="A4404" s="44">
        <v>0.44019999999999998</v>
      </c>
      <c r="B4404" s="52">
        <v>8.3000000000000007</v>
      </c>
      <c r="C4404" s="53">
        <v>6.4843750000000006E-2</v>
      </c>
    </row>
    <row r="4405" spans="1:3" x14ac:dyDescent="0.3">
      <c r="A4405" s="44">
        <v>0.44030000000000002</v>
      </c>
      <c r="B4405" s="52">
        <v>8.3000000000000007</v>
      </c>
      <c r="C4405" s="53">
        <v>6.4843750000000006E-2</v>
      </c>
    </row>
    <row r="4406" spans="1:3" x14ac:dyDescent="0.3">
      <c r="A4406" s="44">
        <v>0.44040000000000001</v>
      </c>
      <c r="B4406" s="52">
        <v>8.3000000000000007</v>
      </c>
      <c r="C4406" s="53">
        <v>6.4843750000000006E-2</v>
      </c>
    </row>
    <row r="4407" spans="1:3" x14ac:dyDescent="0.3">
      <c r="A4407" s="44">
        <v>0.4405</v>
      </c>
      <c r="B4407" s="52">
        <v>8.3000000000000007</v>
      </c>
      <c r="C4407" s="53">
        <v>6.4843750000000006E-2</v>
      </c>
    </row>
    <row r="4408" spans="1:3" x14ac:dyDescent="0.3">
      <c r="A4408" s="44">
        <v>0.44059999999999999</v>
      </c>
      <c r="B4408" s="52">
        <v>8.3000000000000007</v>
      </c>
      <c r="C4408" s="53">
        <v>6.4843750000000006E-2</v>
      </c>
    </row>
    <row r="4409" spans="1:3" x14ac:dyDescent="0.3">
      <c r="A4409" s="44">
        <v>0.44069999999999998</v>
      </c>
      <c r="B4409" s="52">
        <v>8.3000000000000007</v>
      </c>
      <c r="C4409" s="53">
        <v>6.4843750000000006E-2</v>
      </c>
    </row>
    <row r="4410" spans="1:3" x14ac:dyDescent="0.3">
      <c r="A4410" s="44">
        <v>0.44080000000000003</v>
      </c>
      <c r="B4410" s="52">
        <v>8.3000000000000007</v>
      </c>
      <c r="C4410" s="53">
        <v>6.4843750000000006E-2</v>
      </c>
    </row>
    <row r="4411" spans="1:3" x14ac:dyDescent="0.3">
      <c r="A4411" s="44">
        <v>0.44090000000000001</v>
      </c>
      <c r="B4411" s="52">
        <v>8.3000000000000007</v>
      </c>
      <c r="C4411" s="53">
        <v>6.4843750000000006E-2</v>
      </c>
    </row>
    <row r="4412" spans="1:3" x14ac:dyDescent="0.3">
      <c r="A4412" s="44">
        <v>0.441</v>
      </c>
      <c r="B4412" s="52">
        <v>8.3000000000000007</v>
      </c>
      <c r="C4412" s="53">
        <v>6.4843750000000006E-2</v>
      </c>
    </row>
    <row r="4413" spans="1:3" x14ac:dyDescent="0.3">
      <c r="A4413" s="44">
        <v>0.44109999999999999</v>
      </c>
      <c r="B4413" s="52">
        <v>8.3000000000000007</v>
      </c>
      <c r="C4413" s="53">
        <v>6.4843750000000006E-2</v>
      </c>
    </row>
    <row r="4414" spans="1:3" x14ac:dyDescent="0.3">
      <c r="A4414" s="44">
        <v>0.44119999999999998</v>
      </c>
      <c r="B4414" s="52">
        <v>8.3000000000000007</v>
      </c>
      <c r="C4414" s="53">
        <v>6.4843750000000006E-2</v>
      </c>
    </row>
    <row r="4415" spans="1:3" x14ac:dyDescent="0.3">
      <c r="A4415" s="44">
        <v>0.44130000000000003</v>
      </c>
      <c r="B4415" s="52">
        <v>8.3000000000000007</v>
      </c>
      <c r="C4415" s="53">
        <v>6.4843750000000006E-2</v>
      </c>
    </row>
    <row r="4416" spans="1:3" x14ac:dyDescent="0.3">
      <c r="A4416" s="44">
        <v>0.44140000000000001</v>
      </c>
      <c r="B4416" s="52">
        <v>8.3000000000000007</v>
      </c>
      <c r="C4416" s="53">
        <v>6.4843750000000006E-2</v>
      </c>
    </row>
    <row r="4417" spans="1:3" x14ac:dyDescent="0.3">
      <c r="A4417" s="44">
        <v>0.4415</v>
      </c>
      <c r="B4417" s="52">
        <v>8.3000000000000007</v>
      </c>
      <c r="C4417" s="53">
        <v>6.4843750000000006E-2</v>
      </c>
    </row>
    <row r="4418" spans="1:3" x14ac:dyDescent="0.3">
      <c r="A4418" s="44">
        <v>0.44159999999999999</v>
      </c>
      <c r="B4418" s="52">
        <v>8.3000000000000007</v>
      </c>
      <c r="C4418" s="53">
        <v>6.4843750000000006E-2</v>
      </c>
    </row>
    <row r="4419" spans="1:3" x14ac:dyDescent="0.3">
      <c r="A4419" s="44">
        <v>0.44169999999999998</v>
      </c>
      <c r="B4419" s="52">
        <v>8.3000000000000007</v>
      </c>
      <c r="C4419" s="53">
        <v>6.4843750000000006E-2</v>
      </c>
    </row>
    <row r="4420" spans="1:3" x14ac:dyDescent="0.3">
      <c r="A4420" s="44">
        <v>0.44180000000000003</v>
      </c>
      <c r="B4420" s="52">
        <v>8.3000000000000007</v>
      </c>
      <c r="C4420" s="53">
        <v>6.4843750000000006E-2</v>
      </c>
    </row>
    <row r="4421" spans="1:3" x14ac:dyDescent="0.3">
      <c r="A4421" s="44">
        <v>0.44190000000000002</v>
      </c>
      <c r="B4421" s="52">
        <v>8.3000000000000007</v>
      </c>
      <c r="C4421" s="53">
        <v>6.4843750000000006E-2</v>
      </c>
    </row>
    <row r="4422" spans="1:3" x14ac:dyDescent="0.3">
      <c r="A4422" s="44">
        <v>0.442</v>
      </c>
      <c r="B4422" s="52">
        <v>8.3000000000000007</v>
      </c>
      <c r="C4422" s="53">
        <v>6.4843750000000006E-2</v>
      </c>
    </row>
    <row r="4423" spans="1:3" x14ac:dyDescent="0.3">
      <c r="A4423" s="44">
        <v>0.44209999999999999</v>
      </c>
      <c r="B4423" s="52">
        <v>8.3000000000000007</v>
      </c>
      <c r="C4423" s="53">
        <v>6.4843750000000006E-2</v>
      </c>
    </row>
    <row r="4424" spans="1:3" x14ac:dyDescent="0.3">
      <c r="A4424" s="44">
        <v>0.44219999999999998</v>
      </c>
      <c r="B4424" s="52">
        <v>8.3000000000000007</v>
      </c>
      <c r="C4424" s="53">
        <v>6.4843750000000006E-2</v>
      </c>
    </row>
    <row r="4425" spans="1:3" x14ac:dyDescent="0.3">
      <c r="A4425" s="44">
        <v>0.44230000000000003</v>
      </c>
      <c r="B4425" s="52">
        <v>8.3000000000000007</v>
      </c>
      <c r="C4425" s="53">
        <v>6.4843750000000006E-2</v>
      </c>
    </row>
    <row r="4426" spans="1:3" x14ac:dyDescent="0.3">
      <c r="A4426" s="44">
        <v>0.44240000000000002</v>
      </c>
      <c r="B4426" s="52">
        <v>8.3000000000000007</v>
      </c>
      <c r="C4426" s="53">
        <v>6.4843750000000006E-2</v>
      </c>
    </row>
    <row r="4427" spans="1:3" x14ac:dyDescent="0.3">
      <c r="A4427" s="44">
        <v>0.4425</v>
      </c>
      <c r="B4427" s="52">
        <v>8.3000000000000007</v>
      </c>
      <c r="C4427" s="53">
        <v>6.4843750000000006E-2</v>
      </c>
    </row>
    <row r="4428" spans="1:3" x14ac:dyDescent="0.3">
      <c r="A4428" s="44">
        <v>0.44259999999999999</v>
      </c>
      <c r="B4428" s="52">
        <v>8.3000000000000007</v>
      </c>
      <c r="C4428" s="53">
        <v>6.4843750000000006E-2</v>
      </c>
    </row>
    <row r="4429" spans="1:3" x14ac:dyDescent="0.3">
      <c r="A4429" s="44">
        <v>0.44269999999999998</v>
      </c>
      <c r="B4429" s="52">
        <v>8.3000000000000007</v>
      </c>
      <c r="C4429" s="53">
        <v>6.4843750000000006E-2</v>
      </c>
    </row>
    <row r="4430" spans="1:3" x14ac:dyDescent="0.3">
      <c r="A4430" s="44">
        <v>0.44280000000000003</v>
      </c>
      <c r="B4430" s="52">
        <v>8.3000000000000007</v>
      </c>
      <c r="C4430" s="53">
        <v>6.4843750000000006E-2</v>
      </c>
    </row>
    <row r="4431" spans="1:3" x14ac:dyDescent="0.3">
      <c r="A4431" s="44">
        <v>0.44290000000000002</v>
      </c>
      <c r="B4431" s="52">
        <v>8.3000000000000007</v>
      </c>
      <c r="C4431" s="53">
        <v>6.4843750000000006E-2</v>
      </c>
    </row>
    <row r="4432" spans="1:3" x14ac:dyDescent="0.3">
      <c r="A4432" s="44">
        <v>0.443</v>
      </c>
      <c r="B4432" s="52">
        <v>8.3000000000000007</v>
      </c>
      <c r="C4432" s="53">
        <v>6.4843750000000006E-2</v>
      </c>
    </row>
    <row r="4433" spans="1:3" x14ac:dyDescent="0.3">
      <c r="A4433" s="44">
        <v>0.44309999999999999</v>
      </c>
      <c r="B4433" s="52">
        <v>8.3000000000000007</v>
      </c>
      <c r="C4433" s="53">
        <v>6.4843750000000006E-2</v>
      </c>
    </row>
    <row r="4434" spans="1:3" x14ac:dyDescent="0.3">
      <c r="A4434" s="44">
        <v>0.44319999999999998</v>
      </c>
      <c r="B4434" s="52">
        <v>8.3000000000000007</v>
      </c>
      <c r="C4434" s="53">
        <v>6.4843750000000006E-2</v>
      </c>
    </row>
    <row r="4435" spans="1:3" x14ac:dyDescent="0.3">
      <c r="A4435" s="44">
        <v>0.44330000000000003</v>
      </c>
      <c r="B4435" s="52">
        <v>8.3000000000000007</v>
      </c>
      <c r="C4435" s="53">
        <v>6.4843750000000006E-2</v>
      </c>
    </row>
    <row r="4436" spans="1:3" x14ac:dyDescent="0.3">
      <c r="A4436" s="44">
        <v>0.44340000000000002</v>
      </c>
      <c r="B4436" s="52">
        <v>8.3000000000000007</v>
      </c>
      <c r="C4436" s="53">
        <v>6.4843750000000006E-2</v>
      </c>
    </row>
    <row r="4437" spans="1:3" x14ac:dyDescent="0.3">
      <c r="A4437" s="44">
        <v>0.44350000000000001</v>
      </c>
      <c r="B4437" s="52">
        <v>8.3000000000000007</v>
      </c>
      <c r="C4437" s="53">
        <v>6.4843750000000006E-2</v>
      </c>
    </row>
    <row r="4438" spans="1:3" x14ac:dyDescent="0.3">
      <c r="A4438" s="44">
        <v>0.44359999999999999</v>
      </c>
      <c r="B4438" s="52">
        <v>8.3000000000000007</v>
      </c>
      <c r="C4438" s="53">
        <v>6.4843750000000006E-2</v>
      </c>
    </row>
    <row r="4439" spans="1:3" x14ac:dyDescent="0.3">
      <c r="A4439" s="44">
        <v>0.44369999999999998</v>
      </c>
      <c r="B4439" s="52">
        <v>8.3000000000000007</v>
      </c>
      <c r="C4439" s="53">
        <v>6.4843750000000006E-2</v>
      </c>
    </row>
    <row r="4440" spans="1:3" x14ac:dyDescent="0.3">
      <c r="A4440" s="44">
        <v>0.44379999999999997</v>
      </c>
      <c r="B4440" s="52">
        <v>8.3000000000000007</v>
      </c>
      <c r="C4440" s="53">
        <v>6.4843750000000006E-2</v>
      </c>
    </row>
    <row r="4441" spans="1:3" x14ac:dyDescent="0.3">
      <c r="A4441" s="44">
        <v>0.44390000000000002</v>
      </c>
      <c r="B4441" s="52">
        <v>8.3000000000000007</v>
      </c>
      <c r="C4441" s="53">
        <v>6.4843750000000006E-2</v>
      </c>
    </row>
    <row r="4442" spans="1:3" x14ac:dyDescent="0.3">
      <c r="A4442" s="44">
        <v>0.44400000000000001</v>
      </c>
      <c r="B4442" s="52">
        <v>8.3000000000000007</v>
      </c>
      <c r="C4442" s="53">
        <v>6.4843750000000006E-2</v>
      </c>
    </row>
    <row r="4443" spans="1:3" x14ac:dyDescent="0.3">
      <c r="A4443" s="44">
        <v>0.44409999999999999</v>
      </c>
      <c r="B4443" s="52">
        <v>8.3000000000000007</v>
      </c>
      <c r="C4443" s="53">
        <v>6.4843750000000006E-2</v>
      </c>
    </row>
    <row r="4444" spans="1:3" x14ac:dyDescent="0.3">
      <c r="A4444" s="44">
        <v>0.44419999999999998</v>
      </c>
      <c r="B4444" s="52">
        <v>8.3000000000000007</v>
      </c>
      <c r="C4444" s="53">
        <v>6.4843750000000006E-2</v>
      </c>
    </row>
    <row r="4445" spans="1:3" x14ac:dyDescent="0.3">
      <c r="A4445" s="44">
        <v>0.44429999999999997</v>
      </c>
      <c r="B4445" s="52">
        <v>8.3000000000000007</v>
      </c>
      <c r="C4445" s="53">
        <v>6.4843750000000006E-2</v>
      </c>
    </row>
    <row r="4446" spans="1:3" x14ac:dyDescent="0.3">
      <c r="A4446" s="44">
        <v>0.44440000000000002</v>
      </c>
      <c r="B4446" s="52">
        <v>8.3000000000000007</v>
      </c>
      <c r="C4446" s="53">
        <v>6.4843750000000006E-2</v>
      </c>
    </row>
    <row r="4447" spans="1:3" x14ac:dyDescent="0.3">
      <c r="A4447" s="44">
        <v>0.44450000000000001</v>
      </c>
      <c r="B4447" s="52">
        <v>8.3000000000000007</v>
      </c>
      <c r="C4447" s="53">
        <v>6.4843750000000006E-2</v>
      </c>
    </row>
    <row r="4448" spans="1:3" x14ac:dyDescent="0.3">
      <c r="A4448" s="44">
        <v>0.4446</v>
      </c>
      <c r="B4448" s="52">
        <v>8.3000000000000007</v>
      </c>
      <c r="C4448" s="53">
        <v>6.4843750000000006E-2</v>
      </c>
    </row>
    <row r="4449" spans="1:3" x14ac:dyDescent="0.3">
      <c r="A4449" s="44">
        <v>0.44469999999999998</v>
      </c>
      <c r="B4449" s="52">
        <v>8.3000000000000007</v>
      </c>
      <c r="C4449" s="53">
        <v>6.4843750000000006E-2</v>
      </c>
    </row>
    <row r="4450" spans="1:3" x14ac:dyDescent="0.3">
      <c r="A4450" s="44">
        <v>0.44479999999999997</v>
      </c>
      <c r="B4450" s="52">
        <v>8.3000000000000007</v>
      </c>
      <c r="C4450" s="53">
        <v>6.4843750000000006E-2</v>
      </c>
    </row>
    <row r="4451" spans="1:3" x14ac:dyDescent="0.3">
      <c r="A4451" s="44">
        <v>0.44490000000000002</v>
      </c>
      <c r="B4451" s="52">
        <v>8.3000000000000007</v>
      </c>
      <c r="C4451" s="53">
        <v>6.4843750000000006E-2</v>
      </c>
    </row>
    <row r="4452" spans="1:3" x14ac:dyDescent="0.3">
      <c r="A4452" s="44">
        <v>0.44500000000000001</v>
      </c>
      <c r="B4452" s="52">
        <v>8.3000000000000007</v>
      </c>
      <c r="C4452" s="53">
        <v>6.4843750000000006E-2</v>
      </c>
    </row>
    <row r="4453" spans="1:3" x14ac:dyDescent="0.3">
      <c r="A4453" s="44">
        <v>0.4451</v>
      </c>
      <c r="B4453" s="52">
        <v>8.3000000000000007</v>
      </c>
      <c r="C4453" s="53">
        <v>6.4843750000000006E-2</v>
      </c>
    </row>
    <row r="4454" spans="1:3" x14ac:dyDescent="0.3">
      <c r="A4454" s="44">
        <v>0.44519999999999998</v>
      </c>
      <c r="B4454" s="52">
        <v>8.3000000000000007</v>
      </c>
      <c r="C4454" s="53">
        <v>6.4843750000000006E-2</v>
      </c>
    </row>
    <row r="4455" spans="1:3" x14ac:dyDescent="0.3">
      <c r="A4455" s="44">
        <v>0.44529999999999997</v>
      </c>
      <c r="B4455" s="52">
        <v>8.3000000000000007</v>
      </c>
      <c r="C4455" s="53">
        <v>6.4843750000000006E-2</v>
      </c>
    </row>
    <row r="4456" spans="1:3" x14ac:dyDescent="0.3">
      <c r="A4456" s="44">
        <v>0.44540000000000002</v>
      </c>
      <c r="B4456" s="52">
        <v>8.3000000000000007</v>
      </c>
      <c r="C4456" s="53">
        <v>6.4843750000000006E-2</v>
      </c>
    </row>
    <row r="4457" spans="1:3" x14ac:dyDescent="0.3">
      <c r="A4457" s="44">
        <v>0.44550000000000001</v>
      </c>
      <c r="B4457" s="52">
        <v>8.3000000000000007</v>
      </c>
      <c r="C4457" s="53">
        <v>6.4843750000000006E-2</v>
      </c>
    </row>
    <row r="4458" spans="1:3" x14ac:dyDescent="0.3">
      <c r="A4458" s="44">
        <v>0.4456</v>
      </c>
      <c r="B4458" s="52">
        <v>8.3000000000000007</v>
      </c>
      <c r="C4458" s="53">
        <v>6.4843750000000006E-2</v>
      </c>
    </row>
    <row r="4459" spans="1:3" x14ac:dyDescent="0.3">
      <c r="A4459" s="44">
        <v>0.44569999999999999</v>
      </c>
      <c r="B4459" s="52">
        <v>8.3000000000000007</v>
      </c>
      <c r="C4459" s="53">
        <v>6.4843750000000006E-2</v>
      </c>
    </row>
    <row r="4460" spans="1:3" x14ac:dyDescent="0.3">
      <c r="A4460" s="44">
        <v>0.44579999999999997</v>
      </c>
      <c r="B4460" s="52">
        <v>8.3000000000000007</v>
      </c>
      <c r="C4460" s="53">
        <v>6.4843750000000006E-2</v>
      </c>
    </row>
    <row r="4461" spans="1:3" x14ac:dyDescent="0.3">
      <c r="A4461" s="44">
        <v>0.44590000000000002</v>
      </c>
      <c r="B4461" s="52">
        <v>8.3000000000000007</v>
      </c>
      <c r="C4461" s="53">
        <v>6.4843750000000006E-2</v>
      </c>
    </row>
    <row r="4462" spans="1:3" x14ac:dyDescent="0.3">
      <c r="A4462" s="44">
        <v>0.44600000000000001</v>
      </c>
      <c r="B4462" s="52">
        <v>8.3000000000000007</v>
      </c>
      <c r="C4462" s="53">
        <v>6.4843750000000006E-2</v>
      </c>
    </row>
    <row r="4463" spans="1:3" x14ac:dyDescent="0.3">
      <c r="A4463" s="44">
        <v>0.4461</v>
      </c>
      <c r="B4463" s="52">
        <v>8.3000000000000007</v>
      </c>
      <c r="C4463" s="53">
        <v>6.4843750000000006E-2</v>
      </c>
    </row>
    <row r="4464" spans="1:3" x14ac:dyDescent="0.3">
      <c r="A4464" s="44">
        <v>0.44619999999999999</v>
      </c>
      <c r="B4464" s="52">
        <v>8.3000000000000007</v>
      </c>
      <c r="C4464" s="53">
        <v>6.4843750000000006E-2</v>
      </c>
    </row>
    <row r="4465" spans="1:3" x14ac:dyDescent="0.3">
      <c r="A4465" s="44">
        <v>0.44629999999999997</v>
      </c>
      <c r="B4465" s="52">
        <v>8.3000000000000007</v>
      </c>
      <c r="C4465" s="53">
        <v>6.4843750000000006E-2</v>
      </c>
    </row>
    <row r="4466" spans="1:3" x14ac:dyDescent="0.3">
      <c r="A4466" s="44">
        <v>0.44640000000000002</v>
      </c>
      <c r="B4466" s="52">
        <v>8.3000000000000007</v>
      </c>
      <c r="C4466" s="53">
        <v>6.4843750000000006E-2</v>
      </c>
    </row>
    <row r="4467" spans="1:3" x14ac:dyDescent="0.3">
      <c r="A4467" s="44">
        <v>0.44650000000000001</v>
      </c>
      <c r="B4467" s="52">
        <v>8.3000000000000007</v>
      </c>
      <c r="C4467" s="53">
        <v>6.4843750000000006E-2</v>
      </c>
    </row>
    <row r="4468" spans="1:3" x14ac:dyDescent="0.3">
      <c r="A4468" s="44">
        <v>0.4466</v>
      </c>
      <c r="B4468" s="52">
        <v>8.3000000000000007</v>
      </c>
      <c r="C4468" s="53">
        <v>6.4843750000000006E-2</v>
      </c>
    </row>
    <row r="4469" spans="1:3" x14ac:dyDescent="0.3">
      <c r="A4469" s="44">
        <v>0.44669999999999999</v>
      </c>
      <c r="B4469" s="52">
        <v>8.3000000000000007</v>
      </c>
      <c r="C4469" s="53">
        <v>6.4843750000000006E-2</v>
      </c>
    </row>
    <row r="4470" spans="1:3" x14ac:dyDescent="0.3">
      <c r="A4470" s="44">
        <v>0.44679999999999997</v>
      </c>
      <c r="B4470" s="52">
        <v>8.3000000000000007</v>
      </c>
      <c r="C4470" s="53">
        <v>6.4843750000000006E-2</v>
      </c>
    </row>
    <row r="4471" spans="1:3" x14ac:dyDescent="0.3">
      <c r="A4471" s="44">
        <v>0.44690000000000002</v>
      </c>
      <c r="B4471" s="52">
        <v>8.3000000000000007</v>
      </c>
      <c r="C4471" s="53">
        <v>6.4843750000000006E-2</v>
      </c>
    </row>
    <row r="4472" spans="1:3" x14ac:dyDescent="0.3">
      <c r="A4472" s="44">
        <v>0.44700000000000001</v>
      </c>
      <c r="B4472" s="52">
        <v>8.3000000000000007</v>
      </c>
      <c r="C4472" s="53">
        <v>6.4843750000000006E-2</v>
      </c>
    </row>
    <row r="4473" spans="1:3" x14ac:dyDescent="0.3">
      <c r="A4473" s="44">
        <v>0.4471</v>
      </c>
      <c r="B4473" s="52">
        <v>8.3000000000000007</v>
      </c>
      <c r="C4473" s="53">
        <v>6.4843750000000006E-2</v>
      </c>
    </row>
    <row r="4474" spans="1:3" x14ac:dyDescent="0.3">
      <c r="A4474" s="44">
        <v>0.44719999999999999</v>
      </c>
      <c r="B4474" s="52">
        <v>8.3000000000000007</v>
      </c>
      <c r="C4474" s="53">
        <v>6.4843750000000006E-2</v>
      </c>
    </row>
    <row r="4475" spans="1:3" x14ac:dyDescent="0.3">
      <c r="A4475" s="44">
        <v>0.44729999999999998</v>
      </c>
      <c r="B4475" s="52">
        <v>8.3000000000000007</v>
      </c>
      <c r="C4475" s="53">
        <v>6.4843750000000006E-2</v>
      </c>
    </row>
    <row r="4476" spans="1:3" x14ac:dyDescent="0.3">
      <c r="A4476" s="44">
        <v>0.44740000000000002</v>
      </c>
      <c r="B4476" s="52">
        <v>8.3000000000000007</v>
      </c>
      <c r="C4476" s="53">
        <v>6.4843750000000006E-2</v>
      </c>
    </row>
    <row r="4477" spans="1:3" x14ac:dyDescent="0.3">
      <c r="A4477" s="44">
        <v>0.44750000000000001</v>
      </c>
      <c r="B4477" s="52">
        <v>8.3000000000000007</v>
      </c>
      <c r="C4477" s="53">
        <v>6.4843750000000006E-2</v>
      </c>
    </row>
    <row r="4478" spans="1:3" x14ac:dyDescent="0.3">
      <c r="A4478" s="44">
        <v>0.4476</v>
      </c>
      <c r="B4478" s="52">
        <v>8.3000000000000007</v>
      </c>
      <c r="C4478" s="53">
        <v>6.4843750000000006E-2</v>
      </c>
    </row>
    <row r="4479" spans="1:3" x14ac:dyDescent="0.3">
      <c r="A4479" s="44">
        <v>0.44769999999999999</v>
      </c>
      <c r="B4479" s="52">
        <v>8.3000000000000007</v>
      </c>
      <c r="C4479" s="53">
        <v>6.4843750000000006E-2</v>
      </c>
    </row>
    <row r="4480" spans="1:3" x14ac:dyDescent="0.3">
      <c r="A4480" s="44">
        <v>0.44779999999999998</v>
      </c>
      <c r="B4480" s="52">
        <v>8.3000000000000007</v>
      </c>
      <c r="C4480" s="53">
        <v>6.4843750000000006E-2</v>
      </c>
    </row>
    <row r="4481" spans="1:3" x14ac:dyDescent="0.3">
      <c r="A4481" s="44">
        <v>0.44790000000000002</v>
      </c>
      <c r="B4481" s="52">
        <v>8.3000000000000007</v>
      </c>
      <c r="C4481" s="53">
        <v>6.4843750000000006E-2</v>
      </c>
    </row>
    <row r="4482" spans="1:3" x14ac:dyDescent="0.3">
      <c r="A4482" s="44">
        <v>0.44800000000000001</v>
      </c>
      <c r="B4482" s="52">
        <v>8.3000000000000007</v>
      </c>
      <c r="C4482" s="53">
        <v>6.4843750000000006E-2</v>
      </c>
    </row>
    <row r="4483" spans="1:3" x14ac:dyDescent="0.3">
      <c r="A4483" s="44">
        <v>0.4481</v>
      </c>
      <c r="B4483" s="52">
        <v>8.3000000000000007</v>
      </c>
      <c r="C4483" s="53">
        <v>6.4843750000000006E-2</v>
      </c>
    </row>
    <row r="4484" spans="1:3" x14ac:dyDescent="0.3">
      <c r="A4484" s="44">
        <v>0.44819999999999999</v>
      </c>
      <c r="B4484" s="52">
        <v>8.3000000000000007</v>
      </c>
      <c r="C4484" s="53">
        <v>6.4843750000000006E-2</v>
      </c>
    </row>
    <row r="4485" spans="1:3" x14ac:dyDescent="0.3">
      <c r="A4485" s="44">
        <v>0.44829999999999998</v>
      </c>
      <c r="B4485" s="52">
        <v>8.3000000000000007</v>
      </c>
      <c r="C4485" s="53">
        <v>6.4843750000000006E-2</v>
      </c>
    </row>
    <row r="4486" spans="1:3" x14ac:dyDescent="0.3">
      <c r="A4486" s="44">
        <v>0.44840000000000002</v>
      </c>
      <c r="B4486" s="52">
        <v>8.3000000000000007</v>
      </c>
      <c r="C4486" s="53">
        <v>6.4843750000000006E-2</v>
      </c>
    </row>
    <row r="4487" spans="1:3" x14ac:dyDescent="0.3">
      <c r="A4487" s="44">
        <v>0.44850000000000001</v>
      </c>
      <c r="B4487" s="52">
        <v>8.3000000000000007</v>
      </c>
      <c r="C4487" s="53">
        <v>6.4843750000000006E-2</v>
      </c>
    </row>
    <row r="4488" spans="1:3" x14ac:dyDescent="0.3">
      <c r="A4488" s="44">
        <v>0.4486</v>
      </c>
      <c r="B4488" s="52">
        <v>8.3000000000000007</v>
      </c>
      <c r="C4488" s="53">
        <v>6.4843750000000006E-2</v>
      </c>
    </row>
    <row r="4489" spans="1:3" x14ac:dyDescent="0.3">
      <c r="A4489" s="44">
        <v>0.44869999999999999</v>
      </c>
      <c r="B4489" s="52">
        <v>8.3000000000000007</v>
      </c>
      <c r="C4489" s="53">
        <v>6.4843750000000006E-2</v>
      </c>
    </row>
    <row r="4490" spans="1:3" x14ac:dyDescent="0.3">
      <c r="A4490" s="44">
        <v>0.44879999999999998</v>
      </c>
      <c r="B4490" s="52">
        <v>8.3000000000000007</v>
      </c>
      <c r="C4490" s="53">
        <v>6.4843750000000006E-2</v>
      </c>
    </row>
    <row r="4491" spans="1:3" x14ac:dyDescent="0.3">
      <c r="A4491" s="44">
        <v>0.44890000000000002</v>
      </c>
      <c r="B4491" s="52">
        <v>8.3000000000000007</v>
      </c>
      <c r="C4491" s="53">
        <v>6.4843750000000006E-2</v>
      </c>
    </row>
    <row r="4492" spans="1:3" x14ac:dyDescent="0.3">
      <c r="A4492" s="44">
        <v>0.44900000000000001</v>
      </c>
      <c r="B4492" s="52">
        <v>8.3000000000000007</v>
      </c>
      <c r="C4492" s="53">
        <v>6.4843750000000006E-2</v>
      </c>
    </row>
    <row r="4493" spans="1:3" x14ac:dyDescent="0.3">
      <c r="A4493" s="44">
        <v>0.4491</v>
      </c>
      <c r="B4493" s="52">
        <v>8.3000000000000007</v>
      </c>
      <c r="C4493" s="53">
        <v>6.4843750000000006E-2</v>
      </c>
    </row>
    <row r="4494" spans="1:3" x14ac:dyDescent="0.3">
      <c r="A4494" s="44">
        <v>0.44919999999999999</v>
      </c>
      <c r="B4494" s="52">
        <v>8.3000000000000007</v>
      </c>
      <c r="C4494" s="53">
        <v>6.4843750000000006E-2</v>
      </c>
    </row>
    <row r="4495" spans="1:3" x14ac:dyDescent="0.3">
      <c r="A4495" s="44">
        <v>0.44929999999999998</v>
      </c>
      <c r="B4495" s="52">
        <v>8.3000000000000007</v>
      </c>
      <c r="C4495" s="53">
        <v>6.4843750000000006E-2</v>
      </c>
    </row>
    <row r="4496" spans="1:3" x14ac:dyDescent="0.3">
      <c r="A4496" s="44">
        <v>0.44940000000000002</v>
      </c>
      <c r="B4496" s="52">
        <v>8.3000000000000007</v>
      </c>
      <c r="C4496" s="53">
        <v>6.4843750000000006E-2</v>
      </c>
    </row>
    <row r="4497" spans="1:3" x14ac:dyDescent="0.3">
      <c r="A4497" s="44">
        <v>0.44950000000000001</v>
      </c>
      <c r="B4497" s="52">
        <v>8.3000000000000007</v>
      </c>
      <c r="C4497" s="53">
        <v>6.4843750000000006E-2</v>
      </c>
    </row>
    <row r="4498" spans="1:3" x14ac:dyDescent="0.3">
      <c r="A4498" s="44">
        <v>0.4496</v>
      </c>
      <c r="B4498" s="52">
        <v>8.3000000000000007</v>
      </c>
      <c r="C4498" s="53">
        <v>6.4843750000000006E-2</v>
      </c>
    </row>
    <row r="4499" spans="1:3" x14ac:dyDescent="0.3">
      <c r="A4499" s="44">
        <v>0.44969999999999999</v>
      </c>
      <c r="B4499" s="52">
        <v>8.3000000000000007</v>
      </c>
      <c r="C4499" s="53">
        <v>6.4843750000000006E-2</v>
      </c>
    </row>
    <row r="4500" spans="1:3" x14ac:dyDescent="0.3">
      <c r="A4500" s="44">
        <v>0.44979999999999998</v>
      </c>
      <c r="B4500" s="52">
        <v>8.3000000000000007</v>
      </c>
      <c r="C4500" s="53">
        <v>6.4843750000000006E-2</v>
      </c>
    </row>
    <row r="4501" spans="1:3" x14ac:dyDescent="0.3">
      <c r="A4501" s="44">
        <v>0.44990000000000002</v>
      </c>
      <c r="B4501" s="52">
        <v>8.3000000000000007</v>
      </c>
      <c r="C4501" s="53">
        <v>6.4843750000000006E-2</v>
      </c>
    </row>
    <row r="4502" spans="1:3" x14ac:dyDescent="0.3">
      <c r="A4502" s="44">
        <v>0.45</v>
      </c>
      <c r="B4502" s="52">
        <v>8.3000000000000007</v>
      </c>
      <c r="C4502" s="53">
        <v>6.4843750000000006E-2</v>
      </c>
    </row>
    <row r="4503" spans="1:3" x14ac:dyDescent="0.3">
      <c r="A4503" s="44">
        <v>0.4501</v>
      </c>
      <c r="B4503" s="52">
        <v>8.3000000000000007</v>
      </c>
      <c r="C4503" s="53">
        <v>6.4843750000000006E-2</v>
      </c>
    </row>
    <row r="4504" spans="1:3" x14ac:dyDescent="0.3">
      <c r="A4504" s="44">
        <v>0.45019999999999999</v>
      </c>
      <c r="B4504" s="52">
        <v>8.3000000000000007</v>
      </c>
      <c r="C4504" s="53">
        <v>6.4843750000000006E-2</v>
      </c>
    </row>
    <row r="4505" spans="1:3" x14ac:dyDescent="0.3">
      <c r="A4505" s="44">
        <v>0.45029999999999998</v>
      </c>
      <c r="B4505" s="52">
        <v>8.3000000000000007</v>
      </c>
      <c r="C4505" s="53">
        <v>6.4843750000000006E-2</v>
      </c>
    </row>
    <row r="4506" spans="1:3" x14ac:dyDescent="0.3">
      <c r="A4506" s="44">
        <v>0.45040000000000002</v>
      </c>
      <c r="B4506" s="52">
        <v>8.3000000000000007</v>
      </c>
      <c r="C4506" s="53">
        <v>6.4843750000000006E-2</v>
      </c>
    </row>
    <row r="4507" spans="1:3" x14ac:dyDescent="0.3">
      <c r="A4507" s="44">
        <v>0.45050000000000001</v>
      </c>
      <c r="B4507" s="52">
        <v>8.3000000000000007</v>
      </c>
      <c r="C4507" s="53">
        <v>6.4843750000000006E-2</v>
      </c>
    </row>
    <row r="4508" spans="1:3" x14ac:dyDescent="0.3">
      <c r="A4508" s="44">
        <v>0.4506</v>
      </c>
      <c r="B4508" s="52">
        <v>8.3000000000000007</v>
      </c>
      <c r="C4508" s="53">
        <v>6.4843750000000006E-2</v>
      </c>
    </row>
    <row r="4509" spans="1:3" x14ac:dyDescent="0.3">
      <c r="A4509" s="44">
        <v>0.45069999999999999</v>
      </c>
      <c r="B4509" s="52">
        <v>8.3000000000000007</v>
      </c>
      <c r="C4509" s="53">
        <v>6.4843750000000006E-2</v>
      </c>
    </row>
    <row r="4510" spans="1:3" x14ac:dyDescent="0.3">
      <c r="A4510" s="44">
        <v>0.45079999999999998</v>
      </c>
      <c r="B4510" s="52">
        <v>8.3000000000000007</v>
      </c>
      <c r="C4510" s="53">
        <v>6.4843750000000006E-2</v>
      </c>
    </row>
    <row r="4511" spans="1:3" x14ac:dyDescent="0.3">
      <c r="A4511" s="44">
        <v>0.45090000000000002</v>
      </c>
      <c r="B4511" s="52">
        <v>8.3000000000000007</v>
      </c>
      <c r="C4511" s="53">
        <v>6.4843750000000006E-2</v>
      </c>
    </row>
    <row r="4512" spans="1:3" x14ac:dyDescent="0.3">
      <c r="A4512" s="44">
        <v>0.45100000000000001</v>
      </c>
      <c r="B4512" s="52">
        <v>8.3000000000000007</v>
      </c>
      <c r="C4512" s="53">
        <v>6.4843750000000006E-2</v>
      </c>
    </row>
    <row r="4513" spans="1:3" x14ac:dyDescent="0.3">
      <c r="A4513" s="44">
        <v>0.4511</v>
      </c>
      <c r="B4513" s="52">
        <v>8.3000000000000007</v>
      </c>
      <c r="C4513" s="53">
        <v>6.4843750000000006E-2</v>
      </c>
    </row>
    <row r="4514" spans="1:3" x14ac:dyDescent="0.3">
      <c r="A4514" s="44">
        <v>0.45119999999999999</v>
      </c>
      <c r="B4514" s="52">
        <v>8.3000000000000007</v>
      </c>
      <c r="C4514" s="53">
        <v>6.4843750000000006E-2</v>
      </c>
    </row>
    <row r="4515" spans="1:3" x14ac:dyDescent="0.3">
      <c r="A4515" s="44">
        <v>0.45129999999999998</v>
      </c>
      <c r="B4515" s="52">
        <v>8.3000000000000007</v>
      </c>
      <c r="C4515" s="53">
        <v>6.4843750000000006E-2</v>
      </c>
    </row>
    <row r="4516" spans="1:3" x14ac:dyDescent="0.3">
      <c r="A4516" s="44">
        <v>0.45140000000000002</v>
      </c>
      <c r="B4516" s="52">
        <v>8.3000000000000007</v>
      </c>
      <c r="C4516" s="53">
        <v>6.4843750000000006E-2</v>
      </c>
    </row>
    <row r="4517" spans="1:3" x14ac:dyDescent="0.3">
      <c r="A4517" s="44">
        <v>0.45150000000000001</v>
      </c>
      <c r="B4517" s="52">
        <v>8.3000000000000007</v>
      </c>
      <c r="C4517" s="53">
        <v>6.4843750000000006E-2</v>
      </c>
    </row>
    <row r="4518" spans="1:3" x14ac:dyDescent="0.3">
      <c r="A4518" s="44">
        <v>0.4516</v>
      </c>
      <c r="B4518" s="52">
        <v>8.3000000000000007</v>
      </c>
      <c r="C4518" s="53">
        <v>6.4843750000000006E-2</v>
      </c>
    </row>
    <row r="4519" spans="1:3" x14ac:dyDescent="0.3">
      <c r="A4519" s="44">
        <v>0.45169999999999999</v>
      </c>
      <c r="B4519" s="52">
        <v>8.3000000000000007</v>
      </c>
      <c r="C4519" s="53">
        <v>6.4843750000000006E-2</v>
      </c>
    </row>
    <row r="4520" spans="1:3" x14ac:dyDescent="0.3">
      <c r="A4520" s="44">
        <v>0.45179999999999998</v>
      </c>
      <c r="B4520" s="52">
        <v>8.3000000000000007</v>
      </c>
      <c r="C4520" s="53">
        <v>6.4843750000000006E-2</v>
      </c>
    </row>
    <row r="4521" spans="1:3" x14ac:dyDescent="0.3">
      <c r="A4521" s="44">
        <v>0.45190000000000002</v>
      </c>
      <c r="B4521" s="52">
        <v>8.3000000000000007</v>
      </c>
      <c r="C4521" s="53">
        <v>6.4843750000000006E-2</v>
      </c>
    </row>
    <row r="4522" spans="1:3" x14ac:dyDescent="0.3">
      <c r="A4522" s="44">
        <v>0.45200000000000001</v>
      </c>
      <c r="B4522" s="52">
        <v>8.3000000000000007</v>
      </c>
      <c r="C4522" s="53">
        <v>6.4843750000000006E-2</v>
      </c>
    </row>
    <row r="4523" spans="1:3" x14ac:dyDescent="0.3">
      <c r="A4523" s="44">
        <v>0.4521</v>
      </c>
      <c r="B4523" s="52">
        <v>8.3000000000000007</v>
      </c>
      <c r="C4523" s="53">
        <v>6.4843750000000006E-2</v>
      </c>
    </row>
    <row r="4524" spans="1:3" x14ac:dyDescent="0.3">
      <c r="A4524" s="44">
        <v>0.45219999999999999</v>
      </c>
      <c r="B4524" s="52">
        <v>8.3000000000000007</v>
      </c>
      <c r="C4524" s="53">
        <v>6.4843750000000006E-2</v>
      </c>
    </row>
    <row r="4525" spans="1:3" x14ac:dyDescent="0.3">
      <c r="A4525" s="44">
        <v>0.45229999999999998</v>
      </c>
      <c r="B4525" s="52">
        <v>8.3000000000000007</v>
      </c>
      <c r="C4525" s="53">
        <v>6.4843750000000006E-2</v>
      </c>
    </row>
    <row r="4526" spans="1:3" x14ac:dyDescent="0.3">
      <c r="A4526" s="44">
        <v>0.45240000000000002</v>
      </c>
      <c r="B4526" s="52">
        <v>8.3000000000000007</v>
      </c>
      <c r="C4526" s="53">
        <v>6.4843750000000006E-2</v>
      </c>
    </row>
    <row r="4527" spans="1:3" x14ac:dyDescent="0.3">
      <c r="A4527" s="44">
        <v>0.45250000000000001</v>
      </c>
      <c r="B4527" s="52">
        <v>8.3000000000000007</v>
      </c>
      <c r="C4527" s="53">
        <v>6.4843750000000006E-2</v>
      </c>
    </row>
    <row r="4528" spans="1:3" x14ac:dyDescent="0.3">
      <c r="A4528" s="44">
        <v>0.4526</v>
      </c>
      <c r="B4528" s="52">
        <v>8.3000000000000007</v>
      </c>
      <c r="C4528" s="53">
        <v>6.4843750000000006E-2</v>
      </c>
    </row>
    <row r="4529" spans="1:3" x14ac:dyDescent="0.3">
      <c r="A4529" s="44">
        <v>0.45269999999999999</v>
      </c>
      <c r="B4529" s="52">
        <v>8.3000000000000007</v>
      </c>
      <c r="C4529" s="53">
        <v>6.4843750000000006E-2</v>
      </c>
    </row>
    <row r="4530" spans="1:3" x14ac:dyDescent="0.3">
      <c r="A4530" s="44">
        <v>0.45279999999999998</v>
      </c>
      <c r="B4530" s="52">
        <v>8.3000000000000007</v>
      </c>
      <c r="C4530" s="53">
        <v>6.4843750000000006E-2</v>
      </c>
    </row>
    <row r="4531" spans="1:3" x14ac:dyDescent="0.3">
      <c r="A4531" s="44">
        <v>0.45290000000000002</v>
      </c>
      <c r="B4531" s="52">
        <v>8.3000000000000007</v>
      </c>
      <c r="C4531" s="53">
        <v>6.4843750000000006E-2</v>
      </c>
    </row>
    <row r="4532" spans="1:3" x14ac:dyDescent="0.3">
      <c r="A4532" s="44">
        <v>0.45300000000000001</v>
      </c>
      <c r="B4532" s="52">
        <v>8.3000000000000007</v>
      </c>
      <c r="C4532" s="53">
        <v>6.4843750000000006E-2</v>
      </c>
    </row>
    <row r="4533" spans="1:3" x14ac:dyDescent="0.3">
      <c r="A4533" s="44">
        <v>0.4531</v>
      </c>
      <c r="B4533" s="52">
        <v>8.3000000000000007</v>
      </c>
      <c r="C4533" s="53">
        <v>6.4843750000000006E-2</v>
      </c>
    </row>
    <row r="4534" spans="1:3" x14ac:dyDescent="0.3">
      <c r="A4534" s="44">
        <v>0.45319999999999999</v>
      </c>
      <c r="B4534" s="52">
        <v>8.3000000000000007</v>
      </c>
      <c r="C4534" s="53">
        <v>6.4843750000000006E-2</v>
      </c>
    </row>
    <row r="4535" spans="1:3" x14ac:dyDescent="0.3">
      <c r="A4535" s="44">
        <v>0.45329999999999998</v>
      </c>
      <c r="B4535" s="52">
        <v>8.3000000000000007</v>
      </c>
      <c r="C4535" s="53">
        <v>6.4843750000000006E-2</v>
      </c>
    </row>
    <row r="4536" spans="1:3" x14ac:dyDescent="0.3">
      <c r="A4536" s="44">
        <v>0.45340000000000003</v>
      </c>
      <c r="B4536" s="52">
        <v>8.3000000000000007</v>
      </c>
      <c r="C4536" s="53">
        <v>6.4843750000000006E-2</v>
      </c>
    </row>
    <row r="4537" spans="1:3" x14ac:dyDescent="0.3">
      <c r="A4537" s="44">
        <v>0.45350000000000001</v>
      </c>
      <c r="B4537" s="52">
        <v>8.3000000000000007</v>
      </c>
      <c r="C4537" s="53">
        <v>6.4843750000000006E-2</v>
      </c>
    </row>
    <row r="4538" spans="1:3" x14ac:dyDescent="0.3">
      <c r="A4538" s="44">
        <v>0.4536</v>
      </c>
      <c r="B4538" s="52">
        <v>8.3000000000000007</v>
      </c>
      <c r="C4538" s="53">
        <v>6.4843750000000006E-2</v>
      </c>
    </row>
    <row r="4539" spans="1:3" x14ac:dyDescent="0.3">
      <c r="A4539" s="44">
        <v>0.45369999999999999</v>
      </c>
      <c r="B4539" s="52">
        <v>8.3000000000000007</v>
      </c>
      <c r="C4539" s="53">
        <v>6.4843750000000006E-2</v>
      </c>
    </row>
    <row r="4540" spans="1:3" x14ac:dyDescent="0.3">
      <c r="A4540" s="44">
        <v>0.45379999999999998</v>
      </c>
      <c r="B4540" s="52">
        <v>8.3000000000000007</v>
      </c>
      <c r="C4540" s="53">
        <v>6.4843750000000006E-2</v>
      </c>
    </row>
    <row r="4541" spans="1:3" x14ac:dyDescent="0.3">
      <c r="A4541" s="44">
        <v>0.45390000000000003</v>
      </c>
      <c r="B4541" s="52">
        <v>8.3000000000000007</v>
      </c>
      <c r="C4541" s="53">
        <v>6.4843750000000006E-2</v>
      </c>
    </row>
    <row r="4542" spans="1:3" x14ac:dyDescent="0.3">
      <c r="A4542" s="44">
        <v>0.45400000000000001</v>
      </c>
      <c r="B4542" s="52">
        <v>8.3000000000000007</v>
      </c>
      <c r="C4542" s="53">
        <v>6.4843750000000006E-2</v>
      </c>
    </row>
    <row r="4543" spans="1:3" x14ac:dyDescent="0.3">
      <c r="A4543" s="44">
        <v>0.4541</v>
      </c>
      <c r="B4543" s="52">
        <v>8.3000000000000007</v>
      </c>
      <c r="C4543" s="53">
        <v>6.4843750000000006E-2</v>
      </c>
    </row>
    <row r="4544" spans="1:3" x14ac:dyDescent="0.3">
      <c r="A4544" s="44">
        <v>0.45419999999999999</v>
      </c>
      <c r="B4544" s="52">
        <v>8.3000000000000007</v>
      </c>
      <c r="C4544" s="53">
        <v>6.4843750000000006E-2</v>
      </c>
    </row>
    <row r="4545" spans="1:3" x14ac:dyDescent="0.3">
      <c r="A4545" s="44">
        <v>0.45429999999999998</v>
      </c>
      <c r="B4545" s="52">
        <v>8.3000000000000007</v>
      </c>
      <c r="C4545" s="53">
        <v>6.4843750000000006E-2</v>
      </c>
    </row>
    <row r="4546" spans="1:3" x14ac:dyDescent="0.3">
      <c r="A4546" s="44">
        <v>0.45440000000000003</v>
      </c>
      <c r="B4546" s="52">
        <v>8.3000000000000007</v>
      </c>
      <c r="C4546" s="53">
        <v>6.4843750000000006E-2</v>
      </c>
    </row>
    <row r="4547" spans="1:3" x14ac:dyDescent="0.3">
      <c r="A4547" s="44">
        <v>0.45450000000000002</v>
      </c>
      <c r="B4547" s="52">
        <v>8.3000000000000007</v>
      </c>
      <c r="C4547" s="53">
        <v>6.4843750000000006E-2</v>
      </c>
    </row>
    <row r="4548" spans="1:3" x14ac:dyDescent="0.3">
      <c r="A4548" s="44">
        <v>0.4546</v>
      </c>
      <c r="B4548" s="52">
        <v>8.3000000000000007</v>
      </c>
      <c r="C4548" s="53">
        <v>6.4843750000000006E-2</v>
      </c>
    </row>
    <row r="4549" spans="1:3" x14ac:dyDescent="0.3">
      <c r="A4549" s="44">
        <v>0.45469999999999999</v>
      </c>
      <c r="B4549" s="52">
        <v>8.3000000000000007</v>
      </c>
      <c r="C4549" s="53">
        <v>6.4843750000000006E-2</v>
      </c>
    </row>
    <row r="4550" spans="1:3" x14ac:dyDescent="0.3">
      <c r="A4550" s="44">
        <v>0.45479999999999998</v>
      </c>
      <c r="B4550" s="52">
        <v>8.3000000000000007</v>
      </c>
      <c r="C4550" s="53">
        <v>6.4843750000000006E-2</v>
      </c>
    </row>
    <row r="4551" spans="1:3" x14ac:dyDescent="0.3">
      <c r="A4551" s="44">
        <v>0.45490000000000003</v>
      </c>
      <c r="B4551" s="52">
        <v>8.3000000000000007</v>
      </c>
      <c r="C4551" s="53">
        <v>6.4843750000000006E-2</v>
      </c>
    </row>
    <row r="4552" spans="1:3" x14ac:dyDescent="0.3">
      <c r="A4552" s="44">
        <v>0.45500000000000002</v>
      </c>
      <c r="B4552" s="52">
        <v>8.3000000000000007</v>
      </c>
      <c r="C4552" s="53">
        <v>6.4843750000000006E-2</v>
      </c>
    </row>
    <row r="4553" spans="1:3" x14ac:dyDescent="0.3">
      <c r="A4553" s="44">
        <v>0.4551</v>
      </c>
      <c r="B4553" s="52">
        <v>8.3000000000000007</v>
      </c>
      <c r="C4553" s="53">
        <v>6.4843750000000006E-2</v>
      </c>
    </row>
    <row r="4554" spans="1:3" x14ac:dyDescent="0.3">
      <c r="A4554" s="44">
        <v>0.45519999999999999</v>
      </c>
      <c r="B4554" s="52">
        <v>8.3000000000000007</v>
      </c>
      <c r="C4554" s="53">
        <v>6.4843750000000006E-2</v>
      </c>
    </row>
    <row r="4555" spans="1:3" x14ac:dyDescent="0.3">
      <c r="A4555" s="44">
        <v>0.45529999999999998</v>
      </c>
      <c r="B4555" s="52">
        <v>8.3000000000000007</v>
      </c>
      <c r="C4555" s="53">
        <v>6.4843750000000006E-2</v>
      </c>
    </row>
    <row r="4556" spans="1:3" x14ac:dyDescent="0.3">
      <c r="A4556" s="44">
        <v>0.45540000000000003</v>
      </c>
      <c r="B4556" s="52">
        <v>8.3000000000000007</v>
      </c>
      <c r="C4556" s="53">
        <v>6.4843750000000006E-2</v>
      </c>
    </row>
    <row r="4557" spans="1:3" x14ac:dyDescent="0.3">
      <c r="A4557" s="44">
        <v>0.45550000000000002</v>
      </c>
      <c r="B4557" s="52">
        <v>8.3000000000000007</v>
      </c>
      <c r="C4557" s="53">
        <v>6.4843750000000006E-2</v>
      </c>
    </row>
    <row r="4558" spans="1:3" x14ac:dyDescent="0.3">
      <c r="A4558" s="44">
        <v>0.4556</v>
      </c>
      <c r="B4558" s="52">
        <v>8.3000000000000007</v>
      </c>
      <c r="C4558" s="53">
        <v>6.4843750000000006E-2</v>
      </c>
    </row>
    <row r="4559" spans="1:3" x14ac:dyDescent="0.3">
      <c r="A4559" s="44">
        <v>0.45569999999999999</v>
      </c>
      <c r="B4559" s="52">
        <v>8.3000000000000007</v>
      </c>
      <c r="C4559" s="53">
        <v>6.4843750000000006E-2</v>
      </c>
    </row>
    <row r="4560" spans="1:3" x14ac:dyDescent="0.3">
      <c r="A4560" s="44">
        <v>0.45579999999999998</v>
      </c>
      <c r="B4560" s="52">
        <v>8.3000000000000007</v>
      </c>
      <c r="C4560" s="53">
        <v>6.4843750000000006E-2</v>
      </c>
    </row>
    <row r="4561" spans="1:3" x14ac:dyDescent="0.3">
      <c r="A4561" s="44">
        <v>0.45590000000000003</v>
      </c>
      <c r="B4561" s="52">
        <v>8.3000000000000007</v>
      </c>
      <c r="C4561" s="53">
        <v>6.4843750000000006E-2</v>
      </c>
    </row>
    <row r="4562" spans="1:3" x14ac:dyDescent="0.3">
      <c r="A4562" s="44">
        <v>0.45600000000000002</v>
      </c>
      <c r="B4562" s="52">
        <v>8.3000000000000007</v>
      </c>
      <c r="C4562" s="53">
        <v>6.4843750000000006E-2</v>
      </c>
    </row>
    <row r="4563" spans="1:3" x14ac:dyDescent="0.3">
      <c r="A4563" s="44">
        <v>0.45610000000000001</v>
      </c>
      <c r="B4563" s="52">
        <v>8.3000000000000007</v>
      </c>
      <c r="C4563" s="53">
        <v>6.4843750000000006E-2</v>
      </c>
    </row>
    <row r="4564" spans="1:3" x14ac:dyDescent="0.3">
      <c r="A4564" s="44">
        <v>0.45619999999999999</v>
      </c>
      <c r="B4564" s="52">
        <v>8.3000000000000007</v>
      </c>
      <c r="C4564" s="53">
        <v>6.4843750000000006E-2</v>
      </c>
    </row>
    <row r="4565" spans="1:3" x14ac:dyDescent="0.3">
      <c r="A4565" s="44">
        <v>0.45629999999999998</v>
      </c>
      <c r="B4565" s="52">
        <v>8.3000000000000007</v>
      </c>
      <c r="C4565" s="53">
        <v>6.4843750000000006E-2</v>
      </c>
    </row>
    <row r="4566" spans="1:3" x14ac:dyDescent="0.3">
      <c r="A4566" s="44">
        <v>0.45639999999999997</v>
      </c>
      <c r="B4566" s="52">
        <v>8.3000000000000007</v>
      </c>
      <c r="C4566" s="53">
        <v>6.4843750000000006E-2</v>
      </c>
    </row>
    <row r="4567" spans="1:3" x14ac:dyDescent="0.3">
      <c r="A4567" s="44">
        <v>0.45650000000000002</v>
      </c>
      <c r="B4567" s="52">
        <v>8.3000000000000007</v>
      </c>
      <c r="C4567" s="53">
        <v>6.4843750000000006E-2</v>
      </c>
    </row>
    <row r="4568" spans="1:3" x14ac:dyDescent="0.3">
      <c r="A4568" s="44">
        <v>0.45660000000000001</v>
      </c>
      <c r="B4568" s="52">
        <v>8.3000000000000007</v>
      </c>
      <c r="C4568" s="53">
        <v>6.4843750000000006E-2</v>
      </c>
    </row>
    <row r="4569" spans="1:3" x14ac:dyDescent="0.3">
      <c r="A4569" s="44">
        <v>0.45669999999999999</v>
      </c>
      <c r="B4569" s="52">
        <v>8.3000000000000007</v>
      </c>
      <c r="C4569" s="53">
        <v>6.4843750000000006E-2</v>
      </c>
    </row>
    <row r="4570" spans="1:3" x14ac:dyDescent="0.3">
      <c r="A4570" s="44">
        <v>0.45679999999999998</v>
      </c>
      <c r="B4570" s="52">
        <v>8.3000000000000007</v>
      </c>
      <c r="C4570" s="53">
        <v>6.4843750000000006E-2</v>
      </c>
    </row>
    <row r="4571" spans="1:3" x14ac:dyDescent="0.3">
      <c r="A4571" s="44">
        <v>0.45689999999999997</v>
      </c>
      <c r="B4571" s="52">
        <v>8.3000000000000007</v>
      </c>
      <c r="C4571" s="53">
        <v>6.4843750000000006E-2</v>
      </c>
    </row>
    <row r="4572" spans="1:3" x14ac:dyDescent="0.3">
      <c r="A4572" s="44">
        <v>0.45700000000000002</v>
      </c>
      <c r="B4572" s="52">
        <v>8.3000000000000007</v>
      </c>
      <c r="C4572" s="53">
        <v>6.4843750000000006E-2</v>
      </c>
    </row>
    <row r="4573" spans="1:3" x14ac:dyDescent="0.3">
      <c r="A4573" s="44">
        <v>0.45710000000000001</v>
      </c>
      <c r="B4573" s="52">
        <v>8.3000000000000007</v>
      </c>
      <c r="C4573" s="53">
        <v>6.4843750000000006E-2</v>
      </c>
    </row>
    <row r="4574" spans="1:3" x14ac:dyDescent="0.3">
      <c r="A4574" s="44">
        <v>0.4572</v>
      </c>
      <c r="B4574" s="52">
        <v>8.3000000000000007</v>
      </c>
      <c r="C4574" s="53">
        <v>6.4843750000000006E-2</v>
      </c>
    </row>
    <row r="4575" spans="1:3" x14ac:dyDescent="0.3">
      <c r="A4575" s="44">
        <v>0.45729999999999998</v>
      </c>
      <c r="B4575" s="52">
        <v>8.3000000000000007</v>
      </c>
      <c r="C4575" s="53">
        <v>6.4843750000000006E-2</v>
      </c>
    </row>
    <row r="4576" spans="1:3" x14ac:dyDescent="0.3">
      <c r="A4576" s="44">
        <v>0.45739999999999997</v>
      </c>
      <c r="B4576" s="52">
        <v>8.3000000000000007</v>
      </c>
      <c r="C4576" s="53">
        <v>6.4843750000000006E-2</v>
      </c>
    </row>
    <row r="4577" spans="1:3" x14ac:dyDescent="0.3">
      <c r="A4577" s="44">
        <v>0.45750000000000002</v>
      </c>
      <c r="B4577" s="52">
        <v>8.3000000000000007</v>
      </c>
      <c r="C4577" s="53">
        <v>6.4843750000000006E-2</v>
      </c>
    </row>
    <row r="4578" spans="1:3" x14ac:dyDescent="0.3">
      <c r="A4578" s="44">
        <v>0.45760000000000001</v>
      </c>
      <c r="B4578" s="52">
        <v>8.3000000000000007</v>
      </c>
      <c r="C4578" s="53">
        <v>6.4843750000000006E-2</v>
      </c>
    </row>
    <row r="4579" spans="1:3" x14ac:dyDescent="0.3">
      <c r="A4579" s="44">
        <v>0.4577</v>
      </c>
      <c r="B4579" s="52">
        <v>8.3000000000000007</v>
      </c>
      <c r="C4579" s="53">
        <v>6.4843750000000006E-2</v>
      </c>
    </row>
    <row r="4580" spans="1:3" x14ac:dyDescent="0.3">
      <c r="A4580" s="44">
        <v>0.45779999999999998</v>
      </c>
      <c r="B4580" s="52">
        <v>8.3000000000000007</v>
      </c>
      <c r="C4580" s="53">
        <v>6.4843750000000006E-2</v>
      </c>
    </row>
    <row r="4581" spans="1:3" x14ac:dyDescent="0.3">
      <c r="A4581" s="44">
        <v>0.45789999999999997</v>
      </c>
      <c r="B4581" s="52">
        <v>8.3000000000000007</v>
      </c>
      <c r="C4581" s="53">
        <v>6.4843750000000006E-2</v>
      </c>
    </row>
    <row r="4582" spans="1:3" x14ac:dyDescent="0.3">
      <c r="A4582" s="44">
        <v>0.45800000000000002</v>
      </c>
      <c r="B4582" s="52">
        <v>8.3000000000000007</v>
      </c>
      <c r="C4582" s="53">
        <v>6.4843750000000006E-2</v>
      </c>
    </row>
    <row r="4583" spans="1:3" x14ac:dyDescent="0.3">
      <c r="A4583" s="44">
        <v>0.45810000000000001</v>
      </c>
      <c r="B4583" s="52">
        <v>8.3000000000000007</v>
      </c>
      <c r="C4583" s="53">
        <v>6.4843750000000006E-2</v>
      </c>
    </row>
    <row r="4584" spans="1:3" x14ac:dyDescent="0.3">
      <c r="A4584" s="44">
        <v>0.4582</v>
      </c>
      <c r="B4584" s="52">
        <v>8.3000000000000007</v>
      </c>
      <c r="C4584" s="53">
        <v>6.4843750000000006E-2</v>
      </c>
    </row>
    <row r="4585" spans="1:3" x14ac:dyDescent="0.3">
      <c r="A4585" s="44">
        <v>0.45829999999999999</v>
      </c>
      <c r="B4585" s="52">
        <v>8.3000000000000007</v>
      </c>
      <c r="C4585" s="53">
        <v>6.4843750000000006E-2</v>
      </c>
    </row>
    <row r="4586" spans="1:3" x14ac:dyDescent="0.3">
      <c r="A4586" s="44">
        <v>0.45839999999999997</v>
      </c>
      <c r="B4586" s="52">
        <v>8.3000000000000007</v>
      </c>
      <c r="C4586" s="53">
        <v>6.4843750000000006E-2</v>
      </c>
    </row>
    <row r="4587" spans="1:3" x14ac:dyDescent="0.3">
      <c r="A4587" s="44">
        <v>0.45850000000000002</v>
      </c>
      <c r="B4587" s="52">
        <v>8.3000000000000007</v>
      </c>
      <c r="C4587" s="53">
        <v>6.4843750000000006E-2</v>
      </c>
    </row>
    <row r="4588" spans="1:3" x14ac:dyDescent="0.3">
      <c r="A4588" s="44">
        <v>0.45860000000000001</v>
      </c>
      <c r="B4588" s="52">
        <v>8.3000000000000007</v>
      </c>
      <c r="C4588" s="53">
        <v>6.4843750000000006E-2</v>
      </c>
    </row>
    <row r="4589" spans="1:3" x14ac:dyDescent="0.3">
      <c r="A4589" s="44">
        <v>0.4587</v>
      </c>
      <c r="B4589" s="52">
        <v>8.3000000000000007</v>
      </c>
      <c r="C4589" s="53">
        <v>6.4843750000000006E-2</v>
      </c>
    </row>
    <row r="4590" spans="1:3" x14ac:dyDescent="0.3">
      <c r="A4590" s="44">
        <v>0.45879999999999999</v>
      </c>
      <c r="B4590" s="52">
        <v>8.3000000000000007</v>
      </c>
      <c r="C4590" s="53">
        <v>6.4843750000000006E-2</v>
      </c>
    </row>
    <row r="4591" spans="1:3" x14ac:dyDescent="0.3">
      <c r="A4591" s="44">
        <v>0.45889999999999997</v>
      </c>
      <c r="B4591" s="52">
        <v>8.3000000000000007</v>
      </c>
      <c r="C4591" s="53">
        <v>6.4843750000000006E-2</v>
      </c>
    </row>
    <row r="4592" spans="1:3" x14ac:dyDescent="0.3">
      <c r="A4592" s="44">
        <v>0.45900000000000002</v>
      </c>
      <c r="B4592" s="52">
        <v>8.3000000000000007</v>
      </c>
      <c r="C4592" s="53">
        <v>6.4843750000000006E-2</v>
      </c>
    </row>
    <row r="4593" spans="1:3" x14ac:dyDescent="0.3">
      <c r="A4593" s="44">
        <v>0.45910000000000001</v>
      </c>
      <c r="B4593" s="52">
        <v>8.3000000000000007</v>
      </c>
      <c r="C4593" s="53">
        <v>6.4843750000000006E-2</v>
      </c>
    </row>
    <row r="4594" spans="1:3" x14ac:dyDescent="0.3">
      <c r="A4594" s="44">
        <v>0.4592</v>
      </c>
      <c r="B4594" s="52">
        <v>8.3000000000000007</v>
      </c>
      <c r="C4594" s="53">
        <v>6.4843750000000006E-2</v>
      </c>
    </row>
    <row r="4595" spans="1:3" x14ac:dyDescent="0.3">
      <c r="A4595" s="44">
        <v>0.45929999999999999</v>
      </c>
      <c r="B4595" s="52">
        <v>8.3000000000000007</v>
      </c>
      <c r="C4595" s="53">
        <v>6.4843750000000006E-2</v>
      </c>
    </row>
    <row r="4596" spans="1:3" x14ac:dyDescent="0.3">
      <c r="A4596" s="44">
        <v>0.45939999999999998</v>
      </c>
      <c r="B4596" s="52">
        <v>8.3000000000000007</v>
      </c>
      <c r="C4596" s="53">
        <v>6.4843750000000006E-2</v>
      </c>
    </row>
    <row r="4597" spans="1:3" x14ac:dyDescent="0.3">
      <c r="A4597" s="44">
        <v>0.45950000000000002</v>
      </c>
      <c r="B4597" s="52">
        <v>8.3000000000000007</v>
      </c>
      <c r="C4597" s="53">
        <v>6.4843750000000006E-2</v>
      </c>
    </row>
    <row r="4598" spans="1:3" x14ac:dyDescent="0.3">
      <c r="A4598" s="44">
        <v>0.45960000000000001</v>
      </c>
      <c r="B4598" s="52">
        <v>8.3000000000000007</v>
      </c>
      <c r="C4598" s="53">
        <v>6.4843750000000006E-2</v>
      </c>
    </row>
    <row r="4599" spans="1:3" x14ac:dyDescent="0.3">
      <c r="A4599" s="44">
        <v>0.4597</v>
      </c>
      <c r="B4599" s="52">
        <v>8.3000000000000007</v>
      </c>
      <c r="C4599" s="53">
        <v>6.4843750000000006E-2</v>
      </c>
    </row>
    <row r="4600" spans="1:3" x14ac:dyDescent="0.3">
      <c r="A4600" s="44">
        <v>0.45979999999999999</v>
      </c>
      <c r="B4600" s="52">
        <v>8.3000000000000007</v>
      </c>
      <c r="C4600" s="53">
        <v>6.4843750000000006E-2</v>
      </c>
    </row>
    <row r="4601" spans="1:3" x14ac:dyDescent="0.3">
      <c r="A4601" s="44">
        <v>0.45989999999999998</v>
      </c>
      <c r="B4601" s="52">
        <v>8.3000000000000007</v>
      </c>
      <c r="C4601" s="53">
        <v>6.4843750000000006E-2</v>
      </c>
    </row>
    <row r="4602" spans="1:3" x14ac:dyDescent="0.3">
      <c r="A4602" s="44">
        <v>0.46</v>
      </c>
      <c r="B4602" s="52">
        <v>8.2899999999999991</v>
      </c>
      <c r="C4602" s="53">
        <v>6.4765624999999993E-2</v>
      </c>
    </row>
    <row r="4603" spans="1:3" x14ac:dyDescent="0.3">
      <c r="A4603" s="44">
        <v>0.46010000000000001</v>
      </c>
      <c r="B4603" s="52">
        <v>8.2899999999999991</v>
      </c>
      <c r="C4603" s="53">
        <v>6.4765624999999993E-2</v>
      </c>
    </row>
    <row r="4604" spans="1:3" x14ac:dyDescent="0.3">
      <c r="A4604" s="44">
        <v>0.4602</v>
      </c>
      <c r="B4604" s="52">
        <v>8.2899999999999991</v>
      </c>
      <c r="C4604" s="53">
        <v>6.4765624999999993E-2</v>
      </c>
    </row>
    <row r="4605" spans="1:3" x14ac:dyDescent="0.3">
      <c r="A4605" s="44">
        <v>0.46029999999999999</v>
      </c>
      <c r="B4605" s="52">
        <v>8.2899999999999991</v>
      </c>
      <c r="C4605" s="53">
        <v>6.4765624999999993E-2</v>
      </c>
    </row>
    <row r="4606" spans="1:3" x14ac:dyDescent="0.3">
      <c r="A4606" s="44">
        <v>0.46039999999999998</v>
      </c>
      <c r="B4606" s="52">
        <v>8.2899999999999991</v>
      </c>
      <c r="C4606" s="53">
        <v>6.4765624999999993E-2</v>
      </c>
    </row>
    <row r="4607" spans="1:3" x14ac:dyDescent="0.3">
      <c r="A4607" s="44">
        <v>0.46050000000000002</v>
      </c>
      <c r="B4607" s="52">
        <v>8.2899999999999991</v>
      </c>
      <c r="C4607" s="53">
        <v>6.4765624999999993E-2</v>
      </c>
    </row>
    <row r="4608" spans="1:3" x14ac:dyDescent="0.3">
      <c r="A4608" s="44">
        <v>0.46060000000000001</v>
      </c>
      <c r="B4608" s="52">
        <v>8.2899999999999991</v>
      </c>
      <c r="C4608" s="53">
        <v>6.4765624999999993E-2</v>
      </c>
    </row>
    <row r="4609" spans="1:3" x14ac:dyDescent="0.3">
      <c r="A4609" s="44">
        <v>0.4607</v>
      </c>
      <c r="B4609" s="52">
        <v>8.2899999999999991</v>
      </c>
      <c r="C4609" s="53">
        <v>6.4765624999999993E-2</v>
      </c>
    </row>
    <row r="4610" spans="1:3" x14ac:dyDescent="0.3">
      <c r="A4610" s="44">
        <v>0.46079999999999999</v>
      </c>
      <c r="B4610" s="52">
        <v>8.2899999999999991</v>
      </c>
      <c r="C4610" s="53">
        <v>6.4765624999999993E-2</v>
      </c>
    </row>
    <row r="4611" spans="1:3" x14ac:dyDescent="0.3">
      <c r="A4611" s="44">
        <v>0.46089999999999998</v>
      </c>
      <c r="B4611" s="52">
        <v>8.2899999999999991</v>
      </c>
      <c r="C4611" s="53">
        <v>6.4765624999999993E-2</v>
      </c>
    </row>
    <row r="4612" spans="1:3" x14ac:dyDescent="0.3">
      <c r="A4612" s="44">
        <v>0.46100000000000002</v>
      </c>
      <c r="B4612" s="52">
        <v>8.2899999999999991</v>
      </c>
      <c r="C4612" s="53">
        <v>6.4765624999999993E-2</v>
      </c>
    </row>
    <row r="4613" spans="1:3" x14ac:dyDescent="0.3">
      <c r="A4613" s="44">
        <v>0.46110000000000001</v>
      </c>
      <c r="B4613" s="52">
        <v>8.2899999999999991</v>
      </c>
      <c r="C4613" s="53">
        <v>6.4765624999999993E-2</v>
      </c>
    </row>
    <row r="4614" spans="1:3" x14ac:dyDescent="0.3">
      <c r="A4614" s="44">
        <v>0.4612</v>
      </c>
      <c r="B4614" s="52">
        <v>8.2899999999999991</v>
      </c>
      <c r="C4614" s="53">
        <v>6.4765624999999993E-2</v>
      </c>
    </row>
    <row r="4615" spans="1:3" x14ac:dyDescent="0.3">
      <c r="A4615" s="44">
        <v>0.46129999999999999</v>
      </c>
      <c r="B4615" s="52">
        <v>8.2899999999999991</v>
      </c>
      <c r="C4615" s="53">
        <v>6.4765624999999993E-2</v>
      </c>
    </row>
    <row r="4616" spans="1:3" x14ac:dyDescent="0.3">
      <c r="A4616" s="44">
        <v>0.46139999999999998</v>
      </c>
      <c r="B4616" s="52">
        <v>8.2899999999999991</v>
      </c>
      <c r="C4616" s="53">
        <v>6.4765624999999993E-2</v>
      </c>
    </row>
    <row r="4617" spans="1:3" x14ac:dyDescent="0.3">
      <c r="A4617" s="44">
        <v>0.46150000000000002</v>
      </c>
      <c r="B4617" s="52">
        <v>8.2899999999999991</v>
      </c>
      <c r="C4617" s="53">
        <v>6.4765624999999993E-2</v>
      </c>
    </row>
    <row r="4618" spans="1:3" x14ac:dyDescent="0.3">
      <c r="A4618" s="44">
        <v>0.46160000000000001</v>
      </c>
      <c r="B4618" s="52">
        <v>8.2899999999999991</v>
      </c>
      <c r="C4618" s="53">
        <v>6.4765624999999993E-2</v>
      </c>
    </row>
    <row r="4619" spans="1:3" x14ac:dyDescent="0.3">
      <c r="A4619" s="44">
        <v>0.4617</v>
      </c>
      <c r="B4619" s="52">
        <v>8.2899999999999991</v>
      </c>
      <c r="C4619" s="53">
        <v>6.4765624999999993E-2</v>
      </c>
    </row>
    <row r="4620" spans="1:3" x14ac:dyDescent="0.3">
      <c r="A4620" s="44">
        <v>0.46179999999999999</v>
      </c>
      <c r="B4620" s="52">
        <v>8.2899999999999991</v>
      </c>
      <c r="C4620" s="53">
        <v>6.4765624999999993E-2</v>
      </c>
    </row>
    <row r="4621" spans="1:3" x14ac:dyDescent="0.3">
      <c r="A4621" s="44">
        <v>0.46189999999999998</v>
      </c>
      <c r="B4621" s="52">
        <v>8.2899999999999991</v>
      </c>
      <c r="C4621" s="53">
        <v>6.4765624999999993E-2</v>
      </c>
    </row>
    <row r="4622" spans="1:3" x14ac:dyDescent="0.3">
      <c r="A4622" s="44">
        <v>0.46200000000000002</v>
      </c>
      <c r="B4622" s="52">
        <v>8.2899999999999991</v>
      </c>
      <c r="C4622" s="53">
        <v>6.4765624999999993E-2</v>
      </c>
    </row>
    <row r="4623" spans="1:3" x14ac:dyDescent="0.3">
      <c r="A4623" s="44">
        <v>0.46210000000000001</v>
      </c>
      <c r="B4623" s="52">
        <v>8.2899999999999991</v>
      </c>
      <c r="C4623" s="53">
        <v>6.4765624999999993E-2</v>
      </c>
    </row>
    <row r="4624" spans="1:3" x14ac:dyDescent="0.3">
      <c r="A4624" s="44">
        <v>0.4622</v>
      </c>
      <c r="B4624" s="52">
        <v>8.2899999999999991</v>
      </c>
      <c r="C4624" s="53">
        <v>6.4765624999999993E-2</v>
      </c>
    </row>
    <row r="4625" spans="1:3" x14ac:dyDescent="0.3">
      <c r="A4625" s="44">
        <v>0.46229999999999999</v>
      </c>
      <c r="B4625" s="52">
        <v>8.2899999999999991</v>
      </c>
      <c r="C4625" s="53">
        <v>6.4765624999999993E-2</v>
      </c>
    </row>
    <row r="4626" spans="1:3" x14ac:dyDescent="0.3">
      <c r="A4626" s="44">
        <v>0.46239999999999998</v>
      </c>
      <c r="B4626" s="52">
        <v>8.2899999999999991</v>
      </c>
      <c r="C4626" s="53">
        <v>6.4765624999999993E-2</v>
      </c>
    </row>
    <row r="4627" spans="1:3" x14ac:dyDescent="0.3">
      <c r="A4627" s="44">
        <v>0.46250000000000002</v>
      </c>
      <c r="B4627" s="52">
        <v>8.2899999999999991</v>
      </c>
      <c r="C4627" s="53">
        <v>6.4765624999999993E-2</v>
      </c>
    </row>
    <row r="4628" spans="1:3" x14ac:dyDescent="0.3">
      <c r="A4628" s="44">
        <v>0.46260000000000001</v>
      </c>
      <c r="B4628" s="52">
        <v>8.2899999999999991</v>
      </c>
      <c r="C4628" s="53">
        <v>6.4765624999999993E-2</v>
      </c>
    </row>
    <row r="4629" spans="1:3" x14ac:dyDescent="0.3">
      <c r="A4629" s="44">
        <v>0.4627</v>
      </c>
      <c r="B4629" s="52">
        <v>8.2899999999999991</v>
      </c>
      <c r="C4629" s="53">
        <v>6.4765624999999993E-2</v>
      </c>
    </row>
    <row r="4630" spans="1:3" x14ac:dyDescent="0.3">
      <c r="A4630" s="44">
        <v>0.46279999999999999</v>
      </c>
      <c r="B4630" s="52">
        <v>8.2899999999999991</v>
      </c>
      <c r="C4630" s="53">
        <v>6.4765624999999993E-2</v>
      </c>
    </row>
    <row r="4631" spans="1:3" x14ac:dyDescent="0.3">
      <c r="A4631" s="44">
        <v>0.46289999999999998</v>
      </c>
      <c r="B4631" s="52">
        <v>8.2899999999999991</v>
      </c>
      <c r="C4631" s="53">
        <v>6.4765624999999993E-2</v>
      </c>
    </row>
    <row r="4632" spans="1:3" x14ac:dyDescent="0.3">
      <c r="A4632" s="44">
        <v>0.46300000000000002</v>
      </c>
      <c r="B4632" s="52">
        <v>8.2899999999999991</v>
      </c>
      <c r="C4632" s="53">
        <v>6.4765624999999993E-2</v>
      </c>
    </row>
    <row r="4633" spans="1:3" x14ac:dyDescent="0.3">
      <c r="A4633" s="44">
        <v>0.46310000000000001</v>
      </c>
      <c r="B4633" s="52">
        <v>8.2899999999999991</v>
      </c>
      <c r="C4633" s="53">
        <v>6.4765624999999993E-2</v>
      </c>
    </row>
    <row r="4634" spans="1:3" x14ac:dyDescent="0.3">
      <c r="A4634" s="44">
        <v>0.4632</v>
      </c>
      <c r="B4634" s="52">
        <v>8.2899999999999991</v>
      </c>
      <c r="C4634" s="53">
        <v>6.4765624999999993E-2</v>
      </c>
    </row>
    <row r="4635" spans="1:3" x14ac:dyDescent="0.3">
      <c r="A4635" s="44">
        <v>0.46329999999999999</v>
      </c>
      <c r="B4635" s="52">
        <v>8.2899999999999991</v>
      </c>
      <c r="C4635" s="53">
        <v>6.4765624999999993E-2</v>
      </c>
    </row>
    <row r="4636" spans="1:3" x14ac:dyDescent="0.3">
      <c r="A4636" s="44">
        <v>0.46339999999999998</v>
      </c>
      <c r="B4636" s="52">
        <v>8.2899999999999991</v>
      </c>
      <c r="C4636" s="53">
        <v>6.4765624999999993E-2</v>
      </c>
    </row>
    <row r="4637" spans="1:3" x14ac:dyDescent="0.3">
      <c r="A4637" s="44">
        <v>0.46350000000000002</v>
      </c>
      <c r="B4637" s="52">
        <v>8.2899999999999991</v>
      </c>
      <c r="C4637" s="53">
        <v>6.4765624999999993E-2</v>
      </c>
    </row>
    <row r="4638" spans="1:3" x14ac:dyDescent="0.3">
      <c r="A4638" s="44">
        <v>0.46360000000000001</v>
      </c>
      <c r="B4638" s="52">
        <v>8.2899999999999991</v>
      </c>
      <c r="C4638" s="53">
        <v>6.4765624999999993E-2</v>
      </c>
    </row>
    <row r="4639" spans="1:3" x14ac:dyDescent="0.3">
      <c r="A4639" s="44">
        <v>0.4637</v>
      </c>
      <c r="B4639" s="52">
        <v>8.2899999999999991</v>
      </c>
      <c r="C4639" s="53">
        <v>6.4765624999999993E-2</v>
      </c>
    </row>
    <row r="4640" spans="1:3" x14ac:dyDescent="0.3">
      <c r="A4640" s="44">
        <v>0.46379999999999999</v>
      </c>
      <c r="B4640" s="52">
        <v>8.2899999999999991</v>
      </c>
      <c r="C4640" s="53">
        <v>6.4765624999999993E-2</v>
      </c>
    </row>
    <row r="4641" spans="1:3" x14ac:dyDescent="0.3">
      <c r="A4641" s="44">
        <v>0.46389999999999998</v>
      </c>
      <c r="B4641" s="52">
        <v>8.2899999999999991</v>
      </c>
      <c r="C4641" s="53">
        <v>6.4765624999999993E-2</v>
      </c>
    </row>
    <row r="4642" spans="1:3" x14ac:dyDescent="0.3">
      <c r="A4642" s="44">
        <v>0.46400000000000002</v>
      </c>
      <c r="B4642" s="52">
        <v>8.2899999999999991</v>
      </c>
      <c r="C4642" s="53">
        <v>6.4765624999999993E-2</v>
      </c>
    </row>
    <row r="4643" spans="1:3" x14ac:dyDescent="0.3">
      <c r="A4643" s="44">
        <v>0.46410000000000001</v>
      </c>
      <c r="B4643" s="52">
        <v>8.2899999999999991</v>
      </c>
      <c r="C4643" s="53">
        <v>6.4765624999999993E-2</v>
      </c>
    </row>
    <row r="4644" spans="1:3" x14ac:dyDescent="0.3">
      <c r="A4644" s="44">
        <v>0.4642</v>
      </c>
      <c r="B4644" s="52">
        <v>8.2899999999999991</v>
      </c>
      <c r="C4644" s="53">
        <v>6.4765624999999993E-2</v>
      </c>
    </row>
    <row r="4645" spans="1:3" x14ac:dyDescent="0.3">
      <c r="A4645" s="44">
        <v>0.46429999999999999</v>
      </c>
      <c r="B4645" s="52">
        <v>8.2899999999999991</v>
      </c>
      <c r="C4645" s="53">
        <v>6.4765624999999993E-2</v>
      </c>
    </row>
    <row r="4646" spans="1:3" x14ac:dyDescent="0.3">
      <c r="A4646" s="44">
        <v>0.46439999999999998</v>
      </c>
      <c r="B4646" s="52">
        <v>8.2899999999999991</v>
      </c>
      <c r="C4646" s="53">
        <v>6.4765624999999993E-2</v>
      </c>
    </row>
    <row r="4647" spans="1:3" x14ac:dyDescent="0.3">
      <c r="A4647" s="44">
        <v>0.46450000000000002</v>
      </c>
      <c r="B4647" s="52">
        <v>8.2899999999999991</v>
      </c>
      <c r="C4647" s="53">
        <v>6.4765624999999993E-2</v>
      </c>
    </row>
    <row r="4648" spans="1:3" x14ac:dyDescent="0.3">
      <c r="A4648" s="44">
        <v>0.46460000000000001</v>
      </c>
      <c r="B4648" s="52">
        <v>8.2899999999999991</v>
      </c>
      <c r="C4648" s="53">
        <v>6.4765624999999993E-2</v>
      </c>
    </row>
    <row r="4649" spans="1:3" x14ac:dyDescent="0.3">
      <c r="A4649" s="44">
        <v>0.4647</v>
      </c>
      <c r="B4649" s="52">
        <v>8.2899999999999991</v>
      </c>
      <c r="C4649" s="53">
        <v>6.4765624999999993E-2</v>
      </c>
    </row>
    <row r="4650" spans="1:3" x14ac:dyDescent="0.3">
      <c r="A4650" s="44">
        <v>0.46479999999999999</v>
      </c>
      <c r="B4650" s="52">
        <v>8.2899999999999991</v>
      </c>
      <c r="C4650" s="53">
        <v>6.4765624999999993E-2</v>
      </c>
    </row>
    <row r="4651" spans="1:3" x14ac:dyDescent="0.3">
      <c r="A4651" s="44">
        <v>0.46489999999999998</v>
      </c>
      <c r="B4651" s="52">
        <v>8.2899999999999991</v>
      </c>
      <c r="C4651" s="53">
        <v>6.4765624999999993E-2</v>
      </c>
    </row>
    <row r="4652" spans="1:3" x14ac:dyDescent="0.3">
      <c r="A4652" s="44">
        <v>0.46500000000000002</v>
      </c>
      <c r="B4652" s="52">
        <v>8.2899999999999991</v>
      </c>
      <c r="C4652" s="53">
        <v>6.4765624999999993E-2</v>
      </c>
    </row>
    <row r="4653" spans="1:3" x14ac:dyDescent="0.3">
      <c r="A4653" s="44">
        <v>0.46510000000000001</v>
      </c>
      <c r="B4653" s="52">
        <v>8.2899999999999991</v>
      </c>
      <c r="C4653" s="53">
        <v>6.4765624999999993E-2</v>
      </c>
    </row>
    <row r="4654" spans="1:3" x14ac:dyDescent="0.3">
      <c r="A4654" s="44">
        <v>0.4652</v>
      </c>
      <c r="B4654" s="52">
        <v>8.2899999999999991</v>
      </c>
      <c r="C4654" s="53">
        <v>6.4765624999999993E-2</v>
      </c>
    </row>
    <row r="4655" spans="1:3" x14ac:dyDescent="0.3">
      <c r="A4655" s="44">
        <v>0.46529999999999999</v>
      </c>
      <c r="B4655" s="52">
        <v>8.2899999999999991</v>
      </c>
      <c r="C4655" s="53">
        <v>6.4765624999999993E-2</v>
      </c>
    </row>
    <row r="4656" spans="1:3" x14ac:dyDescent="0.3">
      <c r="A4656" s="44">
        <v>0.46539999999999998</v>
      </c>
      <c r="B4656" s="52">
        <v>8.2899999999999991</v>
      </c>
      <c r="C4656" s="53">
        <v>6.4765624999999993E-2</v>
      </c>
    </row>
    <row r="4657" spans="1:3" x14ac:dyDescent="0.3">
      <c r="A4657" s="44">
        <v>0.46550000000000002</v>
      </c>
      <c r="B4657" s="52">
        <v>8.2899999999999991</v>
      </c>
      <c r="C4657" s="53">
        <v>6.4765624999999993E-2</v>
      </c>
    </row>
    <row r="4658" spans="1:3" x14ac:dyDescent="0.3">
      <c r="A4658" s="44">
        <v>0.46560000000000001</v>
      </c>
      <c r="B4658" s="52">
        <v>8.2899999999999991</v>
      </c>
      <c r="C4658" s="53">
        <v>6.4765624999999993E-2</v>
      </c>
    </row>
    <row r="4659" spans="1:3" x14ac:dyDescent="0.3">
      <c r="A4659" s="44">
        <v>0.4657</v>
      </c>
      <c r="B4659" s="52">
        <v>8.2899999999999991</v>
      </c>
      <c r="C4659" s="53">
        <v>6.4765624999999993E-2</v>
      </c>
    </row>
    <row r="4660" spans="1:3" x14ac:dyDescent="0.3">
      <c r="A4660" s="44">
        <v>0.46579999999999999</v>
      </c>
      <c r="B4660" s="52">
        <v>8.2899999999999991</v>
      </c>
      <c r="C4660" s="53">
        <v>6.4765624999999993E-2</v>
      </c>
    </row>
    <row r="4661" spans="1:3" x14ac:dyDescent="0.3">
      <c r="A4661" s="44">
        <v>0.46589999999999998</v>
      </c>
      <c r="B4661" s="52">
        <v>8.2899999999999991</v>
      </c>
      <c r="C4661" s="53">
        <v>6.4765624999999993E-2</v>
      </c>
    </row>
    <row r="4662" spans="1:3" x14ac:dyDescent="0.3">
      <c r="A4662" s="44">
        <v>0.46600000000000003</v>
      </c>
      <c r="B4662" s="52">
        <v>8.2899999999999991</v>
      </c>
      <c r="C4662" s="53">
        <v>6.4765624999999993E-2</v>
      </c>
    </row>
    <row r="4663" spans="1:3" x14ac:dyDescent="0.3">
      <c r="A4663" s="44">
        <v>0.46610000000000001</v>
      </c>
      <c r="B4663" s="52">
        <v>8.2899999999999991</v>
      </c>
      <c r="C4663" s="53">
        <v>6.4765624999999993E-2</v>
      </c>
    </row>
    <row r="4664" spans="1:3" x14ac:dyDescent="0.3">
      <c r="A4664" s="44">
        <v>0.4662</v>
      </c>
      <c r="B4664" s="52">
        <v>8.2899999999999991</v>
      </c>
      <c r="C4664" s="53">
        <v>6.4765624999999993E-2</v>
      </c>
    </row>
    <row r="4665" spans="1:3" x14ac:dyDescent="0.3">
      <c r="A4665" s="44">
        <v>0.46629999999999999</v>
      </c>
      <c r="B4665" s="52">
        <v>8.2899999999999991</v>
      </c>
      <c r="C4665" s="53">
        <v>6.4765624999999993E-2</v>
      </c>
    </row>
    <row r="4666" spans="1:3" x14ac:dyDescent="0.3">
      <c r="A4666" s="44">
        <v>0.46639999999999998</v>
      </c>
      <c r="B4666" s="52">
        <v>8.2899999999999991</v>
      </c>
      <c r="C4666" s="53">
        <v>6.4765624999999993E-2</v>
      </c>
    </row>
    <row r="4667" spans="1:3" x14ac:dyDescent="0.3">
      <c r="A4667" s="44">
        <v>0.46650000000000003</v>
      </c>
      <c r="B4667" s="52">
        <v>8.2899999999999991</v>
      </c>
      <c r="C4667" s="53">
        <v>6.4765624999999993E-2</v>
      </c>
    </row>
    <row r="4668" spans="1:3" x14ac:dyDescent="0.3">
      <c r="A4668" s="44">
        <v>0.46660000000000001</v>
      </c>
      <c r="B4668" s="52">
        <v>8.2899999999999991</v>
      </c>
      <c r="C4668" s="53">
        <v>6.4765624999999993E-2</v>
      </c>
    </row>
    <row r="4669" spans="1:3" x14ac:dyDescent="0.3">
      <c r="A4669" s="44">
        <v>0.4667</v>
      </c>
      <c r="B4669" s="52">
        <v>8.2899999999999991</v>
      </c>
      <c r="C4669" s="53">
        <v>6.4765624999999993E-2</v>
      </c>
    </row>
    <row r="4670" spans="1:3" x14ac:dyDescent="0.3">
      <c r="A4670" s="44">
        <v>0.46679999999999999</v>
      </c>
      <c r="B4670" s="52">
        <v>8.2899999999999991</v>
      </c>
      <c r="C4670" s="53">
        <v>6.4765624999999993E-2</v>
      </c>
    </row>
    <row r="4671" spans="1:3" x14ac:dyDescent="0.3">
      <c r="A4671" s="44">
        <v>0.46689999999999998</v>
      </c>
      <c r="B4671" s="52">
        <v>8.2899999999999991</v>
      </c>
      <c r="C4671" s="53">
        <v>6.4765624999999993E-2</v>
      </c>
    </row>
    <row r="4672" spans="1:3" x14ac:dyDescent="0.3">
      <c r="A4672" s="44">
        <v>0.46700000000000003</v>
      </c>
      <c r="B4672" s="52">
        <v>8.2899999999999991</v>
      </c>
      <c r="C4672" s="53">
        <v>6.4765624999999993E-2</v>
      </c>
    </row>
    <row r="4673" spans="1:3" x14ac:dyDescent="0.3">
      <c r="A4673" s="44">
        <v>0.46710000000000002</v>
      </c>
      <c r="B4673" s="52">
        <v>8.2899999999999991</v>
      </c>
      <c r="C4673" s="53">
        <v>6.4765624999999993E-2</v>
      </c>
    </row>
    <row r="4674" spans="1:3" x14ac:dyDescent="0.3">
      <c r="A4674" s="44">
        <v>0.4672</v>
      </c>
      <c r="B4674" s="52">
        <v>8.2899999999999991</v>
      </c>
      <c r="C4674" s="53">
        <v>6.4765624999999993E-2</v>
      </c>
    </row>
    <row r="4675" spans="1:3" x14ac:dyDescent="0.3">
      <c r="A4675" s="44">
        <v>0.46729999999999999</v>
      </c>
      <c r="B4675" s="52">
        <v>8.2899999999999991</v>
      </c>
      <c r="C4675" s="53">
        <v>6.4765624999999993E-2</v>
      </c>
    </row>
    <row r="4676" spans="1:3" x14ac:dyDescent="0.3">
      <c r="A4676" s="44">
        <v>0.46739999999999998</v>
      </c>
      <c r="B4676" s="52">
        <v>8.2899999999999991</v>
      </c>
      <c r="C4676" s="53">
        <v>6.4765624999999993E-2</v>
      </c>
    </row>
    <row r="4677" spans="1:3" x14ac:dyDescent="0.3">
      <c r="A4677" s="44">
        <v>0.46750000000000003</v>
      </c>
      <c r="B4677" s="52">
        <v>8.2899999999999991</v>
      </c>
      <c r="C4677" s="53">
        <v>6.4765624999999993E-2</v>
      </c>
    </row>
    <row r="4678" spans="1:3" x14ac:dyDescent="0.3">
      <c r="A4678" s="44">
        <v>0.46760000000000002</v>
      </c>
      <c r="B4678" s="52">
        <v>8.2899999999999991</v>
      </c>
      <c r="C4678" s="53">
        <v>6.4765624999999993E-2</v>
      </c>
    </row>
    <row r="4679" spans="1:3" x14ac:dyDescent="0.3">
      <c r="A4679" s="44">
        <v>0.4677</v>
      </c>
      <c r="B4679" s="52">
        <v>8.2899999999999991</v>
      </c>
      <c r="C4679" s="53">
        <v>6.4765624999999993E-2</v>
      </c>
    </row>
    <row r="4680" spans="1:3" x14ac:dyDescent="0.3">
      <c r="A4680" s="44">
        <v>0.46779999999999999</v>
      </c>
      <c r="B4680" s="52">
        <v>8.2899999999999991</v>
      </c>
      <c r="C4680" s="53">
        <v>6.4765624999999993E-2</v>
      </c>
    </row>
    <row r="4681" spans="1:3" x14ac:dyDescent="0.3">
      <c r="A4681" s="44">
        <v>0.46789999999999998</v>
      </c>
      <c r="B4681" s="52">
        <v>8.2899999999999991</v>
      </c>
      <c r="C4681" s="53">
        <v>6.4765624999999993E-2</v>
      </c>
    </row>
    <row r="4682" spans="1:3" x14ac:dyDescent="0.3">
      <c r="A4682" s="44">
        <v>0.46800000000000003</v>
      </c>
      <c r="B4682" s="52">
        <v>8.2899999999999991</v>
      </c>
      <c r="C4682" s="53">
        <v>6.4765624999999993E-2</v>
      </c>
    </row>
    <row r="4683" spans="1:3" x14ac:dyDescent="0.3">
      <c r="A4683" s="44">
        <v>0.46810000000000002</v>
      </c>
      <c r="B4683" s="52">
        <v>8.2899999999999991</v>
      </c>
      <c r="C4683" s="53">
        <v>6.4765624999999993E-2</v>
      </c>
    </row>
    <row r="4684" spans="1:3" x14ac:dyDescent="0.3">
      <c r="A4684" s="44">
        <v>0.46820000000000001</v>
      </c>
      <c r="B4684" s="52">
        <v>8.2899999999999991</v>
      </c>
      <c r="C4684" s="53">
        <v>6.4765624999999993E-2</v>
      </c>
    </row>
    <row r="4685" spans="1:3" x14ac:dyDescent="0.3">
      <c r="A4685" s="44">
        <v>0.46829999999999999</v>
      </c>
      <c r="B4685" s="52">
        <v>8.2899999999999991</v>
      </c>
      <c r="C4685" s="53">
        <v>6.4765624999999993E-2</v>
      </c>
    </row>
    <row r="4686" spans="1:3" x14ac:dyDescent="0.3">
      <c r="A4686" s="44">
        <v>0.46839999999999998</v>
      </c>
      <c r="B4686" s="52">
        <v>8.2899999999999991</v>
      </c>
      <c r="C4686" s="53">
        <v>6.4765624999999993E-2</v>
      </c>
    </row>
    <row r="4687" spans="1:3" x14ac:dyDescent="0.3">
      <c r="A4687" s="44">
        <v>0.46850000000000003</v>
      </c>
      <c r="B4687" s="52">
        <v>8.2899999999999991</v>
      </c>
      <c r="C4687" s="53">
        <v>6.4765624999999993E-2</v>
      </c>
    </row>
    <row r="4688" spans="1:3" x14ac:dyDescent="0.3">
      <c r="A4688" s="44">
        <v>0.46860000000000002</v>
      </c>
      <c r="B4688" s="52">
        <v>8.2899999999999991</v>
      </c>
      <c r="C4688" s="53">
        <v>6.4765624999999993E-2</v>
      </c>
    </row>
    <row r="4689" spans="1:3" x14ac:dyDescent="0.3">
      <c r="A4689" s="44">
        <v>0.46870000000000001</v>
      </c>
      <c r="B4689" s="52">
        <v>8.2899999999999991</v>
      </c>
      <c r="C4689" s="53">
        <v>6.4765624999999993E-2</v>
      </c>
    </row>
    <row r="4690" spans="1:3" x14ac:dyDescent="0.3">
      <c r="A4690" s="44">
        <v>0.46879999999999999</v>
      </c>
      <c r="B4690" s="52">
        <v>8.2899999999999991</v>
      </c>
      <c r="C4690" s="53">
        <v>6.4765624999999993E-2</v>
      </c>
    </row>
    <row r="4691" spans="1:3" x14ac:dyDescent="0.3">
      <c r="A4691" s="44">
        <v>0.46889999999999998</v>
      </c>
      <c r="B4691" s="52">
        <v>8.2899999999999991</v>
      </c>
      <c r="C4691" s="53">
        <v>6.4765624999999993E-2</v>
      </c>
    </row>
    <row r="4692" spans="1:3" x14ac:dyDescent="0.3">
      <c r="A4692" s="44">
        <v>0.46899999999999997</v>
      </c>
      <c r="B4692" s="52">
        <v>8.2899999999999991</v>
      </c>
      <c r="C4692" s="53">
        <v>6.4765624999999993E-2</v>
      </c>
    </row>
    <row r="4693" spans="1:3" x14ac:dyDescent="0.3">
      <c r="A4693" s="44">
        <v>0.46910000000000002</v>
      </c>
      <c r="B4693" s="52">
        <v>8.2899999999999991</v>
      </c>
      <c r="C4693" s="53">
        <v>6.4765624999999993E-2</v>
      </c>
    </row>
    <row r="4694" spans="1:3" x14ac:dyDescent="0.3">
      <c r="A4694" s="44">
        <v>0.46920000000000001</v>
      </c>
      <c r="B4694" s="52">
        <v>8.2899999999999991</v>
      </c>
      <c r="C4694" s="53">
        <v>6.4765624999999993E-2</v>
      </c>
    </row>
    <row r="4695" spans="1:3" x14ac:dyDescent="0.3">
      <c r="A4695" s="44">
        <v>0.46929999999999999</v>
      </c>
      <c r="B4695" s="52">
        <v>8.2899999999999991</v>
      </c>
      <c r="C4695" s="53">
        <v>6.4765624999999993E-2</v>
      </c>
    </row>
    <row r="4696" spans="1:3" x14ac:dyDescent="0.3">
      <c r="A4696" s="44">
        <v>0.46939999999999998</v>
      </c>
      <c r="B4696" s="52">
        <v>8.2899999999999991</v>
      </c>
      <c r="C4696" s="53">
        <v>6.4765624999999993E-2</v>
      </c>
    </row>
    <row r="4697" spans="1:3" x14ac:dyDescent="0.3">
      <c r="A4697" s="44">
        <v>0.46949999999999997</v>
      </c>
      <c r="B4697" s="52">
        <v>8.2899999999999991</v>
      </c>
      <c r="C4697" s="53">
        <v>6.4765624999999993E-2</v>
      </c>
    </row>
    <row r="4698" spans="1:3" x14ac:dyDescent="0.3">
      <c r="A4698" s="44">
        <v>0.46960000000000002</v>
      </c>
      <c r="B4698" s="52">
        <v>8.2899999999999991</v>
      </c>
      <c r="C4698" s="53">
        <v>6.4765624999999993E-2</v>
      </c>
    </row>
    <row r="4699" spans="1:3" x14ac:dyDescent="0.3">
      <c r="A4699" s="44">
        <v>0.46970000000000001</v>
      </c>
      <c r="B4699" s="52">
        <v>8.2899999999999991</v>
      </c>
      <c r="C4699" s="53">
        <v>6.4765624999999993E-2</v>
      </c>
    </row>
    <row r="4700" spans="1:3" x14ac:dyDescent="0.3">
      <c r="A4700" s="44">
        <v>0.4698</v>
      </c>
      <c r="B4700" s="52">
        <v>8.2899999999999991</v>
      </c>
      <c r="C4700" s="53">
        <v>6.4765624999999993E-2</v>
      </c>
    </row>
    <row r="4701" spans="1:3" x14ac:dyDescent="0.3">
      <c r="A4701" s="44">
        <v>0.46989999999999998</v>
      </c>
      <c r="B4701" s="52">
        <v>8.2899999999999991</v>
      </c>
      <c r="C4701" s="53">
        <v>6.4765624999999993E-2</v>
      </c>
    </row>
    <row r="4702" spans="1:3" x14ac:dyDescent="0.3">
      <c r="A4702" s="44">
        <v>0.47</v>
      </c>
      <c r="B4702" s="52">
        <v>8.2899999999999991</v>
      </c>
      <c r="C4702" s="53">
        <v>6.4765624999999993E-2</v>
      </c>
    </row>
    <row r="4703" spans="1:3" x14ac:dyDescent="0.3">
      <c r="A4703" s="44">
        <v>0.47010000000000002</v>
      </c>
      <c r="B4703" s="52">
        <v>8.2899999999999991</v>
      </c>
      <c r="C4703" s="53">
        <v>6.4765624999999993E-2</v>
      </c>
    </row>
    <row r="4704" spans="1:3" x14ac:dyDescent="0.3">
      <c r="A4704" s="44">
        <v>0.47020000000000001</v>
      </c>
      <c r="B4704" s="52">
        <v>8.2899999999999991</v>
      </c>
      <c r="C4704" s="53">
        <v>6.4765624999999993E-2</v>
      </c>
    </row>
    <row r="4705" spans="1:3" x14ac:dyDescent="0.3">
      <c r="A4705" s="44">
        <v>0.4703</v>
      </c>
      <c r="B4705" s="52">
        <v>8.2899999999999991</v>
      </c>
      <c r="C4705" s="53">
        <v>6.4765624999999993E-2</v>
      </c>
    </row>
    <row r="4706" spans="1:3" x14ac:dyDescent="0.3">
      <c r="A4706" s="44">
        <v>0.47039999999999998</v>
      </c>
      <c r="B4706" s="52">
        <v>8.2899999999999991</v>
      </c>
      <c r="C4706" s="53">
        <v>6.4765624999999993E-2</v>
      </c>
    </row>
    <row r="4707" spans="1:3" x14ac:dyDescent="0.3">
      <c r="A4707" s="44">
        <v>0.47049999999999997</v>
      </c>
      <c r="B4707" s="52">
        <v>8.2899999999999991</v>
      </c>
      <c r="C4707" s="53">
        <v>6.4765624999999993E-2</v>
      </c>
    </row>
    <row r="4708" spans="1:3" x14ac:dyDescent="0.3">
      <c r="A4708" s="44">
        <v>0.47060000000000002</v>
      </c>
      <c r="B4708" s="52">
        <v>8.2899999999999991</v>
      </c>
      <c r="C4708" s="53">
        <v>6.4765624999999993E-2</v>
      </c>
    </row>
    <row r="4709" spans="1:3" x14ac:dyDescent="0.3">
      <c r="A4709" s="44">
        <v>0.47070000000000001</v>
      </c>
      <c r="B4709" s="52">
        <v>8.2899999999999991</v>
      </c>
      <c r="C4709" s="53">
        <v>6.4765624999999993E-2</v>
      </c>
    </row>
    <row r="4710" spans="1:3" x14ac:dyDescent="0.3">
      <c r="A4710" s="44">
        <v>0.4708</v>
      </c>
      <c r="B4710" s="52">
        <v>8.2899999999999991</v>
      </c>
      <c r="C4710" s="53">
        <v>6.4765624999999993E-2</v>
      </c>
    </row>
    <row r="4711" spans="1:3" x14ac:dyDescent="0.3">
      <c r="A4711" s="44">
        <v>0.47089999999999999</v>
      </c>
      <c r="B4711" s="52">
        <v>8.2899999999999991</v>
      </c>
      <c r="C4711" s="53">
        <v>6.4765624999999993E-2</v>
      </c>
    </row>
    <row r="4712" spans="1:3" x14ac:dyDescent="0.3">
      <c r="A4712" s="44">
        <v>0.47099999999999997</v>
      </c>
      <c r="B4712" s="52">
        <v>8.2899999999999991</v>
      </c>
      <c r="C4712" s="53">
        <v>6.4765624999999993E-2</v>
      </c>
    </row>
    <row r="4713" spans="1:3" x14ac:dyDescent="0.3">
      <c r="A4713" s="44">
        <v>0.47110000000000002</v>
      </c>
      <c r="B4713" s="52">
        <v>8.2899999999999991</v>
      </c>
      <c r="C4713" s="53">
        <v>6.4765624999999993E-2</v>
      </c>
    </row>
    <row r="4714" spans="1:3" x14ac:dyDescent="0.3">
      <c r="A4714" s="44">
        <v>0.47120000000000001</v>
      </c>
      <c r="B4714" s="52">
        <v>8.2899999999999991</v>
      </c>
      <c r="C4714" s="53">
        <v>6.4765624999999993E-2</v>
      </c>
    </row>
    <row r="4715" spans="1:3" x14ac:dyDescent="0.3">
      <c r="A4715" s="44">
        <v>0.4713</v>
      </c>
      <c r="B4715" s="52">
        <v>8.2899999999999991</v>
      </c>
      <c r="C4715" s="53">
        <v>6.4765624999999993E-2</v>
      </c>
    </row>
    <row r="4716" spans="1:3" x14ac:dyDescent="0.3">
      <c r="A4716" s="44">
        <v>0.47139999999999999</v>
      </c>
      <c r="B4716" s="52">
        <v>8.2899999999999991</v>
      </c>
      <c r="C4716" s="53">
        <v>6.4765624999999993E-2</v>
      </c>
    </row>
    <row r="4717" spans="1:3" x14ac:dyDescent="0.3">
      <c r="A4717" s="44">
        <v>0.47149999999999997</v>
      </c>
      <c r="B4717" s="52">
        <v>8.2899999999999991</v>
      </c>
      <c r="C4717" s="53">
        <v>6.4765624999999993E-2</v>
      </c>
    </row>
    <row r="4718" spans="1:3" x14ac:dyDescent="0.3">
      <c r="A4718" s="44">
        <v>0.47160000000000002</v>
      </c>
      <c r="B4718" s="52">
        <v>8.2899999999999991</v>
      </c>
      <c r="C4718" s="53">
        <v>6.4765624999999993E-2</v>
      </c>
    </row>
    <row r="4719" spans="1:3" x14ac:dyDescent="0.3">
      <c r="A4719" s="44">
        <v>0.47170000000000001</v>
      </c>
      <c r="B4719" s="52">
        <v>8.2899999999999991</v>
      </c>
      <c r="C4719" s="53">
        <v>6.4765624999999993E-2</v>
      </c>
    </row>
    <row r="4720" spans="1:3" x14ac:dyDescent="0.3">
      <c r="A4720" s="44">
        <v>0.4718</v>
      </c>
      <c r="B4720" s="52">
        <v>8.2899999999999991</v>
      </c>
      <c r="C4720" s="53">
        <v>6.4765624999999993E-2</v>
      </c>
    </row>
    <row r="4721" spans="1:3" x14ac:dyDescent="0.3">
      <c r="A4721" s="44">
        <v>0.47189999999999999</v>
      </c>
      <c r="B4721" s="52">
        <v>8.2899999999999991</v>
      </c>
      <c r="C4721" s="53">
        <v>6.4765624999999993E-2</v>
      </c>
    </row>
    <row r="4722" spans="1:3" x14ac:dyDescent="0.3">
      <c r="A4722" s="44">
        <v>0.47199999999999998</v>
      </c>
      <c r="B4722" s="52">
        <v>8.2899999999999991</v>
      </c>
      <c r="C4722" s="53">
        <v>6.4765624999999993E-2</v>
      </c>
    </row>
    <row r="4723" spans="1:3" x14ac:dyDescent="0.3">
      <c r="A4723" s="44">
        <v>0.47210000000000002</v>
      </c>
      <c r="B4723" s="52">
        <v>8.2899999999999991</v>
      </c>
      <c r="C4723" s="53">
        <v>6.4765624999999993E-2</v>
      </c>
    </row>
    <row r="4724" spans="1:3" x14ac:dyDescent="0.3">
      <c r="A4724" s="44">
        <v>0.47220000000000001</v>
      </c>
      <c r="B4724" s="52">
        <v>8.2899999999999991</v>
      </c>
      <c r="C4724" s="53">
        <v>6.4765624999999993E-2</v>
      </c>
    </row>
    <row r="4725" spans="1:3" x14ac:dyDescent="0.3">
      <c r="A4725" s="44">
        <v>0.4723</v>
      </c>
      <c r="B4725" s="52">
        <v>8.2899999999999991</v>
      </c>
      <c r="C4725" s="53">
        <v>6.4765624999999993E-2</v>
      </c>
    </row>
    <row r="4726" spans="1:3" x14ac:dyDescent="0.3">
      <c r="A4726" s="44">
        <v>0.47239999999999999</v>
      </c>
      <c r="B4726" s="52">
        <v>8.2899999999999991</v>
      </c>
      <c r="C4726" s="53">
        <v>6.4765624999999993E-2</v>
      </c>
    </row>
    <row r="4727" spans="1:3" x14ac:dyDescent="0.3">
      <c r="A4727" s="44">
        <v>0.47249999999999998</v>
      </c>
      <c r="B4727" s="52">
        <v>8.2899999999999991</v>
      </c>
      <c r="C4727" s="53">
        <v>6.4765624999999993E-2</v>
      </c>
    </row>
    <row r="4728" spans="1:3" x14ac:dyDescent="0.3">
      <c r="A4728" s="44">
        <v>0.47260000000000002</v>
      </c>
      <c r="B4728" s="52">
        <v>8.2899999999999991</v>
      </c>
      <c r="C4728" s="53">
        <v>6.4765624999999993E-2</v>
      </c>
    </row>
    <row r="4729" spans="1:3" x14ac:dyDescent="0.3">
      <c r="A4729" s="44">
        <v>0.47270000000000001</v>
      </c>
      <c r="B4729" s="52">
        <v>8.2899999999999991</v>
      </c>
      <c r="C4729" s="53">
        <v>6.4765624999999993E-2</v>
      </c>
    </row>
    <row r="4730" spans="1:3" x14ac:dyDescent="0.3">
      <c r="A4730" s="44">
        <v>0.4728</v>
      </c>
      <c r="B4730" s="52">
        <v>8.2899999999999991</v>
      </c>
      <c r="C4730" s="53">
        <v>6.4765624999999993E-2</v>
      </c>
    </row>
    <row r="4731" spans="1:3" x14ac:dyDescent="0.3">
      <c r="A4731" s="44">
        <v>0.47289999999999999</v>
      </c>
      <c r="B4731" s="52">
        <v>8.2899999999999991</v>
      </c>
      <c r="C4731" s="53">
        <v>6.4765624999999993E-2</v>
      </c>
    </row>
    <row r="4732" spans="1:3" x14ac:dyDescent="0.3">
      <c r="A4732" s="44">
        <v>0.47299999999999998</v>
      </c>
      <c r="B4732" s="52">
        <v>8.2899999999999991</v>
      </c>
      <c r="C4732" s="53">
        <v>6.4765624999999993E-2</v>
      </c>
    </row>
    <row r="4733" spans="1:3" x14ac:dyDescent="0.3">
      <c r="A4733" s="44">
        <v>0.47310000000000002</v>
      </c>
      <c r="B4733" s="52">
        <v>8.2899999999999991</v>
      </c>
      <c r="C4733" s="53">
        <v>6.4765624999999993E-2</v>
      </c>
    </row>
    <row r="4734" spans="1:3" x14ac:dyDescent="0.3">
      <c r="A4734" s="44">
        <v>0.47320000000000001</v>
      </c>
      <c r="B4734" s="52">
        <v>8.2899999999999991</v>
      </c>
      <c r="C4734" s="53">
        <v>6.4765624999999993E-2</v>
      </c>
    </row>
    <row r="4735" spans="1:3" x14ac:dyDescent="0.3">
      <c r="A4735" s="44">
        <v>0.4733</v>
      </c>
      <c r="B4735" s="52">
        <v>8.2899999999999991</v>
      </c>
      <c r="C4735" s="53">
        <v>6.4765624999999993E-2</v>
      </c>
    </row>
    <row r="4736" spans="1:3" x14ac:dyDescent="0.3">
      <c r="A4736" s="44">
        <v>0.47339999999999999</v>
      </c>
      <c r="B4736" s="52">
        <v>8.2899999999999991</v>
      </c>
      <c r="C4736" s="53">
        <v>6.4765624999999993E-2</v>
      </c>
    </row>
    <row r="4737" spans="1:3" x14ac:dyDescent="0.3">
      <c r="A4737" s="44">
        <v>0.47349999999999998</v>
      </c>
      <c r="B4737" s="52">
        <v>8.2899999999999991</v>
      </c>
      <c r="C4737" s="53">
        <v>6.4765624999999993E-2</v>
      </c>
    </row>
    <row r="4738" spans="1:3" x14ac:dyDescent="0.3">
      <c r="A4738" s="44">
        <v>0.47360000000000002</v>
      </c>
      <c r="B4738" s="52">
        <v>8.2899999999999991</v>
      </c>
      <c r="C4738" s="53">
        <v>6.4765624999999993E-2</v>
      </c>
    </row>
    <row r="4739" spans="1:3" x14ac:dyDescent="0.3">
      <c r="A4739" s="44">
        <v>0.47370000000000001</v>
      </c>
      <c r="B4739" s="52">
        <v>8.2899999999999991</v>
      </c>
      <c r="C4739" s="53">
        <v>6.4765624999999993E-2</v>
      </c>
    </row>
    <row r="4740" spans="1:3" x14ac:dyDescent="0.3">
      <c r="A4740" s="44">
        <v>0.4738</v>
      </c>
      <c r="B4740" s="52">
        <v>8.2899999999999991</v>
      </c>
      <c r="C4740" s="53">
        <v>6.4765624999999993E-2</v>
      </c>
    </row>
    <row r="4741" spans="1:3" x14ac:dyDescent="0.3">
      <c r="A4741" s="44">
        <v>0.47389999999999999</v>
      </c>
      <c r="B4741" s="52">
        <v>8.2899999999999991</v>
      </c>
      <c r="C4741" s="53">
        <v>6.4765624999999993E-2</v>
      </c>
    </row>
    <row r="4742" spans="1:3" x14ac:dyDescent="0.3">
      <c r="A4742" s="44">
        <v>0.47399999999999998</v>
      </c>
      <c r="B4742" s="52">
        <v>8.2899999999999991</v>
      </c>
      <c r="C4742" s="53">
        <v>6.4765624999999993E-2</v>
      </c>
    </row>
    <row r="4743" spans="1:3" x14ac:dyDescent="0.3">
      <c r="A4743" s="44">
        <v>0.47410000000000002</v>
      </c>
      <c r="B4743" s="52">
        <v>8.2899999999999991</v>
      </c>
      <c r="C4743" s="53">
        <v>6.4765624999999993E-2</v>
      </c>
    </row>
    <row r="4744" spans="1:3" x14ac:dyDescent="0.3">
      <c r="A4744" s="44">
        <v>0.47420000000000001</v>
      </c>
      <c r="B4744" s="52">
        <v>8.2899999999999991</v>
      </c>
      <c r="C4744" s="53">
        <v>6.4765624999999993E-2</v>
      </c>
    </row>
    <row r="4745" spans="1:3" x14ac:dyDescent="0.3">
      <c r="A4745" s="44">
        <v>0.4743</v>
      </c>
      <c r="B4745" s="52">
        <v>8.2899999999999991</v>
      </c>
      <c r="C4745" s="53">
        <v>6.4765624999999993E-2</v>
      </c>
    </row>
    <row r="4746" spans="1:3" x14ac:dyDescent="0.3">
      <c r="A4746" s="44">
        <v>0.47439999999999999</v>
      </c>
      <c r="B4746" s="52">
        <v>8.2899999999999991</v>
      </c>
      <c r="C4746" s="53">
        <v>6.4765624999999993E-2</v>
      </c>
    </row>
    <row r="4747" spans="1:3" x14ac:dyDescent="0.3">
      <c r="A4747" s="44">
        <v>0.47449999999999998</v>
      </c>
      <c r="B4747" s="52">
        <v>8.2899999999999991</v>
      </c>
      <c r="C4747" s="53">
        <v>6.4765624999999993E-2</v>
      </c>
    </row>
    <row r="4748" spans="1:3" x14ac:dyDescent="0.3">
      <c r="A4748" s="44">
        <v>0.47460000000000002</v>
      </c>
      <c r="B4748" s="52">
        <v>8.2899999999999991</v>
      </c>
      <c r="C4748" s="53">
        <v>6.4765624999999993E-2</v>
      </c>
    </row>
    <row r="4749" spans="1:3" x14ac:dyDescent="0.3">
      <c r="A4749" s="44">
        <v>0.47470000000000001</v>
      </c>
      <c r="B4749" s="52">
        <v>8.2899999999999991</v>
      </c>
      <c r="C4749" s="53">
        <v>6.4765624999999993E-2</v>
      </c>
    </row>
    <row r="4750" spans="1:3" x14ac:dyDescent="0.3">
      <c r="A4750" s="44">
        <v>0.4748</v>
      </c>
      <c r="B4750" s="52">
        <v>8.2899999999999991</v>
      </c>
      <c r="C4750" s="53">
        <v>6.4765624999999993E-2</v>
      </c>
    </row>
    <row r="4751" spans="1:3" x14ac:dyDescent="0.3">
      <c r="A4751" s="44">
        <v>0.47489999999999999</v>
      </c>
      <c r="B4751" s="52">
        <v>8.2899999999999991</v>
      </c>
      <c r="C4751" s="53">
        <v>6.4765624999999993E-2</v>
      </c>
    </row>
    <row r="4752" spans="1:3" x14ac:dyDescent="0.3">
      <c r="A4752" s="44">
        <v>0.47499999999999998</v>
      </c>
      <c r="B4752" s="52">
        <v>8.2899999999999991</v>
      </c>
      <c r="C4752" s="53">
        <v>6.4765624999999993E-2</v>
      </c>
    </row>
    <row r="4753" spans="1:3" x14ac:dyDescent="0.3">
      <c r="A4753" s="44">
        <v>0.47510000000000002</v>
      </c>
      <c r="B4753" s="52">
        <v>8.2899999999999991</v>
      </c>
      <c r="C4753" s="53">
        <v>6.4765624999999993E-2</v>
      </c>
    </row>
    <row r="4754" spans="1:3" x14ac:dyDescent="0.3">
      <c r="A4754" s="44">
        <v>0.47520000000000001</v>
      </c>
      <c r="B4754" s="52">
        <v>8.2899999999999991</v>
      </c>
      <c r="C4754" s="53">
        <v>6.4765624999999993E-2</v>
      </c>
    </row>
    <row r="4755" spans="1:3" x14ac:dyDescent="0.3">
      <c r="A4755" s="44">
        <v>0.4753</v>
      </c>
      <c r="B4755" s="52">
        <v>8.2899999999999991</v>
      </c>
      <c r="C4755" s="53">
        <v>6.4765624999999993E-2</v>
      </c>
    </row>
    <row r="4756" spans="1:3" x14ac:dyDescent="0.3">
      <c r="A4756" s="44">
        <v>0.47539999999999999</v>
      </c>
      <c r="B4756" s="52">
        <v>8.2899999999999991</v>
      </c>
      <c r="C4756" s="53">
        <v>6.4765624999999993E-2</v>
      </c>
    </row>
    <row r="4757" spans="1:3" x14ac:dyDescent="0.3">
      <c r="A4757" s="44">
        <v>0.47549999999999998</v>
      </c>
      <c r="B4757" s="52">
        <v>8.2899999999999991</v>
      </c>
      <c r="C4757" s="53">
        <v>6.4765624999999993E-2</v>
      </c>
    </row>
    <row r="4758" spans="1:3" x14ac:dyDescent="0.3">
      <c r="A4758" s="44">
        <v>0.47560000000000002</v>
      </c>
      <c r="B4758" s="52">
        <v>8.2899999999999991</v>
      </c>
      <c r="C4758" s="53">
        <v>6.4765624999999993E-2</v>
      </c>
    </row>
    <row r="4759" spans="1:3" x14ac:dyDescent="0.3">
      <c r="A4759" s="44">
        <v>0.47570000000000001</v>
      </c>
      <c r="B4759" s="52">
        <v>8.2899999999999991</v>
      </c>
      <c r="C4759" s="53">
        <v>6.4765624999999993E-2</v>
      </c>
    </row>
    <row r="4760" spans="1:3" x14ac:dyDescent="0.3">
      <c r="A4760" s="44">
        <v>0.4758</v>
      </c>
      <c r="B4760" s="52">
        <v>8.2899999999999991</v>
      </c>
      <c r="C4760" s="53">
        <v>6.4765624999999993E-2</v>
      </c>
    </row>
    <row r="4761" spans="1:3" x14ac:dyDescent="0.3">
      <c r="A4761" s="44">
        <v>0.47589999999999999</v>
      </c>
      <c r="B4761" s="52">
        <v>8.2899999999999991</v>
      </c>
      <c r="C4761" s="53">
        <v>6.4765624999999993E-2</v>
      </c>
    </row>
    <row r="4762" spans="1:3" x14ac:dyDescent="0.3">
      <c r="A4762" s="44">
        <v>0.47599999999999998</v>
      </c>
      <c r="B4762" s="52">
        <v>8.2899999999999991</v>
      </c>
      <c r="C4762" s="53">
        <v>6.4765624999999993E-2</v>
      </c>
    </row>
    <row r="4763" spans="1:3" x14ac:dyDescent="0.3">
      <c r="A4763" s="44">
        <v>0.47610000000000002</v>
      </c>
      <c r="B4763" s="52">
        <v>8.2899999999999991</v>
      </c>
      <c r="C4763" s="53">
        <v>6.4765624999999993E-2</v>
      </c>
    </row>
    <row r="4764" spans="1:3" x14ac:dyDescent="0.3">
      <c r="A4764" s="44">
        <v>0.47620000000000001</v>
      </c>
      <c r="B4764" s="52">
        <v>8.2899999999999991</v>
      </c>
      <c r="C4764" s="53">
        <v>6.4765624999999993E-2</v>
      </c>
    </row>
    <row r="4765" spans="1:3" x14ac:dyDescent="0.3">
      <c r="A4765" s="44">
        <v>0.4763</v>
      </c>
      <c r="B4765" s="52">
        <v>8.2899999999999991</v>
      </c>
      <c r="C4765" s="53">
        <v>6.4765624999999993E-2</v>
      </c>
    </row>
    <row r="4766" spans="1:3" x14ac:dyDescent="0.3">
      <c r="A4766" s="44">
        <v>0.47639999999999999</v>
      </c>
      <c r="B4766" s="52">
        <v>8.2899999999999991</v>
      </c>
      <c r="C4766" s="53">
        <v>6.4765624999999993E-2</v>
      </c>
    </row>
    <row r="4767" spans="1:3" x14ac:dyDescent="0.3">
      <c r="A4767" s="44">
        <v>0.47649999999999998</v>
      </c>
      <c r="B4767" s="52">
        <v>8.2899999999999991</v>
      </c>
      <c r="C4767" s="53">
        <v>6.4765624999999993E-2</v>
      </c>
    </row>
    <row r="4768" spans="1:3" x14ac:dyDescent="0.3">
      <c r="A4768" s="44">
        <v>0.47660000000000002</v>
      </c>
      <c r="B4768" s="52">
        <v>8.2899999999999991</v>
      </c>
      <c r="C4768" s="53">
        <v>6.4765624999999993E-2</v>
      </c>
    </row>
    <row r="4769" spans="1:3" x14ac:dyDescent="0.3">
      <c r="A4769" s="44">
        <v>0.47670000000000001</v>
      </c>
      <c r="B4769" s="52">
        <v>8.2899999999999991</v>
      </c>
      <c r="C4769" s="53">
        <v>6.4765624999999993E-2</v>
      </c>
    </row>
    <row r="4770" spans="1:3" x14ac:dyDescent="0.3">
      <c r="A4770" s="44">
        <v>0.4768</v>
      </c>
      <c r="B4770" s="52">
        <v>8.2899999999999991</v>
      </c>
      <c r="C4770" s="53">
        <v>6.4765624999999993E-2</v>
      </c>
    </row>
    <row r="4771" spans="1:3" x14ac:dyDescent="0.3">
      <c r="A4771" s="44">
        <v>0.47689999999999999</v>
      </c>
      <c r="B4771" s="52">
        <v>8.2899999999999991</v>
      </c>
      <c r="C4771" s="53">
        <v>6.4765624999999993E-2</v>
      </c>
    </row>
    <row r="4772" spans="1:3" x14ac:dyDescent="0.3">
      <c r="A4772" s="44">
        <v>0.47699999999999998</v>
      </c>
      <c r="B4772" s="52">
        <v>8.2899999999999991</v>
      </c>
      <c r="C4772" s="53">
        <v>6.4765624999999993E-2</v>
      </c>
    </row>
    <row r="4773" spans="1:3" x14ac:dyDescent="0.3">
      <c r="A4773" s="44">
        <v>0.47710000000000002</v>
      </c>
      <c r="B4773" s="52">
        <v>8.2899999999999991</v>
      </c>
      <c r="C4773" s="53">
        <v>6.4765624999999993E-2</v>
      </c>
    </row>
    <row r="4774" spans="1:3" x14ac:dyDescent="0.3">
      <c r="A4774" s="44">
        <v>0.47720000000000001</v>
      </c>
      <c r="B4774" s="52">
        <v>8.2899999999999991</v>
      </c>
      <c r="C4774" s="53">
        <v>6.4765624999999993E-2</v>
      </c>
    </row>
    <row r="4775" spans="1:3" x14ac:dyDescent="0.3">
      <c r="A4775" s="44">
        <v>0.4773</v>
      </c>
      <c r="B4775" s="52">
        <v>8.2899999999999991</v>
      </c>
      <c r="C4775" s="53">
        <v>6.4765624999999993E-2</v>
      </c>
    </row>
    <row r="4776" spans="1:3" x14ac:dyDescent="0.3">
      <c r="A4776" s="44">
        <v>0.47739999999999999</v>
      </c>
      <c r="B4776" s="52">
        <v>8.2899999999999991</v>
      </c>
      <c r="C4776" s="53">
        <v>6.4765624999999993E-2</v>
      </c>
    </row>
    <row r="4777" spans="1:3" x14ac:dyDescent="0.3">
      <c r="A4777" s="44">
        <v>0.47749999999999998</v>
      </c>
      <c r="B4777" s="52">
        <v>8.2899999999999991</v>
      </c>
      <c r="C4777" s="53">
        <v>6.4765624999999993E-2</v>
      </c>
    </row>
    <row r="4778" spans="1:3" x14ac:dyDescent="0.3">
      <c r="A4778" s="44">
        <v>0.47760000000000002</v>
      </c>
      <c r="B4778" s="52">
        <v>8.2899999999999991</v>
      </c>
      <c r="C4778" s="53">
        <v>6.4765624999999993E-2</v>
      </c>
    </row>
    <row r="4779" spans="1:3" x14ac:dyDescent="0.3">
      <c r="A4779" s="44">
        <v>0.47770000000000001</v>
      </c>
      <c r="B4779" s="52">
        <v>8.2899999999999991</v>
      </c>
      <c r="C4779" s="53">
        <v>6.4765624999999993E-2</v>
      </c>
    </row>
    <row r="4780" spans="1:3" x14ac:dyDescent="0.3">
      <c r="A4780" s="44">
        <v>0.4778</v>
      </c>
      <c r="B4780" s="52">
        <v>8.2899999999999991</v>
      </c>
      <c r="C4780" s="53">
        <v>6.4765624999999993E-2</v>
      </c>
    </row>
    <row r="4781" spans="1:3" x14ac:dyDescent="0.3">
      <c r="A4781" s="44">
        <v>0.47789999999999999</v>
      </c>
      <c r="B4781" s="52">
        <v>8.2899999999999991</v>
      </c>
      <c r="C4781" s="53">
        <v>6.4765624999999993E-2</v>
      </c>
    </row>
    <row r="4782" spans="1:3" x14ac:dyDescent="0.3">
      <c r="A4782" s="44">
        <v>0.47799999999999998</v>
      </c>
      <c r="B4782" s="52">
        <v>8.2899999999999991</v>
      </c>
      <c r="C4782" s="53">
        <v>6.4765624999999993E-2</v>
      </c>
    </row>
    <row r="4783" spans="1:3" x14ac:dyDescent="0.3">
      <c r="A4783" s="44">
        <v>0.47810000000000002</v>
      </c>
      <c r="B4783" s="52">
        <v>8.2899999999999991</v>
      </c>
      <c r="C4783" s="53">
        <v>6.4765624999999993E-2</v>
      </c>
    </row>
    <row r="4784" spans="1:3" x14ac:dyDescent="0.3">
      <c r="A4784" s="44">
        <v>0.47820000000000001</v>
      </c>
      <c r="B4784" s="52">
        <v>8.2899999999999991</v>
      </c>
      <c r="C4784" s="53">
        <v>6.4765624999999993E-2</v>
      </c>
    </row>
    <row r="4785" spans="1:3" x14ac:dyDescent="0.3">
      <c r="A4785" s="44">
        <v>0.4783</v>
      </c>
      <c r="B4785" s="52">
        <v>8.2899999999999991</v>
      </c>
      <c r="C4785" s="53">
        <v>6.4765624999999993E-2</v>
      </c>
    </row>
    <row r="4786" spans="1:3" x14ac:dyDescent="0.3">
      <c r="A4786" s="44">
        <v>0.47839999999999999</v>
      </c>
      <c r="B4786" s="52">
        <v>8.2899999999999991</v>
      </c>
      <c r="C4786" s="53">
        <v>6.4765624999999993E-2</v>
      </c>
    </row>
    <row r="4787" spans="1:3" x14ac:dyDescent="0.3">
      <c r="A4787" s="44">
        <v>0.47849999999999998</v>
      </c>
      <c r="B4787" s="52">
        <v>8.2899999999999991</v>
      </c>
      <c r="C4787" s="53">
        <v>6.4765624999999993E-2</v>
      </c>
    </row>
    <row r="4788" spans="1:3" x14ac:dyDescent="0.3">
      <c r="A4788" s="44">
        <v>0.47860000000000003</v>
      </c>
      <c r="B4788" s="52">
        <v>8.2899999999999991</v>
      </c>
      <c r="C4788" s="53">
        <v>6.4765624999999993E-2</v>
      </c>
    </row>
    <row r="4789" spans="1:3" x14ac:dyDescent="0.3">
      <c r="A4789" s="44">
        <v>0.47870000000000001</v>
      </c>
      <c r="B4789" s="52">
        <v>8.2899999999999991</v>
      </c>
      <c r="C4789" s="53">
        <v>6.4765624999999993E-2</v>
      </c>
    </row>
    <row r="4790" spans="1:3" x14ac:dyDescent="0.3">
      <c r="A4790" s="44">
        <v>0.4788</v>
      </c>
      <c r="B4790" s="52">
        <v>8.2899999999999991</v>
      </c>
      <c r="C4790" s="53">
        <v>6.4765624999999993E-2</v>
      </c>
    </row>
    <row r="4791" spans="1:3" x14ac:dyDescent="0.3">
      <c r="A4791" s="44">
        <v>0.47889999999999999</v>
      </c>
      <c r="B4791" s="52">
        <v>8.2899999999999991</v>
      </c>
      <c r="C4791" s="53">
        <v>6.4765624999999993E-2</v>
      </c>
    </row>
    <row r="4792" spans="1:3" x14ac:dyDescent="0.3">
      <c r="A4792" s="44">
        <v>0.47899999999999998</v>
      </c>
      <c r="B4792" s="52">
        <v>8.2899999999999991</v>
      </c>
      <c r="C4792" s="53">
        <v>6.4765624999999993E-2</v>
      </c>
    </row>
    <row r="4793" spans="1:3" x14ac:dyDescent="0.3">
      <c r="A4793" s="44">
        <v>0.47910000000000003</v>
      </c>
      <c r="B4793" s="52">
        <v>8.2899999999999991</v>
      </c>
      <c r="C4793" s="53">
        <v>6.4765624999999993E-2</v>
      </c>
    </row>
    <row r="4794" spans="1:3" x14ac:dyDescent="0.3">
      <c r="A4794" s="44">
        <v>0.47920000000000001</v>
      </c>
      <c r="B4794" s="52">
        <v>8.2899999999999991</v>
      </c>
      <c r="C4794" s="53">
        <v>6.4765624999999993E-2</v>
      </c>
    </row>
    <row r="4795" spans="1:3" x14ac:dyDescent="0.3">
      <c r="A4795" s="44">
        <v>0.4793</v>
      </c>
      <c r="B4795" s="52">
        <v>8.2899999999999991</v>
      </c>
      <c r="C4795" s="53">
        <v>6.4765624999999993E-2</v>
      </c>
    </row>
    <row r="4796" spans="1:3" x14ac:dyDescent="0.3">
      <c r="A4796" s="44">
        <v>0.47939999999999999</v>
      </c>
      <c r="B4796" s="52">
        <v>8.2899999999999991</v>
      </c>
      <c r="C4796" s="53">
        <v>6.4765624999999993E-2</v>
      </c>
    </row>
    <row r="4797" spans="1:3" x14ac:dyDescent="0.3">
      <c r="A4797" s="44">
        <v>0.47949999999999998</v>
      </c>
      <c r="B4797" s="52">
        <v>8.2899999999999991</v>
      </c>
      <c r="C4797" s="53">
        <v>6.4765624999999993E-2</v>
      </c>
    </row>
    <row r="4798" spans="1:3" x14ac:dyDescent="0.3">
      <c r="A4798" s="44">
        <v>0.47960000000000003</v>
      </c>
      <c r="B4798" s="52">
        <v>8.2899999999999991</v>
      </c>
      <c r="C4798" s="53">
        <v>6.4765624999999993E-2</v>
      </c>
    </row>
    <row r="4799" spans="1:3" x14ac:dyDescent="0.3">
      <c r="A4799" s="44">
        <v>0.47970000000000002</v>
      </c>
      <c r="B4799" s="52">
        <v>8.2899999999999991</v>
      </c>
      <c r="C4799" s="53">
        <v>6.4765624999999993E-2</v>
      </c>
    </row>
    <row r="4800" spans="1:3" x14ac:dyDescent="0.3">
      <c r="A4800" s="44">
        <v>0.4798</v>
      </c>
      <c r="B4800" s="52">
        <v>8.2899999999999991</v>
      </c>
      <c r="C4800" s="53">
        <v>6.4765624999999993E-2</v>
      </c>
    </row>
    <row r="4801" spans="1:3" x14ac:dyDescent="0.3">
      <c r="A4801" s="44">
        <v>0.47989999999999999</v>
      </c>
      <c r="B4801" s="52">
        <v>8.2899999999999991</v>
      </c>
      <c r="C4801" s="53">
        <v>6.4765624999999993E-2</v>
      </c>
    </row>
    <row r="4802" spans="1:3" x14ac:dyDescent="0.3">
      <c r="A4802" s="44">
        <v>0.48</v>
      </c>
      <c r="B4802" s="52">
        <v>8.2899999999999991</v>
      </c>
      <c r="C4802" s="53">
        <v>6.4765624999999993E-2</v>
      </c>
    </row>
    <row r="4803" spans="1:3" x14ac:dyDescent="0.3">
      <c r="A4803" s="44">
        <v>0.48010000000000003</v>
      </c>
      <c r="B4803" s="52">
        <v>8.2799999999999994</v>
      </c>
      <c r="C4803" s="53">
        <v>6.4687499999999995E-2</v>
      </c>
    </row>
    <row r="4804" spans="1:3" x14ac:dyDescent="0.3">
      <c r="A4804" s="44">
        <v>0.48020000000000002</v>
      </c>
      <c r="B4804" s="52">
        <v>8.2799999999999994</v>
      </c>
      <c r="C4804" s="53">
        <v>6.4687499999999995E-2</v>
      </c>
    </row>
    <row r="4805" spans="1:3" x14ac:dyDescent="0.3">
      <c r="A4805" s="44">
        <v>0.4803</v>
      </c>
      <c r="B4805" s="52">
        <v>8.2799999999999994</v>
      </c>
      <c r="C4805" s="53">
        <v>6.4687499999999995E-2</v>
      </c>
    </row>
    <row r="4806" spans="1:3" x14ac:dyDescent="0.3">
      <c r="A4806" s="44">
        <v>0.48039999999999999</v>
      </c>
      <c r="B4806" s="52">
        <v>8.2799999999999994</v>
      </c>
      <c r="C4806" s="53">
        <v>6.4687499999999995E-2</v>
      </c>
    </row>
    <row r="4807" spans="1:3" x14ac:dyDescent="0.3">
      <c r="A4807" s="44">
        <v>0.48049999999999998</v>
      </c>
      <c r="B4807" s="52">
        <v>8.2799999999999994</v>
      </c>
      <c r="C4807" s="53">
        <v>6.4687499999999995E-2</v>
      </c>
    </row>
    <row r="4808" spans="1:3" x14ac:dyDescent="0.3">
      <c r="A4808" s="44">
        <v>0.48060000000000003</v>
      </c>
      <c r="B4808" s="52">
        <v>8.2799999999999994</v>
      </c>
      <c r="C4808" s="53">
        <v>6.4687499999999995E-2</v>
      </c>
    </row>
    <row r="4809" spans="1:3" x14ac:dyDescent="0.3">
      <c r="A4809" s="44">
        <v>0.48070000000000002</v>
      </c>
      <c r="B4809" s="52">
        <v>8.2799999999999994</v>
      </c>
      <c r="C4809" s="53">
        <v>6.4687499999999995E-2</v>
      </c>
    </row>
    <row r="4810" spans="1:3" x14ac:dyDescent="0.3">
      <c r="A4810" s="44">
        <v>0.48080000000000001</v>
      </c>
      <c r="B4810" s="52">
        <v>8.2799999999999994</v>
      </c>
      <c r="C4810" s="53">
        <v>6.4687499999999995E-2</v>
      </c>
    </row>
    <row r="4811" spans="1:3" x14ac:dyDescent="0.3">
      <c r="A4811" s="44">
        <v>0.48089999999999999</v>
      </c>
      <c r="B4811" s="52">
        <v>8.2799999999999994</v>
      </c>
      <c r="C4811" s="53">
        <v>6.4687499999999995E-2</v>
      </c>
    </row>
    <row r="4812" spans="1:3" x14ac:dyDescent="0.3">
      <c r="A4812" s="44">
        <v>0.48099999999999998</v>
      </c>
      <c r="B4812" s="52">
        <v>8.2799999999999994</v>
      </c>
      <c r="C4812" s="53">
        <v>6.4687499999999995E-2</v>
      </c>
    </row>
    <row r="4813" spans="1:3" x14ac:dyDescent="0.3">
      <c r="A4813" s="44">
        <v>0.48110000000000003</v>
      </c>
      <c r="B4813" s="52">
        <v>8.2799999999999994</v>
      </c>
      <c r="C4813" s="53">
        <v>6.4687499999999995E-2</v>
      </c>
    </row>
    <row r="4814" spans="1:3" x14ac:dyDescent="0.3">
      <c r="A4814" s="44">
        <v>0.48120000000000002</v>
      </c>
      <c r="B4814" s="52">
        <v>8.2799999999999994</v>
      </c>
      <c r="C4814" s="53">
        <v>6.4687499999999995E-2</v>
      </c>
    </row>
    <row r="4815" spans="1:3" x14ac:dyDescent="0.3">
      <c r="A4815" s="44">
        <v>0.48130000000000001</v>
      </c>
      <c r="B4815" s="52">
        <v>8.2799999999999994</v>
      </c>
      <c r="C4815" s="53">
        <v>6.4687499999999995E-2</v>
      </c>
    </row>
    <row r="4816" spans="1:3" x14ac:dyDescent="0.3">
      <c r="A4816" s="44">
        <v>0.48139999999999999</v>
      </c>
      <c r="B4816" s="52">
        <v>8.2799999999999994</v>
      </c>
      <c r="C4816" s="53">
        <v>6.4687499999999995E-2</v>
      </c>
    </row>
    <row r="4817" spans="1:3" x14ac:dyDescent="0.3">
      <c r="A4817" s="44">
        <v>0.48149999999999998</v>
      </c>
      <c r="B4817" s="52">
        <v>8.2799999999999994</v>
      </c>
      <c r="C4817" s="53">
        <v>6.4687499999999995E-2</v>
      </c>
    </row>
    <row r="4818" spans="1:3" x14ac:dyDescent="0.3">
      <c r="A4818" s="44">
        <v>0.48159999999999997</v>
      </c>
      <c r="B4818" s="52">
        <v>8.2799999999999994</v>
      </c>
      <c r="C4818" s="53">
        <v>6.4687499999999995E-2</v>
      </c>
    </row>
    <row r="4819" spans="1:3" x14ac:dyDescent="0.3">
      <c r="A4819" s="44">
        <v>0.48170000000000002</v>
      </c>
      <c r="B4819" s="52">
        <v>8.2799999999999994</v>
      </c>
      <c r="C4819" s="53">
        <v>6.4687499999999995E-2</v>
      </c>
    </row>
    <row r="4820" spans="1:3" x14ac:dyDescent="0.3">
      <c r="A4820" s="44">
        <v>0.48180000000000001</v>
      </c>
      <c r="B4820" s="52">
        <v>8.2799999999999994</v>
      </c>
      <c r="C4820" s="53">
        <v>6.4687499999999995E-2</v>
      </c>
    </row>
    <row r="4821" spans="1:3" x14ac:dyDescent="0.3">
      <c r="A4821" s="44">
        <v>0.4819</v>
      </c>
      <c r="B4821" s="52">
        <v>8.2799999999999994</v>
      </c>
      <c r="C4821" s="53">
        <v>6.4687499999999995E-2</v>
      </c>
    </row>
    <row r="4822" spans="1:3" x14ac:dyDescent="0.3">
      <c r="A4822" s="44">
        <v>0.48199999999999998</v>
      </c>
      <c r="B4822" s="52">
        <v>8.2799999999999994</v>
      </c>
      <c r="C4822" s="53">
        <v>6.4687499999999995E-2</v>
      </c>
    </row>
    <row r="4823" spans="1:3" x14ac:dyDescent="0.3">
      <c r="A4823" s="44">
        <v>0.48209999999999997</v>
      </c>
      <c r="B4823" s="52">
        <v>8.2799999999999994</v>
      </c>
      <c r="C4823" s="53">
        <v>6.4687499999999995E-2</v>
      </c>
    </row>
    <row r="4824" spans="1:3" x14ac:dyDescent="0.3">
      <c r="A4824" s="44">
        <v>0.48220000000000002</v>
      </c>
      <c r="B4824" s="52">
        <v>8.2799999999999994</v>
      </c>
      <c r="C4824" s="53">
        <v>6.4687499999999995E-2</v>
      </c>
    </row>
    <row r="4825" spans="1:3" x14ac:dyDescent="0.3">
      <c r="A4825" s="44">
        <v>0.48230000000000001</v>
      </c>
      <c r="B4825" s="52">
        <v>8.2799999999999994</v>
      </c>
      <c r="C4825" s="53">
        <v>6.4687499999999995E-2</v>
      </c>
    </row>
    <row r="4826" spans="1:3" x14ac:dyDescent="0.3">
      <c r="A4826" s="44">
        <v>0.4824</v>
      </c>
      <c r="B4826" s="52">
        <v>8.2799999999999994</v>
      </c>
      <c r="C4826" s="53">
        <v>6.4687499999999995E-2</v>
      </c>
    </row>
    <row r="4827" spans="1:3" x14ac:dyDescent="0.3">
      <c r="A4827" s="44">
        <v>0.48249999999999998</v>
      </c>
      <c r="B4827" s="52">
        <v>8.2799999999999994</v>
      </c>
      <c r="C4827" s="53">
        <v>6.4687499999999995E-2</v>
      </c>
    </row>
    <row r="4828" spans="1:3" x14ac:dyDescent="0.3">
      <c r="A4828" s="44">
        <v>0.48259999999999997</v>
      </c>
      <c r="B4828" s="52">
        <v>8.2799999999999994</v>
      </c>
      <c r="C4828" s="53">
        <v>6.4687499999999995E-2</v>
      </c>
    </row>
    <row r="4829" spans="1:3" x14ac:dyDescent="0.3">
      <c r="A4829" s="44">
        <v>0.48270000000000002</v>
      </c>
      <c r="B4829" s="52">
        <v>8.2799999999999994</v>
      </c>
      <c r="C4829" s="53">
        <v>6.4687499999999995E-2</v>
      </c>
    </row>
    <row r="4830" spans="1:3" x14ac:dyDescent="0.3">
      <c r="A4830" s="44">
        <v>0.48280000000000001</v>
      </c>
      <c r="B4830" s="52">
        <v>8.2799999999999994</v>
      </c>
      <c r="C4830" s="53">
        <v>6.4687499999999995E-2</v>
      </c>
    </row>
    <row r="4831" spans="1:3" x14ac:dyDescent="0.3">
      <c r="A4831" s="44">
        <v>0.4829</v>
      </c>
      <c r="B4831" s="52">
        <v>8.2799999999999994</v>
      </c>
      <c r="C4831" s="53">
        <v>6.4687499999999995E-2</v>
      </c>
    </row>
    <row r="4832" spans="1:3" x14ac:dyDescent="0.3">
      <c r="A4832" s="44">
        <v>0.48299999999999998</v>
      </c>
      <c r="B4832" s="52">
        <v>8.2799999999999994</v>
      </c>
      <c r="C4832" s="53">
        <v>6.4687499999999995E-2</v>
      </c>
    </row>
    <row r="4833" spans="1:3" x14ac:dyDescent="0.3">
      <c r="A4833" s="44">
        <v>0.48309999999999997</v>
      </c>
      <c r="B4833" s="52">
        <v>8.2799999999999994</v>
      </c>
      <c r="C4833" s="53">
        <v>6.4687499999999995E-2</v>
      </c>
    </row>
    <row r="4834" spans="1:3" x14ac:dyDescent="0.3">
      <c r="A4834" s="44">
        <v>0.48320000000000002</v>
      </c>
      <c r="B4834" s="52">
        <v>8.2799999999999994</v>
      </c>
      <c r="C4834" s="53">
        <v>6.4687499999999995E-2</v>
      </c>
    </row>
    <row r="4835" spans="1:3" x14ac:dyDescent="0.3">
      <c r="A4835" s="44">
        <v>0.48330000000000001</v>
      </c>
      <c r="B4835" s="52">
        <v>8.2799999999999994</v>
      </c>
      <c r="C4835" s="53">
        <v>6.4687499999999995E-2</v>
      </c>
    </row>
    <row r="4836" spans="1:3" x14ac:dyDescent="0.3">
      <c r="A4836" s="44">
        <v>0.4834</v>
      </c>
      <c r="B4836" s="52">
        <v>8.2799999999999994</v>
      </c>
      <c r="C4836" s="53">
        <v>6.4687499999999995E-2</v>
      </c>
    </row>
    <row r="4837" spans="1:3" x14ac:dyDescent="0.3">
      <c r="A4837" s="44">
        <v>0.48349999999999999</v>
      </c>
      <c r="B4837" s="52">
        <v>8.2799999999999994</v>
      </c>
      <c r="C4837" s="53">
        <v>6.4687499999999995E-2</v>
      </c>
    </row>
    <row r="4838" spans="1:3" x14ac:dyDescent="0.3">
      <c r="A4838" s="44">
        <v>0.48359999999999997</v>
      </c>
      <c r="B4838" s="52">
        <v>8.2799999999999994</v>
      </c>
      <c r="C4838" s="53">
        <v>6.4687499999999995E-2</v>
      </c>
    </row>
    <row r="4839" spans="1:3" x14ac:dyDescent="0.3">
      <c r="A4839" s="44">
        <v>0.48370000000000002</v>
      </c>
      <c r="B4839" s="52">
        <v>8.2799999999999994</v>
      </c>
      <c r="C4839" s="53">
        <v>6.4687499999999995E-2</v>
      </c>
    </row>
    <row r="4840" spans="1:3" x14ac:dyDescent="0.3">
      <c r="A4840" s="44">
        <v>0.48380000000000001</v>
      </c>
      <c r="B4840" s="52">
        <v>8.2799999999999994</v>
      </c>
      <c r="C4840" s="53">
        <v>6.4687499999999995E-2</v>
      </c>
    </row>
    <row r="4841" spans="1:3" x14ac:dyDescent="0.3">
      <c r="A4841" s="44">
        <v>0.4839</v>
      </c>
      <c r="B4841" s="52">
        <v>8.2799999999999994</v>
      </c>
      <c r="C4841" s="53">
        <v>6.4687499999999995E-2</v>
      </c>
    </row>
    <row r="4842" spans="1:3" x14ac:dyDescent="0.3">
      <c r="A4842" s="44">
        <v>0.48399999999999999</v>
      </c>
      <c r="B4842" s="52">
        <v>8.2799999999999994</v>
      </c>
      <c r="C4842" s="53">
        <v>6.4687499999999995E-2</v>
      </c>
    </row>
    <row r="4843" spans="1:3" x14ac:dyDescent="0.3">
      <c r="A4843" s="44">
        <v>0.48409999999999997</v>
      </c>
      <c r="B4843" s="52">
        <v>8.2799999999999994</v>
      </c>
      <c r="C4843" s="53">
        <v>6.4687499999999995E-2</v>
      </c>
    </row>
    <row r="4844" spans="1:3" x14ac:dyDescent="0.3">
      <c r="A4844" s="44">
        <v>0.48420000000000002</v>
      </c>
      <c r="B4844" s="52">
        <v>8.2799999999999994</v>
      </c>
      <c r="C4844" s="53">
        <v>6.4687499999999995E-2</v>
      </c>
    </row>
    <row r="4845" spans="1:3" x14ac:dyDescent="0.3">
      <c r="A4845" s="44">
        <v>0.48430000000000001</v>
      </c>
      <c r="B4845" s="52">
        <v>8.2799999999999994</v>
      </c>
      <c r="C4845" s="53">
        <v>6.4687499999999995E-2</v>
      </c>
    </row>
    <row r="4846" spans="1:3" x14ac:dyDescent="0.3">
      <c r="A4846" s="44">
        <v>0.4844</v>
      </c>
      <c r="B4846" s="52">
        <v>8.2799999999999994</v>
      </c>
      <c r="C4846" s="53">
        <v>6.4687499999999995E-2</v>
      </c>
    </row>
    <row r="4847" spans="1:3" x14ac:dyDescent="0.3">
      <c r="A4847" s="44">
        <v>0.48449999999999999</v>
      </c>
      <c r="B4847" s="52">
        <v>8.2799999999999994</v>
      </c>
      <c r="C4847" s="53">
        <v>6.4687499999999995E-2</v>
      </c>
    </row>
    <row r="4848" spans="1:3" x14ac:dyDescent="0.3">
      <c r="A4848" s="44">
        <v>0.48459999999999998</v>
      </c>
      <c r="B4848" s="52">
        <v>8.2799999999999994</v>
      </c>
      <c r="C4848" s="53">
        <v>6.4687499999999995E-2</v>
      </c>
    </row>
    <row r="4849" spans="1:3" x14ac:dyDescent="0.3">
      <c r="A4849" s="44">
        <v>0.48470000000000002</v>
      </c>
      <c r="B4849" s="52">
        <v>8.2799999999999994</v>
      </c>
      <c r="C4849" s="53">
        <v>6.4687499999999995E-2</v>
      </c>
    </row>
    <row r="4850" spans="1:3" x14ac:dyDescent="0.3">
      <c r="A4850" s="44">
        <v>0.48480000000000001</v>
      </c>
      <c r="B4850" s="52">
        <v>8.2799999999999994</v>
      </c>
      <c r="C4850" s="53">
        <v>6.4687499999999995E-2</v>
      </c>
    </row>
    <row r="4851" spans="1:3" x14ac:dyDescent="0.3">
      <c r="A4851" s="44">
        <v>0.4849</v>
      </c>
      <c r="B4851" s="52">
        <v>8.2799999999999994</v>
      </c>
      <c r="C4851" s="53">
        <v>6.4687499999999995E-2</v>
      </c>
    </row>
    <row r="4852" spans="1:3" x14ac:dyDescent="0.3">
      <c r="A4852" s="44">
        <v>0.48499999999999999</v>
      </c>
      <c r="B4852" s="52">
        <v>8.2799999999999994</v>
      </c>
      <c r="C4852" s="53">
        <v>6.4687499999999995E-2</v>
      </c>
    </row>
    <row r="4853" spans="1:3" x14ac:dyDescent="0.3">
      <c r="A4853" s="44">
        <v>0.48509999999999998</v>
      </c>
      <c r="B4853" s="52">
        <v>8.2799999999999994</v>
      </c>
      <c r="C4853" s="53">
        <v>6.4687499999999995E-2</v>
      </c>
    </row>
    <row r="4854" spans="1:3" x14ac:dyDescent="0.3">
      <c r="A4854" s="44">
        <v>0.48520000000000002</v>
      </c>
      <c r="B4854" s="52">
        <v>8.2799999999999994</v>
      </c>
      <c r="C4854" s="53">
        <v>6.4687499999999995E-2</v>
      </c>
    </row>
    <row r="4855" spans="1:3" x14ac:dyDescent="0.3">
      <c r="A4855" s="44">
        <v>0.48530000000000001</v>
      </c>
      <c r="B4855" s="52">
        <v>8.2799999999999994</v>
      </c>
      <c r="C4855" s="53">
        <v>6.4687499999999995E-2</v>
      </c>
    </row>
    <row r="4856" spans="1:3" x14ac:dyDescent="0.3">
      <c r="A4856" s="44">
        <v>0.4854</v>
      </c>
      <c r="B4856" s="52">
        <v>8.2799999999999994</v>
      </c>
      <c r="C4856" s="53">
        <v>6.4687499999999995E-2</v>
      </c>
    </row>
    <row r="4857" spans="1:3" x14ac:dyDescent="0.3">
      <c r="A4857" s="44">
        <v>0.48549999999999999</v>
      </c>
      <c r="B4857" s="52">
        <v>8.2799999999999994</v>
      </c>
      <c r="C4857" s="53">
        <v>6.4687499999999995E-2</v>
      </c>
    </row>
    <row r="4858" spans="1:3" x14ac:dyDescent="0.3">
      <c r="A4858" s="44">
        <v>0.48559999999999998</v>
      </c>
      <c r="B4858" s="52">
        <v>8.2799999999999994</v>
      </c>
      <c r="C4858" s="53">
        <v>6.4687499999999995E-2</v>
      </c>
    </row>
    <row r="4859" spans="1:3" x14ac:dyDescent="0.3">
      <c r="A4859" s="44">
        <v>0.48570000000000002</v>
      </c>
      <c r="B4859" s="52">
        <v>8.2799999999999994</v>
      </c>
      <c r="C4859" s="53">
        <v>6.4687499999999995E-2</v>
      </c>
    </row>
    <row r="4860" spans="1:3" x14ac:dyDescent="0.3">
      <c r="A4860" s="44">
        <v>0.48580000000000001</v>
      </c>
      <c r="B4860" s="52">
        <v>8.2799999999999994</v>
      </c>
      <c r="C4860" s="53">
        <v>6.4687499999999995E-2</v>
      </c>
    </row>
    <row r="4861" spans="1:3" x14ac:dyDescent="0.3">
      <c r="A4861" s="44">
        <v>0.4859</v>
      </c>
      <c r="B4861" s="52">
        <v>8.2799999999999994</v>
      </c>
      <c r="C4861" s="53">
        <v>6.4687499999999995E-2</v>
      </c>
    </row>
    <row r="4862" spans="1:3" x14ac:dyDescent="0.3">
      <c r="A4862" s="44">
        <v>0.48599999999999999</v>
      </c>
      <c r="B4862" s="52">
        <v>8.2799999999999994</v>
      </c>
      <c r="C4862" s="53">
        <v>6.4687499999999995E-2</v>
      </c>
    </row>
    <row r="4863" spans="1:3" x14ac:dyDescent="0.3">
      <c r="A4863" s="44">
        <v>0.48609999999999998</v>
      </c>
      <c r="B4863" s="52">
        <v>8.2799999999999994</v>
      </c>
      <c r="C4863" s="53">
        <v>6.4687499999999995E-2</v>
      </c>
    </row>
    <row r="4864" spans="1:3" x14ac:dyDescent="0.3">
      <c r="A4864" s="44">
        <v>0.48620000000000002</v>
      </c>
      <c r="B4864" s="52">
        <v>8.2799999999999994</v>
      </c>
      <c r="C4864" s="53">
        <v>6.4687499999999995E-2</v>
      </c>
    </row>
    <row r="4865" spans="1:3" x14ac:dyDescent="0.3">
      <c r="A4865" s="44">
        <v>0.48630000000000001</v>
      </c>
      <c r="B4865" s="52">
        <v>8.2799999999999994</v>
      </c>
      <c r="C4865" s="53">
        <v>6.4687499999999995E-2</v>
      </c>
    </row>
    <row r="4866" spans="1:3" x14ac:dyDescent="0.3">
      <c r="A4866" s="44">
        <v>0.4864</v>
      </c>
      <c r="B4866" s="52">
        <v>8.2799999999999994</v>
      </c>
      <c r="C4866" s="53">
        <v>6.4687499999999995E-2</v>
      </c>
    </row>
    <row r="4867" spans="1:3" x14ac:dyDescent="0.3">
      <c r="A4867" s="44">
        <v>0.48649999999999999</v>
      </c>
      <c r="B4867" s="52">
        <v>8.2799999999999994</v>
      </c>
      <c r="C4867" s="53">
        <v>6.4687499999999995E-2</v>
      </c>
    </row>
    <row r="4868" spans="1:3" x14ac:dyDescent="0.3">
      <c r="A4868" s="44">
        <v>0.48659999999999998</v>
      </c>
      <c r="B4868" s="52">
        <v>8.2799999999999994</v>
      </c>
      <c r="C4868" s="53">
        <v>6.4687499999999995E-2</v>
      </c>
    </row>
    <row r="4869" spans="1:3" x14ac:dyDescent="0.3">
      <c r="A4869" s="44">
        <v>0.48670000000000002</v>
      </c>
      <c r="B4869" s="52">
        <v>8.2799999999999994</v>
      </c>
      <c r="C4869" s="53">
        <v>6.4687499999999995E-2</v>
      </c>
    </row>
    <row r="4870" spans="1:3" x14ac:dyDescent="0.3">
      <c r="A4870" s="44">
        <v>0.48680000000000001</v>
      </c>
      <c r="B4870" s="52">
        <v>8.2799999999999994</v>
      </c>
      <c r="C4870" s="53">
        <v>6.4687499999999995E-2</v>
      </c>
    </row>
    <row r="4871" spans="1:3" x14ac:dyDescent="0.3">
      <c r="A4871" s="44">
        <v>0.4869</v>
      </c>
      <c r="B4871" s="52">
        <v>8.2799999999999994</v>
      </c>
      <c r="C4871" s="53">
        <v>6.4687499999999995E-2</v>
      </c>
    </row>
    <row r="4872" spans="1:3" x14ac:dyDescent="0.3">
      <c r="A4872" s="44">
        <v>0.48699999999999999</v>
      </c>
      <c r="B4872" s="52">
        <v>8.2799999999999994</v>
      </c>
      <c r="C4872" s="53">
        <v>6.4687499999999995E-2</v>
      </c>
    </row>
    <row r="4873" spans="1:3" x14ac:dyDescent="0.3">
      <c r="A4873" s="44">
        <v>0.48709999999999998</v>
      </c>
      <c r="B4873" s="52">
        <v>8.2799999999999994</v>
      </c>
      <c r="C4873" s="53">
        <v>6.4687499999999995E-2</v>
      </c>
    </row>
    <row r="4874" spans="1:3" x14ac:dyDescent="0.3">
      <c r="A4874" s="44">
        <v>0.48720000000000002</v>
      </c>
      <c r="B4874" s="52">
        <v>8.2799999999999994</v>
      </c>
      <c r="C4874" s="53">
        <v>6.4687499999999995E-2</v>
      </c>
    </row>
    <row r="4875" spans="1:3" x14ac:dyDescent="0.3">
      <c r="A4875" s="44">
        <v>0.48730000000000001</v>
      </c>
      <c r="B4875" s="52">
        <v>8.2799999999999994</v>
      </c>
      <c r="C4875" s="53">
        <v>6.4687499999999995E-2</v>
      </c>
    </row>
    <row r="4876" spans="1:3" x14ac:dyDescent="0.3">
      <c r="A4876" s="44">
        <v>0.4874</v>
      </c>
      <c r="B4876" s="52">
        <v>8.2799999999999994</v>
      </c>
      <c r="C4876" s="53">
        <v>6.4687499999999995E-2</v>
      </c>
    </row>
    <row r="4877" spans="1:3" x14ac:dyDescent="0.3">
      <c r="A4877" s="44">
        <v>0.48749999999999999</v>
      </c>
      <c r="B4877" s="52">
        <v>8.2799999999999994</v>
      </c>
      <c r="C4877" s="53">
        <v>6.4687499999999995E-2</v>
      </c>
    </row>
    <row r="4878" spans="1:3" x14ac:dyDescent="0.3">
      <c r="A4878" s="44">
        <v>0.48759999999999998</v>
      </c>
      <c r="B4878" s="52">
        <v>8.2799999999999994</v>
      </c>
      <c r="C4878" s="53">
        <v>6.4687499999999995E-2</v>
      </c>
    </row>
    <row r="4879" spans="1:3" x14ac:dyDescent="0.3">
      <c r="A4879" s="44">
        <v>0.48770000000000002</v>
      </c>
      <c r="B4879" s="52">
        <v>8.2799999999999994</v>
      </c>
      <c r="C4879" s="53">
        <v>6.4687499999999995E-2</v>
      </c>
    </row>
    <row r="4880" spans="1:3" x14ac:dyDescent="0.3">
      <c r="A4880" s="44">
        <v>0.48780000000000001</v>
      </c>
      <c r="B4880" s="52">
        <v>8.2799999999999994</v>
      </c>
      <c r="C4880" s="53">
        <v>6.4687499999999995E-2</v>
      </c>
    </row>
    <row r="4881" spans="1:3" x14ac:dyDescent="0.3">
      <c r="A4881" s="44">
        <v>0.4879</v>
      </c>
      <c r="B4881" s="52">
        <v>8.2799999999999994</v>
      </c>
      <c r="C4881" s="53">
        <v>6.4687499999999995E-2</v>
      </c>
    </row>
    <row r="4882" spans="1:3" x14ac:dyDescent="0.3">
      <c r="A4882" s="44">
        <v>0.48799999999999999</v>
      </c>
      <c r="B4882" s="52">
        <v>8.2799999999999994</v>
      </c>
      <c r="C4882" s="53">
        <v>6.4687499999999995E-2</v>
      </c>
    </row>
    <row r="4883" spans="1:3" x14ac:dyDescent="0.3">
      <c r="A4883" s="44">
        <v>0.48809999999999998</v>
      </c>
      <c r="B4883" s="52">
        <v>8.2799999999999994</v>
      </c>
      <c r="C4883" s="53">
        <v>6.4687499999999995E-2</v>
      </c>
    </row>
    <row r="4884" spans="1:3" x14ac:dyDescent="0.3">
      <c r="A4884" s="44">
        <v>0.48820000000000002</v>
      </c>
      <c r="B4884" s="52">
        <v>8.2799999999999994</v>
      </c>
      <c r="C4884" s="53">
        <v>6.4687499999999995E-2</v>
      </c>
    </row>
    <row r="4885" spans="1:3" x14ac:dyDescent="0.3">
      <c r="A4885" s="44">
        <v>0.48830000000000001</v>
      </c>
      <c r="B4885" s="52">
        <v>8.2799999999999994</v>
      </c>
      <c r="C4885" s="53">
        <v>6.4687499999999995E-2</v>
      </c>
    </row>
    <row r="4886" spans="1:3" x14ac:dyDescent="0.3">
      <c r="A4886" s="44">
        <v>0.4884</v>
      </c>
      <c r="B4886" s="52">
        <v>8.2799999999999994</v>
      </c>
      <c r="C4886" s="53">
        <v>6.4687499999999995E-2</v>
      </c>
    </row>
    <row r="4887" spans="1:3" x14ac:dyDescent="0.3">
      <c r="A4887" s="44">
        <v>0.48849999999999999</v>
      </c>
      <c r="B4887" s="52">
        <v>8.2799999999999994</v>
      </c>
      <c r="C4887" s="53">
        <v>6.4687499999999995E-2</v>
      </c>
    </row>
    <row r="4888" spans="1:3" x14ac:dyDescent="0.3">
      <c r="A4888" s="44">
        <v>0.48859999999999998</v>
      </c>
      <c r="B4888" s="52">
        <v>8.2799999999999994</v>
      </c>
      <c r="C4888" s="53">
        <v>6.4687499999999995E-2</v>
      </c>
    </row>
    <row r="4889" spans="1:3" x14ac:dyDescent="0.3">
      <c r="A4889" s="44">
        <v>0.48870000000000002</v>
      </c>
      <c r="B4889" s="52">
        <v>8.2799999999999994</v>
      </c>
      <c r="C4889" s="53">
        <v>6.4687499999999995E-2</v>
      </c>
    </row>
    <row r="4890" spans="1:3" x14ac:dyDescent="0.3">
      <c r="A4890" s="44">
        <v>0.48880000000000001</v>
      </c>
      <c r="B4890" s="52">
        <v>8.2799999999999994</v>
      </c>
      <c r="C4890" s="53">
        <v>6.4687499999999995E-2</v>
      </c>
    </row>
    <row r="4891" spans="1:3" x14ac:dyDescent="0.3">
      <c r="A4891" s="44">
        <v>0.4889</v>
      </c>
      <c r="B4891" s="52">
        <v>8.2799999999999994</v>
      </c>
      <c r="C4891" s="53">
        <v>6.4687499999999995E-2</v>
      </c>
    </row>
    <row r="4892" spans="1:3" x14ac:dyDescent="0.3">
      <c r="A4892" s="44">
        <v>0.48899999999999999</v>
      </c>
      <c r="B4892" s="52">
        <v>8.2799999999999994</v>
      </c>
      <c r="C4892" s="53">
        <v>6.4687499999999995E-2</v>
      </c>
    </row>
    <row r="4893" spans="1:3" x14ac:dyDescent="0.3">
      <c r="A4893" s="44">
        <v>0.48909999999999998</v>
      </c>
      <c r="B4893" s="52">
        <v>8.2799999999999994</v>
      </c>
      <c r="C4893" s="53">
        <v>6.4687499999999995E-2</v>
      </c>
    </row>
    <row r="4894" spans="1:3" x14ac:dyDescent="0.3">
      <c r="A4894" s="44">
        <v>0.48920000000000002</v>
      </c>
      <c r="B4894" s="52">
        <v>8.2799999999999994</v>
      </c>
      <c r="C4894" s="53">
        <v>6.4687499999999995E-2</v>
      </c>
    </row>
    <row r="4895" spans="1:3" x14ac:dyDescent="0.3">
      <c r="A4895" s="44">
        <v>0.48930000000000001</v>
      </c>
      <c r="B4895" s="52">
        <v>8.2799999999999994</v>
      </c>
      <c r="C4895" s="53">
        <v>6.4687499999999995E-2</v>
      </c>
    </row>
    <row r="4896" spans="1:3" x14ac:dyDescent="0.3">
      <c r="A4896" s="44">
        <v>0.4894</v>
      </c>
      <c r="B4896" s="52">
        <v>8.2799999999999994</v>
      </c>
      <c r="C4896" s="53">
        <v>6.4687499999999995E-2</v>
      </c>
    </row>
    <row r="4897" spans="1:3" x14ac:dyDescent="0.3">
      <c r="A4897" s="44">
        <v>0.48949999999999999</v>
      </c>
      <c r="B4897" s="52">
        <v>8.2799999999999994</v>
      </c>
      <c r="C4897" s="53">
        <v>6.4687499999999995E-2</v>
      </c>
    </row>
    <row r="4898" spans="1:3" x14ac:dyDescent="0.3">
      <c r="A4898" s="44">
        <v>0.48959999999999998</v>
      </c>
      <c r="B4898" s="52">
        <v>8.2799999999999994</v>
      </c>
      <c r="C4898" s="53">
        <v>6.4687499999999995E-2</v>
      </c>
    </row>
    <row r="4899" spans="1:3" x14ac:dyDescent="0.3">
      <c r="A4899" s="44">
        <v>0.48970000000000002</v>
      </c>
      <c r="B4899" s="52">
        <v>8.2799999999999994</v>
      </c>
      <c r="C4899" s="53">
        <v>6.4687499999999995E-2</v>
      </c>
    </row>
    <row r="4900" spans="1:3" x14ac:dyDescent="0.3">
      <c r="A4900" s="44">
        <v>0.48980000000000001</v>
      </c>
      <c r="B4900" s="52">
        <v>8.2799999999999994</v>
      </c>
      <c r="C4900" s="53">
        <v>6.4687499999999995E-2</v>
      </c>
    </row>
    <row r="4901" spans="1:3" x14ac:dyDescent="0.3">
      <c r="A4901" s="44">
        <v>0.4899</v>
      </c>
      <c r="B4901" s="52">
        <v>8.2799999999999994</v>
      </c>
      <c r="C4901" s="53">
        <v>6.4687499999999995E-2</v>
      </c>
    </row>
    <row r="4902" spans="1:3" x14ac:dyDescent="0.3">
      <c r="A4902" s="44">
        <v>0.49</v>
      </c>
      <c r="B4902" s="52">
        <v>8.2799999999999994</v>
      </c>
      <c r="C4902" s="53">
        <v>6.4687499999999995E-2</v>
      </c>
    </row>
    <row r="4903" spans="1:3" x14ac:dyDescent="0.3">
      <c r="A4903" s="44">
        <v>0.49009999999999998</v>
      </c>
      <c r="B4903" s="52">
        <v>8.2799999999999994</v>
      </c>
      <c r="C4903" s="53">
        <v>6.4687499999999995E-2</v>
      </c>
    </row>
    <row r="4904" spans="1:3" x14ac:dyDescent="0.3">
      <c r="A4904" s="44">
        <v>0.49020000000000002</v>
      </c>
      <c r="B4904" s="52">
        <v>8.2799999999999994</v>
      </c>
      <c r="C4904" s="53">
        <v>6.4687499999999995E-2</v>
      </c>
    </row>
    <row r="4905" spans="1:3" x14ac:dyDescent="0.3">
      <c r="A4905" s="44">
        <v>0.49030000000000001</v>
      </c>
      <c r="B4905" s="52">
        <v>8.2799999999999994</v>
      </c>
      <c r="C4905" s="53">
        <v>6.4687499999999995E-2</v>
      </c>
    </row>
    <row r="4906" spans="1:3" x14ac:dyDescent="0.3">
      <c r="A4906" s="44">
        <v>0.4904</v>
      </c>
      <c r="B4906" s="52">
        <v>8.2799999999999994</v>
      </c>
      <c r="C4906" s="53">
        <v>6.4687499999999995E-2</v>
      </c>
    </row>
    <row r="4907" spans="1:3" x14ac:dyDescent="0.3">
      <c r="A4907" s="44">
        <v>0.49049999999999999</v>
      </c>
      <c r="B4907" s="52">
        <v>8.2799999999999994</v>
      </c>
      <c r="C4907" s="53">
        <v>6.4687499999999995E-2</v>
      </c>
    </row>
    <row r="4908" spans="1:3" x14ac:dyDescent="0.3">
      <c r="A4908" s="44">
        <v>0.49059999999999998</v>
      </c>
      <c r="B4908" s="52">
        <v>8.2799999999999994</v>
      </c>
      <c r="C4908" s="53">
        <v>6.4687499999999995E-2</v>
      </c>
    </row>
    <row r="4909" spans="1:3" x14ac:dyDescent="0.3">
      <c r="A4909" s="44">
        <v>0.49070000000000003</v>
      </c>
      <c r="B4909" s="52">
        <v>8.2799999999999994</v>
      </c>
      <c r="C4909" s="53">
        <v>6.4687499999999995E-2</v>
      </c>
    </row>
    <row r="4910" spans="1:3" x14ac:dyDescent="0.3">
      <c r="A4910" s="44">
        <v>0.49080000000000001</v>
      </c>
      <c r="B4910" s="52">
        <v>8.2799999999999994</v>
      </c>
      <c r="C4910" s="53">
        <v>6.4687499999999995E-2</v>
      </c>
    </row>
    <row r="4911" spans="1:3" x14ac:dyDescent="0.3">
      <c r="A4911" s="44">
        <v>0.4909</v>
      </c>
      <c r="B4911" s="52">
        <v>8.2799999999999994</v>
      </c>
      <c r="C4911" s="53">
        <v>6.4687499999999995E-2</v>
      </c>
    </row>
    <row r="4912" spans="1:3" x14ac:dyDescent="0.3">
      <c r="A4912" s="44">
        <v>0.49099999999999999</v>
      </c>
      <c r="B4912" s="52">
        <v>8.2799999999999994</v>
      </c>
      <c r="C4912" s="53">
        <v>6.4687499999999995E-2</v>
      </c>
    </row>
    <row r="4913" spans="1:3" x14ac:dyDescent="0.3">
      <c r="A4913" s="44">
        <v>0.49109999999999998</v>
      </c>
      <c r="B4913" s="52">
        <v>8.2799999999999994</v>
      </c>
      <c r="C4913" s="53">
        <v>6.4687499999999995E-2</v>
      </c>
    </row>
    <row r="4914" spans="1:3" x14ac:dyDescent="0.3">
      <c r="A4914" s="44">
        <v>0.49120000000000003</v>
      </c>
      <c r="B4914" s="52">
        <v>8.2799999999999994</v>
      </c>
      <c r="C4914" s="53">
        <v>6.4687499999999995E-2</v>
      </c>
    </row>
    <row r="4915" spans="1:3" x14ac:dyDescent="0.3">
      <c r="A4915" s="44">
        <v>0.49130000000000001</v>
      </c>
      <c r="B4915" s="52">
        <v>8.2799999999999994</v>
      </c>
      <c r="C4915" s="53">
        <v>6.4687499999999995E-2</v>
      </c>
    </row>
    <row r="4916" spans="1:3" x14ac:dyDescent="0.3">
      <c r="A4916" s="44">
        <v>0.4914</v>
      </c>
      <c r="B4916" s="52">
        <v>8.2799999999999994</v>
      </c>
      <c r="C4916" s="53">
        <v>6.4687499999999995E-2</v>
      </c>
    </row>
    <row r="4917" spans="1:3" x14ac:dyDescent="0.3">
      <c r="A4917" s="44">
        <v>0.49149999999999999</v>
      </c>
      <c r="B4917" s="52">
        <v>8.2799999999999994</v>
      </c>
      <c r="C4917" s="53">
        <v>6.4687499999999995E-2</v>
      </c>
    </row>
    <row r="4918" spans="1:3" x14ac:dyDescent="0.3">
      <c r="A4918" s="44">
        <v>0.49159999999999998</v>
      </c>
      <c r="B4918" s="52">
        <v>8.2799999999999994</v>
      </c>
      <c r="C4918" s="53">
        <v>6.4687499999999995E-2</v>
      </c>
    </row>
    <row r="4919" spans="1:3" x14ac:dyDescent="0.3">
      <c r="A4919" s="44">
        <v>0.49170000000000003</v>
      </c>
      <c r="B4919" s="52">
        <v>8.2799999999999994</v>
      </c>
      <c r="C4919" s="53">
        <v>6.4687499999999995E-2</v>
      </c>
    </row>
    <row r="4920" spans="1:3" x14ac:dyDescent="0.3">
      <c r="A4920" s="44">
        <v>0.49180000000000001</v>
      </c>
      <c r="B4920" s="52">
        <v>8.2799999999999994</v>
      </c>
      <c r="C4920" s="53">
        <v>6.4687499999999995E-2</v>
      </c>
    </row>
    <row r="4921" spans="1:3" x14ac:dyDescent="0.3">
      <c r="A4921" s="44">
        <v>0.4919</v>
      </c>
      <c r="B4921" s="52">
        <v>8.2799999999999994</v>
      </c>
      <c r="C4921" s="53">
        <v>6.4687499999999995E-2</v>
      </c>
    </row>
    <row r="4922" spans="1:3" x14ac:dyDescent="0.3">
      <c r="A4922" s="44">
        <v>0.49199999999999999</v>
      </c>
      <c r="B4922" s="52">
        <v>8.2799999999999994</v>
      </c>
      <c r="C4922" s="53">
        <v>6.4687499999999995E-2</v>
      </c>
    </row>
    <row r="4923" spans="1:3" x14ac:dyDescent="0.3">
      <c r="A4923" s="44">
        <v>0.49209999999999998</v>
      </c>
      <c r="B4923" s="52">
        <v>8.2799999999999994</v>
      </c>
      <c r="C4923" s="53">
        <v>6.4687499999999995E-2</v>
      </c>
    </row>
    <row r="4924" spans="1:3" x14ac:dyDescent="0.3">
      <c r="A4924" s="44">
        <v>0.49220000000000003</v>
      </c>
      <c r="B4924" s="52">
        <v>8.2799999999999994</v>
      </c>
      <c r="C4924" s="53">
        <v>6.4687499999999995E-2</v>
      </c>
    </row>
    <row r="4925" spans="1:3" x14ac:dyDescent="0.3">
      <c r="A4925" s="44">
        <v>0.49230000000000002</v>
      </c>
      <c r="B4925" s="52">
        <v>8.2799999999999994</v>
      </c>
      <c r="C4925" s="53">
        <v>6.4687499999999995E-2</v>
      </c>
    </row>
    <row r="4926" spans="1:3" x14ac:dyDescent="0.3">
      <c r="A4926" s="44">
        <v>0.4924</v>
      </c>
      <c r="B4926" s="52">
        <v>8.2799999999999994</v>
      </c>
      <c r="C4926" s="53">
        <v>6.4687499999999995E-2</v>
      </c>
    </row>
    <row r="4927" spans="1:3" x14ac:dyDescent="0.3">
      <c r="A4927" s="44">
        <v>0.49249999999999999</v>
      </c>
      <c r="B4927" s="52">
        <v>8.2799999999999994</v>
      </c>
      <c r="C4927" s="53">
        <v>6.4687499999999995E-2</v>
      </c>
    </row>
    <row r="4928" spans="1:3" x14ac:dyDescent="0.3">
      <c r="A4928" s="44">
        <v>0.49259999999999998</v>
      </c>
      <c r="B4928" s="52">
        <v>8.2799999999999994</v>
      </c>
      <c r="C4928" s="53">
        <v>6.4687499999999995E-2</v>
      </c>
    </row>
    <row r="4929" spans="1:3" x14ac:dyDescent="0.3">
      <c r="A4929" s="44">
        <v>0.49270000000000003</v>
      </c>
      <c r="B4929" s="52">
        <v>8.2799999999999994</v>
      </c>
      <c r="C4929" s="53">
        <v>6.4687499999999995E-2</v>
      </c>
    </row>
    <row r="4930" spans="1:3" x14ac:dyDescent="0.3">
      <c r="A4930" s="44">
        <v>0.49280000000000002</v>
      </c>
      <c r="B4930" s="52">
        <v>8.2799999999999994</v>
      </c>
      <c r="C4930" s="53">
        <v>6.4687499999999995E-2</v>
      </c>
    </row>
    <row r="4931" spans="1:3" x14ac:dyDescent="0.3">
      <c r="A4931" s="44">
        <v>0.4929</v>
      </c>
      <c r="B4931" s="52">
        <v>8.2799999999999994</v>
      </c>
      <c r="C4931" s="53">
        <v>6.4687499999999995E-2</v>
      </c>
    </row>
    <row r="4932" spans="1:3" x14ac:dyDescent="0.3">
      <c r="A4932" s="44">
        <v>0.49299999999999999</v>
      </c>
      <c r="B4932" s="52">
        <v>8.2799999999999994</v>
      </c>
      <c r="C4932" s="53">
        <v>6.4687499999999995E-2</v>
      </c>
    </row>
    <row r="4933" spans="1:3" x14ac:dyDescent="0.3">
      <c r="A4933" s="44">
        <v>0.49309999999999998</v>
      </c>
      <c r="B4933" s="52">
        <v>8.2799999999999994</v>
      </c>
      <c r="C4933" s="53">
        <v>6.4687499999999995E-2</v>
      </c>
    </row>
    <row r="4934" spans="1:3" x14ac:dyDescent="0.3">
      <c r="A4934" s="44">
        <v>0.49320000000000003</v>
      </c>
      <c r="B4934" s="52">
        <v>8.2799999999999994</v>
      </c>
      <c r="C4934" s="53">
        <v>6.4687499999999995E-2</v>
      </c>
    </row>
    <row r="4935" spans="1:3" x14ac:dyDescent="0.3">
      <c r="A4935" s="44">
        <v>0.49330000000000002</v>
      </c>
      <c r="B4935" s="52">
        <v>8.2799999999999994</v>
      </c>
      <c r="C4935" s="53">
        <v>6.4687499999999995E-2</v>
      </c>
    </row>
    <row r="4936" spans="1:3" x14ac:dyDescent="0.3">
      <c r="A4936" s="44">
        <v>0.49340000000000001</v>
      </c>
      <c r="B4936" s="52">
        <v>8.2799999999999994</v>
      </c>
      <c r="C4936" s="53">
        <v>6.4687499999999995E-2</v>
      </c>
    </row>
    <row r="4937" spans="1:3" x14ac:dyDescent="0.3">
      <c r="A4937" s="44">
        <v>0.49349999999999999</v>
      </c>
      <c r="B4937" s="52">
        <v>8.2799999999999994</v>
      </c>
      <c r="C4937" s="53">
        <v>6.4687499999999995E-2</v>
      </c>
    </row>
    <row r="4938" spans="1:3" x14ac:dyDescent="0.3">
      <c r="A4938" s="44">
        <v>0.49359999999999998</v>
      </c>
      <c r="B4938" s="52">
        <v>8.2799999999999994</v>
      </c>
      <c r="C4938" s="53">
        <v>6.4687499999999995E-2</v>
      </c>
    </row>
    <row r="4939" spans="1:3" x14ac:dyDescent="0.3">
      <c r="A4939" s="44">
        <v>0.49370000000000003</v>
      </c>
      <c r="B4939" s="52">
        <v>8.2799999999999994</v>
      </c>
      <c r="C4939" s="53">
        <v>6.4687499999999995E-2</v>
      </c>
    </row>
    <row r="4940" spans="1:3" x14ac:dyDescent="0.3">
      <c r="A4940" s="44">
        <v>0.49380000000000002</v>
      </c>
      <c r="B4940" s="52">
        <v>8.2799999999999994</v>
      </c>
      <c r="C4940" s="53">
        <v>6.4687499999999995E-2</v>
      </c>
    </row>
    <row r="4941" spans="1:3" x14ac:dyDescent="0.3">
      <c r="A4941" s="44">
        <v>0.49390000000000001</v>
      </c>
      <c r="B4941" s="52">
        <v>8.2799999999999994</v>
      </c>
      <c r="C4941" s="53">
        <v>6.4687499999999995E-2</v>
      </c>
    </row>
    <row r="4942" spans="1:3" x14ac:dyDescent="0.3">
      <c r="A4942" s="44">
        <v>0.49399999999999999</v>
      </c>
      <c r="B4942" s="52">
        <v>8.2799999999999994</v>
      </c>
      <c r="C4942" s="53">
        <v>6.4687499999999995E-2</v>
      </c>
    </row>
    <row r="4943" spans="1:3" x14ac:dyDescent="0.3">
      <c r="A4943" s="44">
        <v>0.49409999999999998</v>
      </c>
      <c r="B4943" s="52">
        <v>8.2799999999999994</v>
      </c>
      <c r="C4943" s="53">
        <v>6.4687499999999995E-2</v>
      </c>
    </row>
    <row r="4944" spans="1:3" x14ac:dyDescent="0.3">
      <c r="A4944" s="44">
        <v>0.49419999999999997</v>
      </c>
      <c r="B4944" s="52">
        <v>8.2799999999999994</v>
      </c>
      <c r="C4944" s="53">
        <v>6.4687499999999995E-2</v>
      </c>
    </row>
    <row r="4945" spans="1:3" x14ac:dyDescent="0.3">
      <c r="A4945" s="44">
        <v>0.49430000000000002</v>
      </c>
      <c r="B4945" s="52">
        <v>8.2799999999999994</v>
      </c>
      <c r="C4945" s="53">
        <v>6.4687499999999995E-2</v>
      </c>
    </row>
    <row r="4946" spans="1:3" x14ac:dyDescent="0.3">
      <c r="A4946" s="44">
        <v>0.49440000000000001</v>
      </c>
      <c r="B4946" s="52">
        <v>8.2799999999999994</v>
      </c>
      <c r="C4946" s="53">
        <v>6.4687499999999995E-2</v>
      </c>
    </row>
    <row r="4947" spans="1:3" x14ac:dyDescent="0.3">
      <c r="A4947" s="44">
        <v>0.4945</v>
      </c>
      <c r="B4947" s="52">
        <v>8.2799999999999994</v>
      </c>
      <c r="C4947" s="53">
        <v>6.4687499999999995E-2</v>
      </c>
    </row>
    <row r="4948" spans="1:3" x14ac:dyDescent="0.3">
      <c r="A4948" s="44">
        <v>0.49459999999999998</v>
      </c>
      <c r="B4948" s="52">
        <v>8.2799999999999994</v>
      </c>
      <c r="C4948" s="53">
        <v>6.4687499999999995E-2</v>
      </c>
    </row>
    <row r="4949" spans="1:3" x14ac:dyDescent="0.3">
      <c r="A4949" s="44">
        <v>0.49469999999999997</v>
      </c>
      <c r="B4949" s="52">
        <v>8.2799999999999994</v>
      </c>
      <c r="C4949" s="53">
        <v>6.4687499999999995E-2</v>
      </c>
    </row>
    <row r="4950" spans="1:3" x14ac:dyDescent="0.3">
      <c r="A4950" s="44">
        <v>0.49480000000000002</v>
      </c>
      <c r="B4950" s="52">
        <v>8.2799999999999994</v>
      </c>
      <c r="C4950" s="53">
        <v>6.4687499999999995E-2</v>
      </c>
    </row>
    <row r="4951" spans="1:3" x14ac:dyDescent="0.3">
      <c r="A4951" s="44">
        <v>0.49490000000000001</v>
      </c>
      <c r="B4951" s="52">
        <v>8.2799999999999994</v>
      </c>
      <c r="C4951" s="53">
        <v>6.4687499999999995E-2</v>
      </c>
    </row>
    <row r="4952" spans="1:3" x14ac:dyDescent="0.3">
      <c r="A4952" s="44">
        <v>0.495</v>
      </c>
      <c r="B4952" s="52">
        <v>8.2799999999999994</v>
      </c>
      <c r="C4952" s="53">
        <v>6.4687499999999995E-2</v>
      </c>
    </row>
    <row r="4953" spans="1:3" x14ac:dyDescent="0.3">
      <c r="A4953" s="44">
        <v>0.49509999999999998</v>
      </c>
      <c r="B4953" s="52">
        <v>8.2799999999999994</v>
      </c>
      <c r="C4953" s="53">
        <v>6.4687499999999995E-2</v>
      </c>
    </row>
    <row r="4954" spans="1:3" x14ac:dyDescent="0.3">
      <c r="A4954" s="44">
        <v>0.49519999999999997</v>
      </c>
      <c r="B4954" s="52">
        <v>8.2799999999999994</v>
      </c>
      <c r="C4954" s="53">
        <v>6.4687499999999995E-2</v>
      </c>
    </row>
    <row r="4955" spans="1:3" x14ac:dyDescent="0.3">
      <c r="A4955" s="44">
        <v>0.49530000000000002</v>
      </c>
      <c r="B4955" s="52">
        <v>8.2799999999999994</v>
      </c>
      <c r="C4955" s="53">
        <v>6.4687499999999995E-2</v>
      </c>
    </row>
    <row r="4956" spans="1:3" x14ac:dyDescent="0.3">
      <c r="A4956" s="44">
        <v>0.49540000000000001</v>
      </c>
      <c r="B4956" s="52">
        <v>8.2799999999999994</v>
      </c>
      <c r="C4956" s="53">
        <v>6.4687499999999995E-2</v>
      </c>
    </row>
    <row r="4957" spans="1:3" x14ac:dyDescent="0.3">
      <c r="A4957" s="44">
        <v>0.4955</v>
      </c>
      <c r="B4957" s="52">
        <v>8.2799999999999994</v>
      </c>
      <c r="C4957" s="53">
        <v>6.4687499999999995E-2</v>
      </c>
    </row>
    <row r="4958" spans="1:3" x14ac:dyDescent="0.3">
      <c r="A4958" s="44">
        <v>0.49559999999999998</v>
      </c>
      <c r="B4958" s="52">
        <v>8.2799999999999994</v>
      </c>
      <c r="C4958" s="53">
        <v>6.4687499999999995E-2</v>
      </c>
    </row>
    <row r="4959" spans="1:3" x14ac:dyDescent="0.3">
      <c r="A4959" s="44">
        <v>0.49569999999999997</v>
      </c>
      <c r="B4959" s="52">
        <v>8.2799999999999994</v>
      </c>
      <c r="C4959" s="53">
        <v>6.4687499999999995E-2</v>
      </c>
    </row>
    <row r="4960" spans="1:3" x14ac:dyDescent="0.3">
      <c r="A4960" s="44">
        <v>0.49580000000000002</v>
      </c>
      <c r="B4960" s="52">
        <v>8.2799999999999994</v>
      </c>
      <c r="C4960" s="53">
        <v>6.4687499999999995E-2</v>
      </c>
    </row>
    <row r="4961" spans="1:3" x14ac:dyDescent="0.3">
      <c r="A4961" s="44">
        <v>0.49590000000000001</v>
      </c>
      <c r="B4961" s="52">
        <v>8.2799999999999994</v>
      </c>
      <c r="C4961" s="53">
        <v>6.4687499999999995E-2</v>
      </c>
    </row>
    <row r="4962" spans="1:3" x14ac:dyDescent="0.3">
      <c r="A4962" s="44">
        <v>0.496</v>
      </c>
      <c r="B4962" s="52">
        <v>8.2799999999999994</v>
      </c>
      <c r="C4962" s="53">
        <v>6.4687499999999995E-2</v>
      </c>
    </row>
    <row r="4963" spans="1:3" x14ac:dyDescent="0.3">
      <c r="A4963" s="44">
        <v>0.49609999999999999</v>
      </c>
      <c r="B4963" s="52">
        <v>8.2799999999999994</v>
      </c>
      <c r="C4963" s="53">
        <v>6.4687499999999995E-2</v>
      </c>
    </row>
    <row r="4964" spans="1:3" x14ac:dyDescent="0.3">
      <c r="A4964" s="44">
        <v>0.49619999999999997</v>
      </c>
      <c r="B4964" s="52">
        <v>8.2799999999999994</v>
      </c>
      <c r="C4964" s="53">
        <v>6.4687499999999995E-2</v>
      </c>
    </row>
    <row r="4965" spans="1:3" x14ac:dyDescent="0.3">
      <c r="A4965" s="44">
        <v>0.49630000000000002</v>
      </c>
      <c r="B4965" s="52">
        <v>8.2799999999999994</v>
      </c>
      <c r="C4965" s="53">
        <v>6.4687499999999995E-2</v>
      </c>
    </row>
    <row r="4966" spans="1:3" x14ac:dyDescent="0.3">
      <c r="A4966" s="44">
        <v>0.49640000000000001</v>
      </c>
      <c r="B4966" s="52">
        <v>8.2799999999999994</v>
      </c>
      <c r="C4966" s="53">
        <v>6.4687499999999995E-2</v>
      </c>
    </row>
    <row r="4967" spans="1:3" x14ac:dyDescent="0.3">
      <c r="A4967" s="44">
        <v>0.4965</v>
      </c>
      <c r="B4967" s="52">
        <v>8.2799999999999994</v>
      </c>
      <c r="C4967" s="53">
        <v>6.4687499999999995E-2</v>
      </c>
    </row>
    <row r="4968" spans="1:3" x14ac:dyDescent="0.3">
      <c r="A4968" s="44">
        <v>0.49659999999999999</v>
      </c>
      <c r="B4968" s="52">
        <v>8.2799999999999994</v>
      </c>
      <c r="C4968" s="53">
        <v>6.4687499999999995E-2</v>
      </c>
    </row>
    <row r="4969" spans="1:3" x14ac:dyDescent="0.3">
      <c r="A4969" s="44">
        <v>0.49669999999999997</v>
      </c>
      <c r="B4969" s="52">
        <v>8.2799999999999994</v>
      </c>
      <c r="C4969" s="53">
        <v>6.4687499999999995E-2</v>
      </c>
    </row>
    <row r="4970" spans="1:3" x14ac:dyDescent="0.3">
      <c r="A4970" s="44">
        <v>0.49680000000000002</v>
      </c>
      <c r="B4970" s="52">
        <v>8.2799999999999994</v>
      </c>
      <c r="C4970" s="53">
        <v>6.4687499999999995E-2</v>
      </c>
    </row>
    <row r="4971" spans="1:3" x14ac:dyDescent="0.3">
      <c r="A4971" s="44">
        <v>0.49690000000000001</v>
      </c>
      <c r="B4971" s="52">
        <v>8.2799999999999994</v>
      </c>
      <c r="C4971" s="53">
        <v>6.4687499999999995E-2</v>
      </c>
    </row>
    <row r="4972" spans="1:3" x14ac:dyDescent="0.3">
      <c r="A4972" s="44">
        <v>0.497</v>
      </c>
      <c r="B4972" s="52">
        <v>8.2799999999999994</v>
      </c>
      <c r="C4972" s="53">
        <v>6.4687499999999995E-2</v>
      </c>
    </row>
    <row r="4973" spans="1:3" x14ac:dyDescent="0.3">
      <c r="A4973" s="44">
        <v>0.49709999999999999</v>
      </c>
      <c r="B4973" s="52">
        <v>8.2799999999999994</v>
      </c>
      <c r="C4973" s="53">
        <v>6.4687499999999995E-2</v>
      </c>
    </row>
    <row r="4974" spans="1:3" x14ac:dyDescent="0.3">
      <c r="A4974" s="44">
        <v>0.49719999999999998</v>
      </c>
      <c r="B4974" s="52">
        <v>8.2799999999999994</v>
      </c>
      <c r="C4974" s="53">
        <v>6.4687499999999995E-2</v>
      </c>
    </row>
    <row r="4975" spans="1:3" x14ac:dyDescent="0.3">
      <c r="A4975" s="44">
        <v>0.49730000000000002</v>
      </c>
      <c r="B4975" s="52">
        <v>8.2799999999999994</v>
      </c>
      <c r="C4975" s="53">
        <v>6.4687499999999995E-2</v>
      </c>
    </row>
    <row r="4976" spans="1:3" x14ac:dyDescent="0.3">
      <c r="A4976" s="44">
        <v>0.49740000000000001</v>
      </c>
      <c r="B4976" s="52">
        <v>8.2799999999999994</v>
      </c>
      <c r="C4976" s="53">
        <v>6.4687499999999995E-2</v>
      </c>
    </row>
    <row r="4977" spans="1:3" x14ac:dyDescent="0.3">
      <c r="A4977" s="44">
        <v>0.4975</v>
      </c>
      <c r="B4977" s="52">
        <v>8.2799999999999994</v>
      </c>
      <c r="C4977" s="53">
        <v>6.4687499999999995E-2</v>
      </c>
    </row>
    <row r="4978" spans="1:3" x14ac:dyDescent="0.3">
      <c r="A4978" s="44">
        <v>0.49759999999999999</v>
      </c>
      <c r="B4978" s="52">
        <v>8.2799999999999994</v>
      </c>
      <c r="C4978" s="53">
        <v>6.4687499999999995E-2</v>
      </c>
    </row>
    <row r="4979" spans="1:3" x14ac:dyDescent="0.3">
      <c r="A4979" s="44">
        <v>0.49769999999999998</v>
      </c>
      <c r="B4979" s="52">
        <v>8.2799999999999994</v>
      </c>
      <c r="C4979" s="53">
        <v>6.4687499999999995E-2</v>
      </c>
    </row>
    <row r="4980" spans="1:3" x14ac:dyDescent="0.3">
      <c r="A4980" s="44">
        <v>0.49780000000000002</v>
      </c>
      <c r="B4980" s="52">
        <v>8.2799999999999994</v>
      </c>
      <c r="C4980" s="53">
        <v>6.4687499999999995E-2</v>
      </c>
    </row>
    <row r="4981" spans="1:3" x14ac:dyDescent="0.3">
      <c r="A4981" s="44">
        <v>0.49790000000000001</v>
      </c>
      <c r="B4981" s="52">
        <v>8.2799999999999994</v>
      </c>
      <c r="C4981" s="53">
        <v>6.4687499999999995E-2</v>
      </c>
    </row>
    <row r="4982" spans="1:3" x14ac:dyDescent="0.3">
      <c r="A4982" s="44">
        <v>0.498</v>
      </c>
      <c r="B4982" s="52">
        <v>8.2799999999999994</v>
      </c>
      <c r="C4982" s="53">
        <v>6.4687499999999995E-2</v>
      </c>
    </row>
    <row r="4983" spans="1:3" x14ac:dyDescent="0.3">
      <c r="A4983" s="44">
        <v>0.49809999999999999</v>
      </c>
      <c r="B4983" s="52">
        <v>8.2799999999999994</v>
      </c>
      <c r="C4983" s="53">
        <v>6.4687499999999995E-2</v>
      </c>
    </row>
    <row r="4984" spans="1:3" x14ac:dyDescent="0.3">
      <c r="A4984" s="44">
        <v>0.49819999999999998</v>
      </c>
      <c r="B4984" s="52">
        <v>8.2799999999999994</v>
      </c>
      <c r="C4984" s="53">
        <v>6.4687499999999995E-2</v>
      </c>
    </row>
    <row r="4985" spans="1:3" x14ac:dyDescent="0.3">
      <c r="A4985" s="44">
        <v>0.49830000000000002</v>
      </c>
      <c r="B4985" s="52">
        <v>8.2799999999999994</v>
      </c>
      <c r="C4985" s="53">
        <v>6.4687499999999995E-2</v>
      </c>
    </row>
    <row r="4986" spans="1:3" x14ac:dyDescent="0.3">
      <c r="A4986" s="44">
        <v>0.49840000000000001</v>
      </c>
      <c r="B4986" s="52">
        <v>8.2799999999999994</v>
      </c>
      <c r="C4986" s="53">
        <v>6.4687499999999995E-2</v>
      </c>
    </row>
    <row r="4987" spans="1:3" x14ac:dyDescent="0.3">
      <c r="A4987" s="44">
        <v>0.4985</v>
      </c>
      <c r="B4987" s="52">
        <v>8.2799999999999994</v>
      </c>
      <c r="C4987" s="53">
        <v>6.4687499999999995E-2</v>
      </c>
    </row>
    <row r="4988" spans="1:3" x14ac:dyDescent="0.3">
      <c r="A4988" s="44">
        <v>0.49859999999999999</v>
      </c>
      <c r="B4988" s="52">
        <v>8.2799999999999994</v>
      </c>
      <c r="C4988" s="53">
        <v>6.4687499999999995E-2</v>
      </c>
    </row>
    <row r="4989" spans="1:3" x14ac:dyDescent="0.3">
      <c r="A4989" s="44">
        <v>0.49869999999999998</v>
      </c>
      <c r="B4989" s="52">
        <v>8.2799999999999994</v>
      </c>
      <c r="C4989" s="53">
        <v>6.4687499999999995E-2</v>
      </c>
    </row>
    <row r="4990" spans="1:3" x14ac:dyDescent="0.3">
      <c r="A4990" s="44">
        <v>0.49880000000000002</v>
      </c>
      <c r="B4990" s="52">
        <v>8.2799999999999994</v>
      </c>
      <c r="C4990" s="53">
        <v>6.4687499999999995E-2</v>
      </c>
    </row>
    <row r="4991" spans="1:3" x14ac:dyDescent="0.3">
      <c r="A4991" s="44">
        <v>0.49890000000000001</v>
      </c>
      <c r="B4991" s="52">
        <v>8.2799999999999994</v>
      </c>
      <c r="C4991" s="53">
        <v>6.4687499999999995E-2</v>
      </c>
    </row>
    <row r="4992" spans="1:3" x14ac:dyDescent="0.3">
      <c r="A4992" s="44">
        <v>0.499</v>
      </c>
      <c r="B4992" s="52">
        <v>8.2799999999999994</v>
      </c>
      <c r="C4992" s="53">
        <v>6.4687499999999995E-2</v>
      </c>
    </row>
    <row r="4993" spans="1:3" x14ac:dyDescent="0.3">
      <c r="A4993" s="44">
        <v>0.49909999999999999</v>
      </c>
      <c r="B4993" s="52">
        <v>8.2799999999999994</v>
      </c>
      <c r="C4993" s="53">
        <v>6.4687499999999995E-2</v>
      </c>
    </row>
    <row r="4994" spans="1:3" x14ac:dyDescent="0.3">
      <c r="A4994" s="44">
        <v>0.49919999999999998</v>
      </c>
      <c r="B4994" s="52">
        <v>8.2799999999999994</v>
      </c>
      <c r="C4994" s="53">
        <v>6.4687499999999995E-2</v>
      </c>
    </row>
    <row r="4995" spans="1:3" x14ac:dyDescent="0.3">
      <c r="A4995" s="44">
        <v>0.49930000000000002</v>
      </c>
      <c r="B4995" s="52">
        <v>8.2799999999999994</v>
      </c>
      <c r="C4995" s="53">
        <v>6.4687499999999995E-2</v>
      </c>
    </row>
    <row r="4996" spans="1:3" x14ac:dyDescent="0.3">
      <c r="A4996" s="44">
        <v>0.49940000000000001</v>
      </c>
      <c r="B4996" s="52">
        <v>8.2799999999999994</v>
      </c>
      <c r="C4996" s="53">
        <v>6.4687499999999995E-2</v>
      </c>
    </row>
    <row r="4997" spans="1:3" x14ac:dyDescent="0.3">
      <c r="A4997" s="44">
        <v>0.4995</v>
      </c>
      <c r="B4997" s="52">
        <v>8.2799999999999994</v>
      </c>
      <c r="C4997" s="53">
        <v>6.4687499999999995E-2</v>
      </c>
    </row>
    <row r="4998" spans="1:3" x14ac:dyDescent="0.3">
      <c r="A4998" s="44">
        <v>0.49959999999999999</v>
      </c>
      <c r="B4998" s="52">
        <v>8.2799999999999994</v>
      </c>
      <c r="C4998" s="53">
        <v>6.4687499999999995E-2</v>
      </c>
    </row>
    <row r="4999" spans="1:3" x14ac:dyDescent="0.3">
      <c r="A4999" s="44">
        <v>0.49969999999999998</v>
      </c>
      <c r="B4999" s="52">
        <v>8.2799999999999994</v>
      </c>
      <c r="C4999" s="53">
        <v>6.4687499999999995E-2</v>
      </c>
    </row>
    <row r="5000" spans="1:3" x14ac:dyDescent="0.3">
      <c r="A5000" s="44">
        <v>0.49980000000000002</v>
      </c>
      <c r="B5000" s="52">
        <v>8.2799999999999994</v>
      </c>
      <c r="C5000" s="53">
        <v>6.4687499999999995E-2</v>
      </c>
    </row>
    <row r="5001" spans="1:3" x14ac:dyDescent="0.3">
      <c r="A5001" s="44">
        <v>0.49990000000000001</v>
      </c>
      <c r="B5001" s="52">
        <v>8.2799999999999994</v>
      </c>
      <c r="C5001" s="53">
        <v>6.4687499999999995E-2</v>
      </c>
    </row>
    <row r="5002" spans="1:3" x14ac:dyDescent="0.3">
      <c r="A5002" s="44">
        <v>0.5</v>
      </c>
      <c r="B5002" s="52">
        <v>8.2799999999999994</v>
      </c>
      <c r="C5002" s="53">
        <v>6.4687499999999995E-2</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40863-3301-433B-9117-579160A763EE}">
  <sheetPr>
    <tabColor rgb="FFFFFF00"/>
  </sheetPr>
  <dimension ref="A1:A2"/>
  <sheetViews>
    <sheetView workbookViewId="0">
      <selection activeCell="A2" sqref="A2"/>
    </sheetView>
  </sheetViews>
  <sheetFormatPr defaultRowHeight="13" x14ac:dyDescent="0.3"/>
  <cols>
    <col min="1" max="1" width="7.5" bestFit="1" customWidth="1"/>
  </cols>
  <sheetData>
    <row r="1" spans="1:1" x14ac:dyDescent="0.3">
      <c r="A1" t="s">
        <v>105</v>
      </c>
    </row>
    <row r="2" spans="1:1" x14ac:dyDescent="0.3">
      <c r="A2" s="57">
        <v>5.5</v>
      </c>
    </row>
  </sheetData>
  <pageMargins left="0.7" right="0.7" top="0.75" bottom="0.75" header="0.3" footer="0.3"/>
  <pageSetup orientation="portrait" horizontalDpi="0" verticalDpi="0"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52A2A-2493-4EBC-9AAF-7EE67FA1EC6D}">
  <sheetPr>
    <tabColor rgb="FFFFFF00"/>
  </sheetPr>
  <dimension ref="A1:A2"/>
  <sheetViews>
    <sheetView workbookViewId="0">
      <selection activeCell="A2" sqref="A2"/>
    </sheetView>
  </sheetViews>
  <sheetFormatPr defaultRowHeight="13" x14ac:dyDescent="0.3"/>
  <cols>
    <col min="1" max="1" width="9.5" bestFit="1" customWidth="1"/>
  </cols>
  <sheetData>
    <row r="1" spans="1:1" x14ac:dyDescent="0.3">
      <c r="A1" s="1" t="s">
        <v>112</v>
      </c>
    </row>
    <row r="2" spans="1:1" x14ac:dyDescent="0.3">
      <c r="A2" s="71">
        <v>1</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I16"/>
  <sheetViews>
    <sheetView tabSelected="1" zoomScale="130" zoomScaleNormal="130" workbookViewId="0">
      <pane xSplit="2" ySplit="2" topLeftCell="C3" activePane="bottomRight" state="frozen"/>
      <selection pane="topRight" activeCell="C1" sqref="C1"/>
      <selection pane="bottomLeft" activeCell="A3" sqref="A3"/>
      <selection pane="bottomRight" activeCell="D2" sqref="D2"/>
    </sheetView>
  </sheetViews>
  <sheetFormatPr defaultColWidth="7.296875" defaultRowHeight="14.5" x14ac:dyDescent="0.35"/>
  <cols>
    <col min="1" max="1" width="7.19921875" style="9" customWidth="1"/>
    <col min="2" max="2" width="89.59765625" style="8" customWidth="1"/>
    <col min="3" max="3" width="7.296875" style="2"/>
    <col min="4" max="4" width="31.19921875" style="2" bestFit="1" customWidth="1"/>
    <col min="5" max="5" width="3.5" style="2" customWidth="1"/>
    <col min="6" max="6" width="16.3984375" style="2" customWidth="1"/>
    <col min="7" max="10" width="11.19921875" style="2" customWidth="1"/>
    <col min="11" max="16384" width="7.296875" style="2"/>
  </cols>
  <sheetData>
    <row r="1" spans="1:9" ht="41.5" customHeight="1" x14ac:dyDescent="0.35">
      <c r="A1" s="2"/>
      <c r="D1" s="149" t="s">
        <v>96</v>
      </c>
      <c r="F1" s="150" t="s">
        <v>108</v>
      </c>
      <c r="I1" s="182"/>
    </row>
    <row r="2" spans="1:9" ht="39" customHeight="1" x14ac:dyDescent="0.35">
      <c r="A2" s="165" t="s">
        <v>6</v>
      </c>
      <c r="B2" s="166" t="s">
        <v>39</v>
      </c>
      <c r="D2" s="171"/>
      <c r="F2" s="194"/>
      <c r="H2" s="194"/>
    </row>
    <row r="3" spans="1:9" ht="40" customHeight="1" x14ac:dyDescent="0.35">
      <c r="A3" s="9">
        <f>ROW()-2</f>
        <v>1</v>
      </c>
      <c r="B3" s="33" t="s">
        <v>182</v>
      </c>
      <c r="F3" s="194"/>
      <c r="H3" s="194"/>
    </row>
    <row r="4" spans="1:9" ht="37" customHeight="1" x14ac:dyDescent="0.35">
      <c r="A4" s="29">
        <f t="shared" ref="A4:A13" si="0">ROW()-2</f>
        <v>2</v>
      </c>
      <c r="B4" s="33" t="s">
        <v>107</v>
      </c>
      <c r="F4" s="194"/>
      <c r="H4" s="194"/>
    </row>
    <row r="5" spans="1:9" ht="38" customHeight="1" x14ac:dyDescent="0.35">
      <c r="A5" s="29">
        <f t="shared" si="0"/>
        <v>3</v>
      </c>
      <c r="B5" s="33" t="s">
        <v>183</v>
      </c>
      <c r="F5" s="194"/>
      <c r="H5" s="194"/>
    </row>
    <row r="6" spans="1:9" ht="52" customHeight="1" x14ac:dyDescent="0.35">
      <c r="A6" s="29">
        <f t="shared" si="0"/>
        <v>4</v>
      </c>
      <c r="B6" s="164" t="s">
        <v>184</v>
      </c>
      <c r="F6" s="194"/>
      <c r="H6" s="194"/>
    </row>
    <row r="7" spans="1:9" ht="81" customHeight="1" x14ac:dyDescent="0.35">
      <c r="A7" s="29">
        <f t="shared" si="0"/>
        <v>5</v>
      </c>
      <c r="B7" s="180" t="s">
        <v>210</v>
      </c>
      <c r="F7" s="194"/>
      <c r="H7" s="194"/>
    </row>
    <row r="8" spans="1:9" ht="73" customHeight="1" x14ac:dyDescent="0.35">
      <c r="A8" s="29">
        <f t="shared" si="0"/>
        <v>6</v>
      </c>
      <c r="B8" s="164" t="s">
        <v>185</v>
      </c>
      <c r="F8" s="194"/>
      <c r="H8" s="194"/>
    </row>
    <row r="9" spans="1:9" ht="47" customHeight="1" x14ac:dyDescent="0.35">
      <c r="A9" s="29">
        <f t="shared" si="0"/>
        <v>7</v>
      </c>
      <c r="B9" s="164" t="s">
        <v>186</v>
      </c>
      <c r="F9" s="194"/>
      <c r="H9" s="194"/>
    </row>
    <row r="10" spans="1:9" ht="38" customHeight="1" x14ac:dyDescent="0.35">
      <c r="A10" s="29">
        <f t="shared" si="0"/>
        <v>8</v>
      </c>
      <c r="B10" s="164" t="s">
        <v>187</v>
      </c>
      <c r="F10" s="194"/>
      <c r="H10" s="194"/>
    </row>
    <row r="11" spans="1:9" ht="39.5" customHeight="1" x14ac:dyDescent="0.35">
      <c r="A11" s="29">
        <f t="shared" si="0"/>
        <v>9</v>
      </c>
      <c r="B11" s="164" t="s">
        <v>188</v>
      </c>
      <c r="F11" s="194"/>
      <c r="H11" s="194"/>
    </row>
    <row r="12" spans="1:9" ht="31" customHeight="1" x14ac:dyDescent="0.35">
      <c r="A12" s="29">
        <f>ROW()-2</f>
        <v>10</v>
      </c>
      <c r="B12" s="173" t="s">
        <v>205</v>
      </c>
      <c r="F12" s="194"/>
      <c r="H12" s="194"/>
    </row>
    <row r="13" spans="1:9" ht="37" customHeight="1" x14ac:dyDescent="0.35">
      <c r="A13" s="29">
        <f t="shared" si="0"/>
        <v>11</v>
      </c>
      <c r="B13" s="164" t="s">
        <v>189</v>
      </c>
      <c r="F13" s="194"/>
      <c r="H13" s="194"/>
    </row>
    <row r="14" spans="1:9" ht="156" customHeight="1" x14ac:dyDescent="0.35">
      <c r="A14" s="29">
        <f>ROW()-2</f>
        <v>12</v>
      </c>
      <c r="B14" s="184" t="s">
        <v>212</v>
      </c>
      <c r="F14" s="194"/>
      <c r="H14" s="194"/>
    </row>
    <row r="15" spans="1:9" ht="53" customHeight="1" x14ac:dyDescent="0.35">
      <c r="A15" s="29">
        <f>ROW()-2</f>
        <v>13</v>
      </c>
      <c r="B15" s="183" t="s">
        <v>209</v>
      </c>
      <c r="F15" s="194"/>
      <c r="H15" s="194"/>
    </row>
    <row r="16" spans="1:9" ht="61.5" customHeight="1" x14ac:dyDescent="0.35">
      <c r="A16" s="29">
        <f>ROW()-2</f>
        <v>14</v>
      </c>
      <c r="B16" s="180" t="s">
        <v>190</v>
      </c>
      <c r="D16" s="181"/>
      <c r="F16" s="194"/>
      <c r="H16" s="194"/>
    </row>
  </sheetData>
  <sheetProtection algorithmName="SHA-512" hashValue="IJFfwDHjE3haQLcF0noR4w7xFMFVG4ljRA62r3tAwAYZdf6BTAu3yj/wUC8rA+4sUl856dmKMOQnzsz+akAaWw==" saltValue="g1X1MG8t0Sp2mYa8K/abwA==" spinCount="100000" sheet="1" objects="1" scenarios="1"/>
  <dataValidations count="1">
    <dataValidation type="custom" allowBlank="1" showErrorMessage="1" errorTitle="Cannot Replace Formula" error="The formula can not be replaced." sqref="A3:A16"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2052" r:id="rId4">
          <objectPr locked="0" defaultSize="0" autoPict="0" r:id="rId5">
            <anchor moveWithCells="1">
              <from>
                <xdr:col>7</xdr:col>
                <xdr:colOff>31750</xdr:colOff>
                <xdr:row>0</xdr:row>
                <xdr:rowOff>31750</xdr:rowOff>
              </from>
              <to>
                <xdr:col>7</xdr:col>
                <xdr:colOff>666750</xdr:colOff>
                <xdr:row>0</xdr:row>
                <xdr:rowOff>495300</xdr:rowOff>
              </to>
            </anchor>
          </objectPr>
        </oleObject>
      </mc:Choice>
      <mc:Fallback>
        <oleObject progId="Acrobat Document" dvAspect="DVASPECT_ICON" shapeId="2052" r:id="rId4"/>
      </mc:Fallback>
    </mc:AlternateContent>
    <mc:AlternateContent xmlns:mc="http://schemas.openxmlformats.org/markup-compatibility/2006">
      <mc:Choice Requires="x14">
        <oleObject progId="Acrobat Document" dvAspect="DVASPECT_ICON" shapeId="2055" r:id="rId6">
          <objectPr locked="0" defaultSize="0" autoPict="0" r:id="rId7">
            <anchor moveWithCells="1">
              <from>
                <xdr:col>6</xdr:col>
                <xdr:colOff>31750</xdr:colOff>
                <xdr:row>0</xdr:row>
                <xdr:rowOff>31750</xdr:rowOff>
              </from>
              <to>
                <xdr:col>6</xdr:col>
                <xdr:colOff>685800</xdr:colOff>
                <xdr:row>0</xdr:row>
                <xdr:rowOff>501650</xdr:rowOff>
              </to>
            </anchor>
          </objectPr>
        </oleObject>
      </mc:Choice>
      <mc:Fallback>
        <oleObject progId="Acrobat Document" dvAspect="DVASPECT_ICON" shapeId="2055" r:id="rId6"/>
      </mc:Fallback>
    </mc:AlternateContent>
  </oleObjects>
  <tableParts count="1">
    <tablePart r:id="rId8"/>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69622-2AC0-41DC-8753-941ED28EAD57}">
  <sheetPr>
    <tabColor rgb="FFFFFF00"/>
  </sheetPr>
  <dimension ref="A1:A2"/>
  <sheetViews>
    <sheetView workbookViewId="0">
      <selection activeCell="A2" sqref="A2"/>
    </sheetView>
  </sheetViews>
  <sheetFormatPr defaultRowHeight="13" x14ac:dyDescent="0.3"/>
  <cols>
    <col min="1" max="1" width="10.296875" customWidth="1"/>
  </cols>
  <sheetData>
    <row r="1" spans="1:1" x14ac:dyDescent="0.3">
      <c r="A1" s="1" t="s">
        <v>112</v>
      </c>
    </row>
    <row r="2" spans="1:1" x14ac:dyDescent="0.3">
      <c r="A2" s="71">
        <v>1</v>
      </c>
    </row>
  </sheetData>
  <pageMargins left="0.7" right="0.7" top="0.75" bottom="0.75" header="0.3" footer="0.3"/>
  <pageSetup orientation="portrait" horizontalDpi="1200" verticalDpi="120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E920-2E8A-4BF6-8CDF-887202561BC4}">
  <sheetPr codeName="Sheet10">
    <tabColor rgb="FFFFFF00"/>
  </sheetPr>
  <dimension ref="A1:F17"/>
  <sheetViews>
    <sheetView workbookViewId="0">
      <selection activeCell="A2" sqref="A2"/>
    </sheetView>
  </sheetViews>
  <sheetFormatPr defaultRowHeight="13" x14ac:dyDescent="0.3"/>
  <cols>
    <col min="1" max="1" width="6.59765625" style="30" customWidth="1"/>
    <col min="2" max="2" width="18.296875" bestFit="1" customWidth="1"/>
    <col min="4" max="4" width="21.19921875" style="30" bestFit="1" customWidth="1"/>
    <col min="5" max="5" width="20.796875" bestFit="1" customWidth="1"/>
    <col min="6" max="6" width="17.09765625" bestFit="1" customWidth="1"/>
  </cols>
  <sheetData>
    <row r="1" spans="1:6" x14ac:dyDescent="0.3">
      <c r="A1" s="1" t="s">
        <v>46</v>
      </c>
      <c r="B1" s="1" t="s">
        <v>47</v>
      </c>
      <c r="C1" s="1" t="s">
        <v>48</v>
      </c>
      <c r="D1" s="1" t="s">
        <v>87</v>
      </c>
      <c r="E1" s="1" t="s">
        <v>89</v>
      </c>
      <c r="F1" s="161" t="s">
        <v>180</v>
      </c>
    </row>
    <row r="2" spans="1:6" x14ac:dyDescent="0.3">
      <c r="A2" s="30">
        <v>1</v>
      </c>
      <c r="B2" s="49" t="s">
        <v>8435</v>
      </c>
      <c r="C2" s="48">
        <v>1</v>
      </c>
      <c r="D2" s="50">
        <v>1</v>
      </c>
      <c r="E2" s="51">
        <v>3.2500000000000001E-2</v>
      </c>
      <c r="F2" s="159">
        <v>11</v>
      </c>
    </row>
    <row r="3" spans="1:6" x14ac:dyDescent="0.3">
      <c r="A3" s="30">
        <v>2</v>
      </c>
      <c r="B3" t="s">
        <v>8436</v>
      </c>
      <c r="C3" s="24">
        <v>1</v>
      </c>
      <c r="D3" s="195">
        <v>1</v>
      </c>
      <c r="E3" s="44">
        <v>0.02</v>
      </c>
      <c r="F3" s="159">
        <v>11</v>
      </c>
    </row>
    <row r="4" spans="1:6" x14ac:dyDescent="0.3">
      <c r="A4" s="30">
        <v>3</v>
      </c>
      <c r="B4" t="s">
        <v>8437</v>
      </c>
      <c r="C4" s="24">
        <v>1</v>
      </c>
      <c r="D4" s="195">
        <v>1</v>
      </c>
      <c r="E4" s="44">
        <v>0.01</v>
      </c>
      <c r="F4" s="159">
        <v>11</v>
      </c>
    </row>
    <row r="5" spans="1:6" x14ac:dyDescent="0.3">
      <c r="A5" s="30">
        <v>4</v>
      </c>
      <c r="B5" t="s">
        <v>8438</v>
      </c>
      <c r="C5" s="24">
        <v>1</v>
      </c>
      <c r="D5" s="195">
        <v>1</v>
      </c>
      <c r="E5" s="44">
        <v>1.1999999999999999E-3</v>
      </c>
      <c r="F5" s="159">
        <v>11</v>
      </c>
    </row>
    <row r="6" spans="1:6" x14ac:dyDescent="0.3">
      <c r="A6" s="30">
        <v>5</v>
      </c>
      <c r="B6" t="s">
        <v>8439</v>
      </c>
      <c r="C6" s="24">
        <v>1</v>
      </c>
      <c r="D6" s="195">
        <v>1</v>
      </c>
      <c r="E6" s="44">
        <v>0.01</v>
      </c>
      <c r="F6" s="159">
        <v>11</v>
      </c>
    </row>
    <row r="7" spans="1:6" x14ac:dyDescent="0.3">
      <c r="A7" s="30">
        <v>6</v>
      </c>
      <c r="B7" t="s">
        <v>8440</v>
      </c>
      <c r="C7" s="24">
        <v>1</v>
      </c>
      <c r="D7" s="195">
        <v>1</v>
      </c>
      <c r="E7" s="44">
        <v>0.04</v>
      </c>
      <c r="F7" s="159">
        <v>11</v>
      </c>
    </row>
    <row r="8" spans="1:6" x14ac:dyDescent="0.3">
      <c r="A8" s="30">
        <v>7</v>
      </c>
      <c r="B8" t="s">
        <v>8441</v>
      </c>
      <c r="C8" s="24">
        <v>1</v>
      </c>
      <c r="D8" s="195">
        <v>0.93</v>
      </c>
      <c r="E8" s="44">
        <v>0.01</v>
      </c>
      <c r="F8" s="159">
        <v>11</v>
      </c>
    </row>
    <row r="9" spans="1:6" x14ac:dyDescent="0.3">
      <c r="A9" s="30">
        <v>8</v>
      </c>
      <c r="B9" t="s">
        <v>8442</v>
      </c>
      <c r="C9" s="24">
        <v>1</v>
      </c>
      <c r="D9" s="195">
        <v>0.93</v>
      </c>
      <c r="E9" s="44">
        <v>0.02</v>
      </c>
      <c r="F9" s="159">
        <v>11</v>
      </c>
    </row>
    <row r="10" spans="1:6" x14ac:dyDescent="0.3">
      <c r="A10" s="30">
        <v>9</v>
      </c>
      <c r="B10" t="s">
        <v>8443</v>
      </c>
      <c r="C10" s="24">
        <v>1</v>
      </c>
      <c r="D10" s="195">
        <v>0.93</v>
      </c>
      <c r="E10" s="44">
        <v>0.01</v>
      </c>
      <c r="F10" s="159">
        <v>11</v>
      </c>
    </row>
    <row r="11" spans="1:6" x14ac:dyDescent="0.3">
      <c r="A11" s="30">
        <v>10</v>
      </c>
      <c r="B11" t="s">
        <v>8444</v>
      </c>
      <c r="C11" s="24">
        <v>1</v>
      </c>
      <c r="D11" s="195">
        <v>0.93</v>
      </c>
      <c r="E11" s="44">
        <v>1.1999999999999999E-3</v>
      </c>
      <c r="F11" s="159">
        <v>11</v>
      </c>
    </row>
    <row r="12" spans="1:6" x14ac:dyDescent="0.3">
      <c r="A12" s="30">
        <v>11</v>
      </c>
      <c r="B12" t="s">
        <v>8445</v>
      </c>
      <c r="C12" s="24">
        <v>2</v>
      </c>
      <c r="D12" s="195">
        <v>0.85</v>
      </c>
      <c r="E12" s="44">
        <v>0.02</v>
      </c>
      <c r="F12" s="159">
        <v>11</v>
      </c>
    </row>
    <row r="13" spans="1:6" x14ac:dyDescent="0.3">
      <c r="A13" s="30">
        <v>13</v>
      </c>
      <c r="B13" t="s">
        <v>8446</v>
      </c>
      <c r="C13" s="24">
        <v>3</v>
      </c>
      <c r="D13" s="195">
        <v>10</v>
      </c>
      <c r="E13" s="44">
        <v>0.35</v>
      </c>
      <c r="F13" s="159">
        <v>11</v>
      </c>
    </row>
    <row r="14" spans="1:6" x14ac:dyDescent="0.3">
      <c r="A14" s="30">
        <v>13</v>
      </c>
      <c r="B14" t="s">
        <v>8447</v>
      </c>
      <c r="C14" s="24">
        <v>3</v>
      </c>
      <c r="D14" s="195">
        <v>11.5</v>
      </c>
      <c r="E14" s="44">
        <v>0.2</v>
      </c>
      <c r="F14" s="159">
        <v>11</v>
      </c>
    </row>
    <row r="15" spans="1:6" x14ac:dyDescent="0.3">
      <c r="A15" s="30">
        <v>14</v>
      </c>
      <c r="B15" t="s">
        <v>8448</v>
      </c>
      <c r="C15" s="24">
        <v>2</v>
      </c>
      <c r="D15" s="195">
        <v>3.33</v>
      </c>
      <c r="E15" s="44">
        <v>0.02</v>
      </c>
      <c r="F15" s="159">
        <v>11</v>
      </c>
    </row>
    <row r="16" spans="1:6" x14ac:dyDescent="0.3">
      <c r="A16" s="30">
        <v>15</v>
      </c>
      <c r="B16" t="s">
        <v>8449</v>
      </c>
      <c r="C16" s="24">
        <v>4</v>
      </c>
      <c r="D16" s="195">
        <v>2</v>
      </c>
      <c r="E16" s="44">
        <v>0.8</v>
      </c>
      <c r="F16" s="159">
        <v>11</v>
      </c>
    </row>
    <row r="17" spans="1:6" x14ac:dyDescent="0.3">
      <c r="A17" s="30">
        <v>16</v>
      </c>
      <c r="B17" t="s">
        <v>8450</v>
      </c>
      <c r="C17" s="24">
        <v>4</v>
      </c>
      <c r="D17" s="195">
        <v>10.5</v>
      </c>
      <c r="E17" s="44">
        <v>8.0000000000000002E-3</v>
      </c>
      <c r="F17" s="159">
        <v>11</v>
      </c>
    </row>
  </sheetData>
  <dataValidations count="1">
    <dataValidation type="list" allowBlank="1" showInputMessage="1" showErrorMessage="1" sqref="C2:C17" xr:uid="{C4DCCE11-65EB-4F38-AC23-42A65136C6A1}">
      <formula1>rngClass</formula1>
    </dataValidation>
  </dataValidations>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63D73-C144-4602-8005-FF2D6A8B9BC0}">
  <sheetPr codeName="Sheet11">
    <tabColor rgb="FFFFFF00"/>
  </sheetPr>
  <dimension ref="A1:B5"/>
  <sheetViews>
    <sheetView workbookViewId="0">
      <selection activeCell="A2" sqref="A2"/>
    </sheetView>
  </sheetViews>
  <sheetFormatPr defaultRowHeight="13" x14ac:dyDescent="0.3"/>
  <cols>
    <col min="1" max="1" width="7.59765625" customWidth="1"/>
    <col min="2" max="2" width="31.09765625" customWidth="1"/>
  </cols>
  <sheetData>
    <row r="1" spans="1:2" x14ac:dyDescent="0.3">
      <c r="A1" s="1" t="s">
        <v>48</v>
      </c>
      <c r="B1" s="1" t="s">
        <v>76</v>
      </c>
    </row>
    <row r="2" spans="1:2" x14ac:dyDescent="0.3">
      <c r="A2" s="24">
        <v>1</v>
      </c>
      <c r="B2" s="43">
        <v>2.16</v>
      </c>
    </row>
    <row r="3" spans="1:2" x14ac:dyDescent="0.3">
      <c r="A3" s="24">
        <v>2</v>
      </c>
      <c r="B3" s="43">
        <v>2.16</v>
      </c>
    </row>
    <row r="4" spans="1:2" x14ac:dyDescent="0.3">
      <c r="A4" s="24">
        <v>3</v>
      </c>
      <c r="B4" s="43">
        <v>3.17</v>
      </c>
    </row>
    <row r="5" spans="1:2" x14ac:dyDescent="0.3">
      <c r="A5" s="24">
        <v>4</v>
      </c>
      <c r="B5" s="43">
        <v>2.16</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DAE27-854B-42EC-98BA-69D0F71490A0}">
  <sheetPr codeName="Sheet12">
    <tabColor rgb="FFFFFF00"/>
  </sheetPr>
  <dimension ref="A1:D12"/>
  <sheetViews>
    <sheetView workbookViewId="0">
      <selection activeCell="A2" sqref="A2"/>
    </sheetView>
  </sheetViews>
  <sheetFormatPr defaultRowHeight="13" x14ac:dyDescent="0.3"/>
  <cols>
    <col min="1" max="1" width="9" bestFit="1" customWidth="1"/>
    <col min="2" max="2" width="17.09765625" bestFit="1" customWidth="1"/>
    <col min="3" max="3" width="11.19921875" bestFit="1" customWidth="1"/>
    <col min="4" max="4" width="32.3984375" customWidth="1"/>
  </cols>
  <sheetData>
    <row r="1" spans="1:4" x14ac:dyDescent="0.3">
      <c r="A1" s="1" t="s">
        <v>61</v>
      </c>
      <c r="B1" s="1" t="s">
        <v>62</v>
      </c>
      <c r="C1" s="1" t="s">
        <v>104</v>
      </c>
      <c r="D1" s="1" t="s">
        <v>179</v>
      </c>
    </row>
    <row r="2" spans="1:4" x14ac:dyDescent="0.3">
      <c r="A2">
        <v>1001</v>
      </c>
      <c r="B2" s="1" t="s">
        <v>8451</v>
      </c>
      <c r="C2" t="s">
        <v>334</v>
      </c>
      <c r="D2" t="s">
        <v>8452</v>
      </c>
    </row>
    <row r="3" spans="1:4" x14ac:dyDescent="0.3">
      <c r="A3">
        <v>1005</v>
      </c>
      <c r="B3" s="1" t="s">
        <v>8453</v>
      </c>
      <c r="C3" t="s">
        <v>8454</v>
      </c>
      <c r="D3" t="s">
        <v>8452</v>
      </c>
    </row>
    <row r="4" spans="1:4" x14ac:dyDescent="0.3">
      <c r="A4">
        <v>1006</v>
      </c>
      <c r="B4" s="1" t="s">
        <v>8455</v>
      </c>
      <c r="C4" t="s">
        <v>8456</v>
      </c>
      <c r="D4" t="s">
        <v>8452</v>
      </c>
    </row>
    <row r="5" spans="1:4" x14ac:dyDescent="0.3">
      <c r="A5">
        <v>1007</v>
      </c>
      <c r="B5" s="1" t="s">
        <v>8457</v>
      </c>
      <c r="C5" t="s">
        <v>319</v>
      </c>
      <c r="D5" t="s">
        <v>8452</v>
      </c>
    </row>
    <row r="6" spans="1:4" x14ac:dyDescent="0.3">
      <c r="A6">
        <v>1030</v>
      </c>
      <c r="B6" s="1" t="s">
        <v>8458</v>
      </c>
      <c r="C6" t="s">
        <v>282</v>
      </c>
      <c r="D6" t="s">
        <v>8452</v>
      </c>
    </row>
    <row r="7" spans="1:4" x14ac:dyDescent="0.3">
      <c r="A7">
        <v>1032</v>
      </c>
      <c r="B7" s="1" t="s">
        <v>8459</v>
      </c>
      <c r="C7" t="s">
        <v>258</v>
      </c>
      <c r="D7" t="s">
        <v>8452</v>
      </c>
    </row>
    <row r="8" spans="1:4" x14ac:dyDescent="0.3">
      <c r="A8">
        <v>1033</v>
      </c>
      <c r="B8" s="1" t="s">
        <v>8460</v>
      </c>
      <c r="C8" t="s">
        <v>292</v>
      </c>
      <c r="D8" t="s">
        <v>8452</v>
      </c>
    </row>
    <row r="9" spans="1:4" x14ac:dyDescent="0.3">
      <c r="A9">
        <v>1051</v>
      </c>
      <c r="B9" s="1" t="s">
        <v>8461</v>
      </c>
      <c r="C9" t="s">
        <v>232</v>
      </c>
      <c r="D9" t="s">
        <v>8452</v>
      </c>
    </row>
    <row r="10" spans="1:4" x14ac:dyDescent="0.3">
      <c r="A10">
        <v>1124</v>
      </c>
      <c r="B10" s="1" t="s">
        <v>8462</v>
      </c>
      <c r="C10" t="s">
        <v>8463</v>
      </c>
      <c r="D10" t="s">
        <v>8452</v>
      </c>
    </row>
    <row r="11" spans="1:4" x14ac:dyDescent="0.3">
      <c r="A11">
        <v>1126</v>
      </c>
      <c r="B11" s="1" t="s">
        <v>8464</v>
      </c>
      <c r="C11" t="s">
        <v>8465</v>
      </c>
      <c r="D11" t="s">
        <v>8452</v>
      </c>
    </row>
    <row r="12" spans="1:4" x14ac:dyDescent="0.3">
      <c r="A12">
        <v>1131</v>
      </c>
      <c r="B12" s="1" t="s">
        <v>8466</v>
      </c>
      <c r="C12" t="s">
        <v>8467</v>
      </c>
      <c r="D12" t="s">
        <v>8452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7CEEB-586A-42C3-A2A7-E1BA2FC7ED93}">
  <sheetPr>
    <tabColor rgb="FF7030A0"/>
    <pageSetUpPr fitToPage="1"/>
  </sheetPr>
  <dimension ref="A1:B7"/>
  <sheetViews>
    <sheetView zoomScale="130" zoomScaleNormal="130" workbookViewId="0">
      <pane xSplit="2" ySplit="2" topLeftCell="C3" activePane="bottomRight" state="frozen"/>
      <selection pane="topRight" activeCell="C1" sqref="C1"/>
      <selection pane="bottomLeft" activeCell="A3" sqref="A3"/>
      <selection pane="bottomRight" activeCell="B3" sqref="B3"/>
    </sheetView>
  </sheetViews>
  <sheetFormatPr defaultColWidth="7.296875" defaultRowHeight="14.5" x14ac:dyDescent="0.35"/>
  <cols>
    <col min="1" max="1" width="7.19921875" style="9" customWidth="1"/>
    <col min="2" max="2" width="89.59765625" style="8" customWidth="1"/>
    <col min="3" max="3" width="7.296875" style="2"/>
    <col min="4" max="8" width="11.19921875" style="2" customWidth="1"/>
    <col min="9" max="16384" width="7.296875" style="2"/>
  </cols>
  <sheetData>
    <row r="1" spans="1:2" ht="41.5" customHeight="1" x14ac:dyDescent="0.35">
      <c r="A1" s="2"/>
    </row>
    <row r="2" spans="1:2" ht="18.5" x14ac:dyDescent="0.35">
      <c r="A2" s="11" t="s">
        <v>6</v>
      </c>
      <c r="B2" s="10" t="s">
        <v>39</v>
      </c>
    </row>
    <row r="3" spans="1:2" ht="21" x14ac:dyDescent="0.35">
      <c r="A3" s="29">
        <f t="shared" ref="A3:A7" si="0">ROW()-2</f>
        <v>1</v>
      </c>
      <c r="B3" s="33" t="s">
        <v>107</v>
      </c>
    </row>
    <row r="4" spans="1:2" ht="21" x14ac:dyDescent="0.35">
      <c r="A4" s="29">
        <f t="shared" si="0"/>
        <v>2</v>
      </c>
      <c r="B4" s="87" t="s">
        <v>130</v>
      </c>
    </row>
    <row r="5" spans="1:2" ht="21" x14ac:dyDescent="0.35">
      <c r="A5" s="29">
        <f t="shared" si="0"/>
        <v>3</v>
      </c>
      <c r="B5" s="87" t="s">
        <v>131</v>
      </c>
    </row>
    <row r="6" spans="1:2" x14ac:dyDescent="0.35">
      <c r="A6" s="29">
        <f t="shared" si="0"/>
        <v>4</v>
      </c>
      <c r="B6" s="87" t="s">
        <v>132</v>
      </c>
    </row>
    <row r="7" spans="1:2" ht="21" x14ac:dyDescent="0.35">
      <c r="A7" s="29">
        <f t="shared" si="0"/>
        <v>5</v>
      </c>
      <c r="B7" s="87" t="s">
        <v>133</v>
      </c>
    </row>
  </sheetData>
  <sheetProtection algorithmName="SHA-512" hashValue="S++juNIwZn3/XZbFHgL8+uZT+LHlP7YB699h2OJlJBzgqHnTn7caVfct2nA0Mlm/9vGYyxDpWBZ3Ff55EZcomQ==" saltValue="u7zhR+NzgRHR4pnYQ8s6Qg==" spinCount="100000" sheet="1" objects="1" scenarios="1"/>
  <dataValidations count="1">
    <dataValidation type="custom" allowBlank="1" showErrorMessage="1" errorTitle="Cannot Replace Formula" error="The formula can not be replaced." sqref="A3:A7" xr:uid="{D8C681D8-0276-44D7-82F6-F240203D6F49}">
      <formula1>"Cannot Replace Formula"</formula1>
    </dataValidation>
  </dataValidations>
  <pageMargins left="0.7" right="0.7" top="0.75" bottom="0.75" header="0.3" footer="0.3"/>
  <pageSetup fitToHeight="0"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728AC-7106-49E3-9C09-7453B032CB3A}">
  <sheetPr codeName="Sheet3"/>
  <dimension ref="A1:BW2"/>
  <sheetViews>
    <sheetView zoomScale="130" zoomScaleNormal="130" workbookViewId="0">
      <pane xSplit="1" ySplit="1" topLeftCell="B2" activePane="bottomRight" state="frozen"/>
      <selection pane="topRight" activeCell="B1" sqref="B1"/>
      <selection pane="bottomLeft" activeCell="A3" sqref="A3"/>
      <selection pane="bottomRight" activeCell="A2" sqref="A2"/>
    </sheetView>
  </sheetViews>
  <sheetFormatPr defaultColWidth="8.796875" defaultRowHeight="13" x14ac:dyDescent="0.3"/>
  <cols>
    <col min="1" max="1" width="14.296875" style="91" bestFit="1" customWidth="1"/>
    <col min="2" max="2" width="12.09765625" style="91" customWidth="1"/>
    <col min="3" max="3" width="11.3984375" style="91" bestFit="1" customWidth="1"/>
    <col min="4" max="5" width="50.69921875" style="88" customWidth="1"/>
    <col min="6" max="6" width="32.296875" style="88" bestFit="1" customWidth="1"/>
    <col min="7" max="7" width="9.296875" style="88" bestFit="1" customWidth="1"/>
    <col min="8" max="8" width="19.09765625" style="88" bestFit="1" customWidth="1"/>
    <col min="9" max="9" width="13.69921875" style="92" bestFit="1" customWidth="1"/>
    <col min="10" max="10" width="13.296875" style="92" bestFit="1" customWidth="1"/>
    <col min="11" max="11" width="13.59765625" style="92" bestFit="1" customWidth="1"/>
    <col min="12" max="12" width="12.69921875" style="93" bestFit="1" customWidth="1"/>
    <col min="13" max="13" width="20.796875" style="94" bestFit="1" customWidth="1"/>
    <col min="14" max="14" width="20.3984375" style="94" bestFit="1" customWidth="1"/>
    <col min="15" max="15" width="27.8984375" style="94" hidden="1" customWidth="1"/>
    <col min="16" max="16" width="16.796875" style="94" hidden="1" customWidth="1"/>
    <col min="17" max="17" width="19.19921875" style="94" hidden="1" customWidth="1"/>
    <col min="18" max="18" width="20.59765625" style="94" hidden="1" customWidth="1"/>
    <col min="19" max="19" width="21.19921875" style="94" hidden="1" customWidth="1"/>
    <col min="20" max="20" width="17.3984375" style="94" hidden="1" customWidth="1"/>
    <col min="21" max="21" width="17.09765625" style="94" hidden="1" customWidth="1"/>
    <col min="22" max="22" width="23.8984375" style="94" hidden="1" customWidth="1"/>
    <col min="23" max="23" width="19.296875" style="94" hidden="1" customWidth="1"/>
    <col min="24" max="24" width="25.59765625" style="94" hidden="1" customWidth="1"/>
    <col min="25" max="25" width="23.5" style="94" hidden="1" customWidth="1"/>
    <col min="26" max="26" width="29.5" style="94" hidden="1" customWidth="1"/>
    <col min="27" max="27" width="20.296875" style="91" hidden="1" customWidth="1"/>
    <col min="28" max="29" width="21.09765625" style="91" hidden="1" customWidth="1"/>
    <col min="30" max="30" width="13.296875" style="91" hidden="1" customWidth="1"/>
    <col min="31" max="31" width="16.69921875" style="91" hidden="1" customWidth="1"/>
    <col min="32" max="32" width="13.8984375" style="91" hidden="1" customWidth="1"/>
    <col min="33" max="34" width="14.09765625" style="90" hidden="1" customWidth="1"/>
    <col min="35" max="35" width="8.69921875" style="90" hidden="1" customWidth="1"/>
    <col min="36" max="36" width="7.19921875" style="90" hidden="1" customWidth="1"/>
    <col min="37" max="37" width="11.296875" style="90" hidden="1" customWidth="1"/>
    <col min="38" max="38" width="13" style="90" hidden="1" customWidth="1"/>
    <col min="39" max="39" width="6.5" style="90" hidden="1" customWidth="1"/>
    <col min="40" max="40" width="9.19921875" style="90" hidden="1" customWidth="1"/>
    <col min="41" max="41" width="14.296875" style="90" hidden="1" customWidth="1"/>
    <col min="42" max="42" width="14.69921875" style="91" hidden="1" customWidth="1"/>
    <col min="43" max="43" width="17.69921875" style="91" hidden="1" customWidth="1"/>
    <col min="44" max="44" width="20.19921875" style="90" hidden="1" customWidth="1"/>
    <col min="45" max="45" width="25" style="90" hidden="1" customWidth="1"/>
    <col min="46" max="46" width="23.796875" style="90" hidden="1" customWidth="1"/>
    <col min="47" max="47" width="10.3984375" style="95" hidden="1" customWidth="1"/>
    <col min="48" max="48" width="13.8984375" style="95" hidden="1" customWidth="1"/>
    <col min="49" max="49" width="14.3984375" style="95" hidden="1" customWidth="1"/>
    <col min="50" max="50" width="21.3984375" style="95" hidden="1" customWidth="1"/>
    <col min="51" max="51" width="24.19921875" style="95" hidden="1" customWidth="1"/>
    <col min="52" max="52" width="27" style="95" hidden="1" customWidth="1"/>
    <col min="53" max="53" width="15.3984375" style="91" hidden="1" customWidth="1"/>
    <col min="54" max="54" width="13.8984375" style="91" hidden="1" customWidth="1"/>
    <col min="55" max="55" width="23.19921875" style="91" hidden="1" customWidth="1"/>
    <col min="56" max="56" width="28.8984375" style="91" hidden="1" customWidth="1"/>
    <col min="57" max="57" width="18.8984375" style="91" hidden="1" customWidth="1"/>
    <col min="58" max="58" width="17.5" style="91" hidden="1" customWidth="1"/>
    <col min="59" max="59" width="18.8984375" style="91" hidden="1" customWidth="1"/>
    <col min="60" max="60" width="12" style="91" hidden="1" customWidth="1"/>
    <col min="61" max="61" width="28.8984375" style="91" hidden="1" customWidth="1"/>
    <col min="62" max="62" width="28.8984375" style="91" bestFit="1" customWidth="1"/>
    <col min="63" max="63" width="15.3984375" style="91" hidden="1" customWidth="1"/>
    <col min="64" max="64" width="16.59765625" style="95" hidden="1" customWidth="1"/>
    <col min="65" max="65" width="8.3984375" style="95" customWidth="1"/>
    <col min="66" max="66" width="12.59765625" style="95" hidden="1" customWidth="1"/>
    <col min="67" max="67" width="30.69921875" style="90" hidden="1" customWidth="1"/>
    <col min="68" max="68" width="10.69921875" style="90" hidden="1" customWidth="1"/>
    <col min="69" max="70" width="30.69921875" style="90" hidden="1" customWidth="1"/>
    <col min="71" max="71" width="12.69921875" style="90" hidden="1" customWidth="1"/>
    <col min="72" max="72" width="13.09765625" style="90" hidden="1" customWidth="1"/>
    <col min="73" max="73" width="30.69921875" style="90" hidden="1" customWidth="1"/>
    <col min="74" max="74" width="14.5" style="90" hidden="1" customWidth="1"/>
    <col min="75" max="75" width="13.19921875" style="95" hidden="1" customWidth="1"/>
    <col min="76" max="16384" width="8.796875" style="90"/>
  </cols>
  <sheetData>
    <row r="1" spans="1:75" s="114" customFormat="1" x14ac:dyDescent="0.3">
      <c r="A1" s="111" t="s">
        <v>25</v>
      </c>
      <c r="B1" s="111" t="s">
        <v>58</v>
      </c>
      <c r="C1" s="111" t="s">
        <v>63</v>
      </c>
      <c r="D1" s="111" t="s">
        <v>26</v>
      </c>
      <c r="E1" s="111" t="s">
        <v>177</v>
      </c>
      <c r="F1" s="111" t="s">
        <v>178</v>
      </c>
      <c r="G1" s="111" t="s">
        <v>79</v>
      </c>
      <c r="H1" s="111" t="s">
        <v>53</v>
      </c>
      <c r="I1" s="111" t="s">
        <v>37</v>
      </c>
      <c r="J1" s="111" t="s">
        <v>51</v>
      </c>
      <c r="K1" s="111" t="s">
        <v>52</v>
      </c>
      <c r="L1" s="111" t="s">
        <v>49</v>
      </c>
      <c r="M1" s="112" t="s">
        <v>88</v>
      </c>
      <c r="N1" s="112" t="s">
        <v>90</v>
      </c>
      <c r="O1" s="112" t="s">
        <v>173</v>
      </c>
      <c r="P1" s="111" t="s">
        <v>68</v>
      </c>
      <c r="Q1" s="111" t="s">
        <v>92</v>
      </c>
      <c r="R1" s="112" t="s">
        <v>87</v>
      </c>
      <c r="S1" s="112" t="s">
        <v>91</v>
      </c>
      <c r="T1" s="111" t="s">
        <v>93</v>
      </c>
      <c r="U1" s="111" t="s">
        <v>94</v>
      </c>
      <c r="V1" s="111" t="s">
        <v>64</v>
      </c>
      <c r="W1" s="111" t="s">
        <v>65</v>
      </c>
      <c r="X1" s="112" t="s">
        <v>44</v>
      </c>
      <c r="Y1" s="112" t="s">
        <v>45</v>
      </c>
      <c r="Z1" s="111" t="s">
        <v>41</v>
      </c>
      <c r="AA1" s="111" t="s">
        <v>40</v>
      </c>
      <c r="AB1" s="111" t="s">
        <v>42</v>
      </c>
      <c r="AC1" s="111" t="s">
        <v>43</v>
      </c>
      <c r="AD1" s="111" t="s">
        <v>56</v>
      </c>
      <c r="AE1" s="111" t="s">
        <v>69</v>
      </c>
      <c r="AF1" s="111" t="s">
        <v>82</v>
      </c>
      <c r="AG1" s="111" t="s">
        <v>84</v>
      </c>
      <c r="AH1" s="111" t="s">
        <v>134</v>
      </c>
      <c r="AI1" s="111" t="s">
        <v>81</v>
      </c>
      <c r="AJ1" s="111" t="s">
        <v>15</v>
      </c>
      <c r="AK1" s="111" t="s">
        <v>13</v>
      </c>
      <c r="AL1" s="111" t="s">
        <v>12</v>
      </c>
      <c r="AM1" s="111" t="s">
        <v>29</v>
      </c>
      <c r="AN1" s="111" t="s">
        <v>35</v>
      </c>
      <c r="AO1" s="111" t="s">
        <v>135</v>
      </c>
      <c r="AP1" s="111" t="s">
        <v>57</v>
      </c>
      <c r="AQ1" s="111" t="s">
        <v>50</v>
      </c>
      <c r="AR1" s="111" t="s">
        <v>54</v>
      </c>
      <c r="AS1" s="111" t="s">
        <v>60</v>
      </c>
      <c r="AT1" s="111" t="s">
        <v>59</v>
      </c>
      <c r="AU1" s="111" t="s">
        <v>55</v>
      </c>
      <c r="AV1" s="111" t="s">
        <v>70</v>
      </c>
      <c r="AW1" s="111" t="s">
        <v>80</v>
      </c>
      <c r="AX1" s="111" t="s">
        <v>71</v>
      </c>
      <c r="AY1" s="111" t="s">
        <v>76</v>
      </c>
      <c r="AZ1" s="111" t="s">
        <v>77</v>
      </c>
      <c r="BA1" s="111" t="s">
        <v>72</v>
      </c>
      <c r="BB1" s="111" t="s">
        <v>73</v>
      </c>
      <c r="BC1" s="111" t="s">
        <v>74</v>
      </c>
      <c r="BD1" s="111" t="s">
        <v>75</v>
      </c>
      <c r="BE1" s="111" t="s">
        <v>137</v>
      </c>
      <c r="BF1" s="111" t="s">
        <v>138</v>
      </c>
      <c r="BG1" s="111" t="s">
        <v>139</v>
      </c>
      <c r="BH1" s="111" t="s">
        <v>174</v>
      </c>
      <c r="BI1" s="111" t="s">
        <v>136</v>
      </c>
      <c r="BJ1" s="111" t="s">
        <v>78</v>
      </c>
      <c r="BK1" s="111" t="s">
        <v>175</v>
      </c>
      <c r="BL1" s="111" t="s">
        <v>140</v>
      </c>
      <c r="BM1" s="113" t="s">
        <v>66</v>
      </c>
      <c r="BN1" s="111" t="s">
        <v>97</v>
      </c>
      <c r="BO1" s="111" t="s">
        <v>141</v>
      </c>
      <c r="BP1" s="111" t="s">
        <v>142</v>
      </c>
      <c r="BQ1" s="111" t="s">
        <v>143</v>
      </c>
      <c r="BR1" s="88" t="s">
        <v>172</v>
      </c>
      <c r="BS1" s="111" t="s">
        <v>144</v>
      </c>
      <c r="BT1" s="111" t="s">
        <v>145</v>
      </c>
      <c r="BU1" s="111" t="s">
        <v>146</v>
      </c>
      <c r="BV1" s="111" t="s">
        <v>147</v>
      </c>
      <c r="BW1" s="111" t="s">
        <v>176</v>
      </c>
    </row>
    <row r="2" spans="1:75" s="114" customFormat="1" x14ac:dyDescent="0.3">
      <c r="A2" s="115"/>
      <c r="B2" s="115"/>
      <c r="C2" s="115"/>
      <c r="D2" s="116"/>
      <c r="E2" s="116"/>
      <c r="F2" s="117"/>
      <c r="G2" s="118"/>
      <c r="H2" s="119"/>
      <c r="I2" s="116"/>
      <c r="J2" s="116"/>
      <c r="K2" s="179"/>
      <c r="L2" s="160"/>
      <c r="M2" s="120"/>
      <c r="N2" s="121"/>
      <c r="O2" s="157"/>
      <c r="P2" s="122">
        <f>IFERROR(ROUND(tblDonations[[#This Row],[Recipe_Milk_Pounds]]/tblDonations[[#This Row],[Recipe_Final_Product_Lbs]],2),0)</f>
        <v>0</v>
      </c>
      <c r="Q2" s="123">
        <f>IFERROR(INDEX(tblYieldCalc[Packaged_Milkfat_Percent],MATCH(tblDonations[[#This Row],[UPC_Package_Code]],tblYieldCalc[UPC_Package_Code],0)),0)</f>
        <v>0</v>
      </c>
      <c r="R2" s="124" t="e">
        <f>INDEX(tblProducts[Default_Yield_Factor],MATCH(tblDonations[[#This Row],[Product_Type]],tblProducts[Product],0))</f>
        <v>#N/A</v>
      </c>
      <c r="S2" s="125" t="e">
        <f>INDEX(tblProducts[Default_Fat_Percent],MATCH(tblDonations[[#This Row],[Product_Type]],tblProducts[Product],0))</f>
        <v>#N/A</v>
      </c>
      <c r="T2" s="126" t="e">
        <f>IF(tblDonations[[#This Row],[Calc_Yield_Factor]]=0,IF(tblDonations[[#This Row],[Reported_Yield_Factor]]=0,tblDonations[[#This Row],[Default_Yield_Factor]],tblDonations[[#This Row],[Reported_Yield_Factor]]),tblDonations[[#This Row],[Calc_Yield_Factor]])</f>
        <v>#N/A</v>
      </c>
      <c r="U2" s="123" t="e">
        <f>IF(tblDonations[[#This Row],[Calc_Milkfat_Percent]]=0,IF(tblDonations[[#This Row],[Reported_Fat_Percent]]=0,tblDonations[[#This Row],[Default_Milkfat_Percent]],tblDonations[[#This Row],[Reported_Fat_Percent]]),tblDonations[[#This Row],[Calc_Milkfat_Percent]])</f>
        <v>#N/A</v>
      </c>
      <c r="V2" s="127">
        <f>IFERROR(INDEX(tblYieldCalc[Recipe_Final_Product_Lbs],MATCH(tblDonations[[#This Row],[UPC_Package_Code]],tblYieldCalc[UPC_Package_Code],0)),0)</f>
        <v>0</v>
      </c>
      <c r="W2" s="127">
        <f>IFERROR(INDEX(tblYieldCalc[Recipe_Milk_Pounds],MATCH(tblDonations[[#This Row],[UPC_Package_Code]],tblYieldCalc[UPC_Package_Code],0)),0)</f>
        <v>0</v>
      </c>
      <c r="X2" s="128" t="e">
        <f>INDEX(tblClass_Prices[Base Skim Milk Class 1 Price],MATCH(tblDonations[[#This Row],[Pool_YYYYMM]],tblClass_Prices[Pool_YYYYMM],0))</f>
        <v>#N/A</v>
      </c>
      <c r="Y2" s="129" t="e">
        <f>INDEX(tblClass_Prices[Advanced Butterfat Factor],MATCH(tblDonations[[#This Row],[Pool_YYYYMM]],tblClass_Prices[Pool_YYYYMM],0))</f>
        <v>#N/A</v>
      </c>
      <c r="Z2" s="128" t="e">
        <f>INDEX(tblClass_Prices[Advanced Skim Milk Class 2 Price],MATCH(tblDonations[[#This Row],[Pool_YYYYMM]],tblClass_Prices[Pool_YYYYMM],0))</f>
        <v>#N/A</v>
      </c>
      <c r="AA2" s="129" t="e">
        <f>INDEX(tblClass_Prices[Class 2 Butterfat Price],MATCH(tblDonations[[#This Row],[Pool_YYYYMM]],tblClass_Prices[Pool_YYYYMM],0))</f>
        <v>#N/A</v>
      </c>
      <c r="AB2" s="128" t="e">
        <f>INDEX(tblClass_Prices[Class 3 Skim Milk Price],MATCH(tblDonations[[#This Row],[Pool_YYYYMM]],tblClass_Prices[Pool_YYYYMM],0))</f>
        <v>#N/A</v>
      </c>
      <c r="AC2" s="128" t="e">
        <f>INDEX(tblClass_Prices[Class 4 Skim Milk Price],MATCH(tblDonations[[#This Row],[Pool_YYYYMM]],tblClass_Prices[Pool_YYYYMM],0))</f>
        <v>#N/A</v>
      </c>
      <c r="AD2" s="129" t="e">
        <f>INDEX(tblClass_Prices[Buttefat Price],MATCH(tblDonations[[#This Row],[Pool_YYYYMM]],tblClass_Prices[Pool_YYYYMM],0))</f>
        <v>#N/A</v>
      </c>
      <c r="AE2" s="130" t="e">
        <f>INDEX(tblClass_Prices[N_Diesel_Fuel_Price],MATCH(TEXT(YEAR(tblDonations[[#This Row],[Donation_Date]]),"0000")&amp;TEXT(MONTH(tblDonations[[#This Row],[Donation_Date]]),"00"),tblClass_Prices[Pool_YYYYMM],0))</f>
        <v>#N/A</v>
      </c>
      <c r="AF2" s="131" t="e">
        <f>INDEX(tblUPL[Audit_By_FO],MATCH(tblDonations[[#This Row],[UPL_ID]],tblUPL[UPL_Id],0))</f>
        <v>#N/A</v>
      </c>
      <c r="AG2" s="132" t="str">
        <f>TEXT(YEAR(tblDonations[[#This Row],[Manufactured_Date]]),"0000")&amp;TEXT(MONTH(tblDonations[[#This Row],[Manufactured_Date]]),"00")</f>
        <v>190001</v>
      </c>
      <c r="AH2" s="132" t="str">
        <f>TEXT(YEAR(tblDonations[[#This Row],[Donation_Date]]),"0000")&amp;TEXT(MONTH(tblDonations[[#This Row],[Donation_Date]]),"00")</f>
        <v>190001</v>
      </c>
      <c r="AI2" s="133" t="str">
        <f>RIGHT(tblDonations[[#This Row],[Plant]],3)</f>
        <v/>
      </c>
      <c r="AJ2" s="133" t="e">
        <f>INDEX(tblUPL[State],MATCH(tblDonations[[#This Row],[UPL_ID]],tblUPL[UPL_Id],0))</f>
        <v>#N/A</v>
      </c>
      <c r="AK2" s="134" t="e">
        <f>INDEX(tblUPL[FIPS_State],MATCH(tblDonations[[#This Row],[UPL_ID]],tblUPL[UPL_Id],0))</f>
        <v>#N/A</v>
      </c>
      <c r="AL2" s="133" t="e">
        <f>TEXT(INDEX(tblUPL[FIPS_County],MATCH(tblDonations[[#This Row],[UPL_ID]],tblUPL[UPL_Id],0)),"000")</f>
        <v>#N/A</v>
      </c>
      <c r="AM2" s="134" t="e">
        <f>tblDonations[[#This Row],[FIPS_State]]&amp;tblDonations[[#This Row],[FIPS_County]]</f>
        <v>#N/A</v>
      </c>
      <c r="AN2" s="135" t="e">
        <f>INDEX(tblLocAdj[Class_I_Loc],MATCH(tblDonations[[#This Row],[FIPS]],tblLocAdj[FIPS],0))</f>
        <v>#N/A</v>
      </c>
      <c r="AO2" s="135">
        <f>INDEX(tblLocAdj[Class_I_Loc],MATCH("12025",tblLocAdj[FIPS],0))</f>
        <v>6</v>
      </c>
      <c r="AP2" s="136" t="e" cm="1">
        <f t="array" ref="AP2">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f>
        <v>#N/A</v>
      </c>
      <c r="AQ2" s="137" t="e">
        <f>ROUND(tblDonations[[#This Row],[Package_Size]]*tblDonations[[#This Row],[No_Of_Units]]*tblDonations[[#This Row],[Pounds_Factor]],0)</f>
        <v>#N/A</v>
      </c>
      <c r="AR2" s="137" t="e">
        <f>ROUND(tblDonations[[#This Row],[Total_Product_Lbs]]*tblDonations[[#This Row],[Used_Yield_Factor]],0)</f>
        <v>#N/A</v>
      </c>
      <c r="AS2" s="137" t="e">
        <f>ROUND(tblDonations[[#This Row],[Product_Milk_Pounds]]-tblDonations[[#This Row],[Product_Fat_Milk_Pounds]],0)</f>
        <v>#N/A</v>
      </c>
      <c r="AT2" s="137" t="e">
        <f>ROUND(tblDonations[[#This Row],[Total_Product_Lbs]]*tblDonations[[#This Row],[Used_Fat_Percent]],0)</f>
        <v>#N/A</v>
      </c>
      <c r="AU2" s="133" t="e">
        <f>INDEX(tblProducts[Class],MATCH(tblDonations[[#This Row],[Product_Type]],tblProducts[Product],0))</f>
        <v>#N/A</v>
      </c>
      <c r="AV2" s="138" cm="1">
        <f t="array" ref="AV2">tblMPG[MPG]</f>
        <v>5.5</v>
      </c>
      <c r="AW2" s="139" t="e">
        <f>IF(tblDonations[[#This Row],[Total_Product_Lbs]]=0,0,tblDonations[[#This Row],[Distance_From_Plant_To_Distributor]]/COUNTIFS(tblDonations[Load_ID], tblDonations[[#This Row],[Load_ID]], tblDonations[Total_Product_Lbs],"&lt;&gt;0"))</f>
        <v>#N/A</v>
      </c>
      <c r="AX2" s="140" cm="1">
        <f t="array" ref="AX2">tblTranPercent[Percent]</f>
        <v>1</v>
      </c>
      <c r="AY2" s="128" t="e">
        <f>INDEX(tblClasses[Make_Allowance_Per_CWT],MATCH(tblDonations[[#This Row],[FO_Class]],tblClasses[Class],0))</f>
        <v>#N/A</v>
      </c>
      <c r="AZ2" s="140" cm="1">
        <f t="array" ref="AZ2">rngMakePercent</f>
        <v>1</v>
      </c>
      <c r="BA2" s="128" t="e">
        <f>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f>
        <v>#N/A</v>
      </c>
      <c r="BB2" s="128" t="e">
        <f>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f>
        <v>#N/A</v>
      </c>
      <c r="BC2" s="128" t="e">
        <f>IF(tblDonations[[#This Row],[Total_Product_Lbs]]=0,0,ROUND(((tblDonations[[#This Row],[Prorated_Miles]]/tblDonations[[#This Row],[Miles_Per_Gal]])*tblDonations[[#This Row],[Diesel_Fuel_Price]])*tblDonations[[#This Row],[Transport_Min_Percent]],2))</f>
        <v>#N/A</v>
      </c>
      <c r="BD2" s="128" t="e">
        <f>ROUND(tblDonations[[#This Row],[Product_Milk_Pounds]]/100*tblDonations[[#This Row],[Make_Allowance_Per_CWT]]*tblDonations[[#This Row],[Make_Allowance_Min_Percent]],2)</f>
        <v>#N/A</v>
      </c>
      <c r="BE2" s="128" t="e">
        <f>ROUND((tblDonations[[#This Row],[Product_Skim_Milk_Pounds]]/100)*(tblDonations[[#This Row],[Base Skim Milk Class 1 Price]]+tblDonations[[#This Row],[LocAdjDadeFL]]),2)</f>
        <v>#N/A</v>
      </c>
      <c r="BF2" s="128" t="e">
        <f>ROUND((tblDonations[[#This Row],[Product_Fat_Milk_Pounds]])*(tblDonations[[#This Row],[Advanced Butterfat Factor]]+(tblDonations[[#This Row],[LocAdjDadeFL]]/100)),2)</f>
        <v>#N/A</v>
      </c>
      <c r="BG2" s="128" t="e">
        <f>ROUND(tblDonations[[#This Row],[Skim_Value_DadeFL]]+tblDonations[[#This Row],[Fat_Value_DadeFL]],2)</f>
        <v>#N/A</v>
      </c>
      <c r="BH2" s="128" t="str">
        <f>IF(tblDonations[[#This Row],[Price_Paid_Processed_Product]]="","",ROUND(tblDonations[[#This Row],[Total_Product_Lbs]]*tblDonations[[#This Row],[Price_Paid_Processed_Product]]+tblDonations[[#This Row],[Min_Transport_Value_Est]],2))</f>
        <v/>
      </c>
      <c r="BI2" s="128" t="e">
        <f>ROUND(tblDonations[[#This Row],[Skim_Value_Est]]+tblDonations[[#This Row],[Fat_Value_Est]]+tblDonations[[#This Row],[Min_Transport_Value_Est]]+tblDonations[[#This Row],[Min_Make_Allowance_Value_Est]],2)</f>
        <v>#N/A</v>
      </c>
      <c r="BJ2" s="141" t="e">
        <f ca="1">IF(AND(INDEX(INDIRECT("tblProducts[Days_Remaining]"),MATCH(I2,INDIRECT("tblProducts[Product]"),0))&lt;C2-A2,L2&gt;0,L2&lt;10000000,NOT(ISBLANK(A2)),NOT(ISBLANK(C2))),IF(NOT(ISBLANK(C2)),IF(tblDonations[[#This Row],[Actual_Paid]]="",ROUND(MIN(tblDonations[[#This Row],[Total_Value_DadeFL]],tblDonations[[#This Row],[Reimbursement_Total_Value_Sub]]),2),ROUND(MIN(tblDonations[[#This Row],[Total_Value_DadeFL]],tblDonations[[#This Row],[Actual_Paid]]),2)),0),0)</f>
        <v>#N/A</v>
      </c>
      <c r="BK2" s="142" t="str">
        <f>IF(tblDonations[[#This Row],[Actual_Paid]]="","No","Yes")</f>
        <v>No</v>
      </c>
      <c r="BL2" s="142" t="e">
        <f>IF(tblDonations[[#This Row],[Actual_Paid]]="",IF(tblDonations[[#This Row],[Total_Value_DadeFL]]&lt;tblDonations[[#This Row],[Reimbursement_Total_Value_Sub]],"Yes","No"),IF(tblDonations[[#This Row],[Total_Value_DadeFL]]&lt;tblDonations[[#This Row],[Actual_Paid]],"Yes","No"))</f>
        <v>#N/A</v>
      </c>
      <c r="BM2" s="143" t="str">
        <f t="shared" ref="BM2" si="0">"Line " &amp; ROW()-1</f>
        <v>Line 1</v>
      </c>
      <c r="BN2" s="156" t="str">
        <f t="shared" ref="BN2" si="1">IF(rngPassword="","",rngPassword)</f>
        <v/>
      </c>
      <c r="BO2" s="144" t="str" cm="1">
        <f t="array" aca="1" ref="BO2" ca="1">IF(INDIRECT("rng" &amp; tblDonations[[#Headers],[SignedEst]])="","",INDIRECT("rng" &amp; tblDonations[[#Headers],[SignedEst]]))</f>
        <v/>
      </c>
      <c r="BP2" s="145" t="str" cm="1">
        <f t="array" aca="1" ref="BP2" ca="1">IF(INDIRECT("rng" &amp; tblDonations[[#Headers],[DateEst]])="","",INDIRECT("rng" &amp; tblDonations[[#Headers],[DateEst]]))</f>
        <v/>
      </c>
      <c r="BQ2" s="144" t="str" cm="1">
        <f t="array" aca="1" ref="BQ2" ca="1">IF(INDIRECT("rng" &amp; tblDonations[[#Headers],[TitleEst]])="","",INDIRECT("rng" &amp; tblDonations[[#Headers],[TitleEst]]))</f>
        <v/>
      </c>
      <c r="BR2" s="144" t="str" cm="1">
        <f t="array" aca="1" ref="BR2" ca="1">IF(INDIRECT("rng" &amp; tblDonations[[#Headers],[CompanyEst]])="","",INDIRECT("rng" &amp; tblDonations[[#Headers],[CompanyEst]]))</f>
        <v/>
      </c>
      <c r="BS2" s="146" t="str" cm="1">
        <f t="array" aca="1" ref="BS2" ca="1">IF(INDIRECT("rng" &amp; tblDonations[[#Headers],[PhoneEst]])="","",INDIRECT("rng" &amp; tblDonations[[#Headers],[PhoneEst]]))</f>
        <v/>
      </c>
      <c r="BT2" s="146" t="str" cm="1">
        <f t="array" aca="1" ref="BT2" ca="1">IF(INDIRECT("rng" &amp; tblDonations[[#Headers],[ExtensionEst]])="","",INDIRECT("rng" &amp; tblDonations[[#Headers],[ExtensionEst]]))</f>
        <v/>
      </c>
      <c r="BU2" s="144" t="str" cm="1">
        <f t="array" aca="1" ref="BU2" ca="1">IF(INDIRECT("rng" &amp; tblDonations[[#Headers],[EmailEst]])="","",INDIRECT("rng" &amp; tblDonations[[#Headers],[EmailEst]]))</f>
        <v/>
      </c>
      <c r="BV2" s="144" t="str" cm="1">
        <f t="array" aca="1" ref="BV2" ca="1">IF(INDIRECT("rng" &amp; tblDonations[[#Headers],[SubmissionEst]])="","",INDIRECT("rng" &amp; tblDonations[[#Headers],[SubmissionEst]]))</f>
        <v/>
      </c>
      <c r="BW2" s="133" t="e" cm="1">
        <f t="array" ref="BW2">INDEX(tblUPL[EDO_UPL_ID],MATCH(tblDonations[[#This Row],[UPL_ID]]&amp;tblDonations[[#This Row],[Password]],tblUPL[UPL_Id]&amp;tblUPL[Password],0))</f>
        <v>#N/A</v>
      </c>
    </row>
  </sheetData>
  <phoneticPr fontId="10" type="noConversion"/>
  <dataValidations count="20">
    <dataValidation type="custom" allowBlank="1" showInputMessage="1" showErrorMessage="1" errorTitle="Protected Header Names" error="You cannot change table headers!" sqref="BL1:BM1 P1:BG1 BI1:BJ1 BP1:BW1 A1:D1 G1:N1" xr:uid="{5B46B356-DF26-4373-A55D-3E0FF64661A2}">
      <formula1>"Cannot Change Header Names!"</formula1>
    </dataValidation>
    <dataValidation type="whole" allowBlank="1" showInputMessage="1" showErrorMessage="1" errorTitle="Distance - Plant to Distributor" error="Only enter if EDO is providing transporation, not if Distributor is bearing transporation costs." promptTitle="Distance" prompt="Enter distance from Plant location to Distributor location using Google Maps or similar mapping application._x000a__x000a_Only enter if EDO is providing transporation, not if Distributor is bearing transporation costs." sqref="F2" xr:uid="{EEAD0D5D-E608-4B80-8336-6978C01263B2}">
      <formula1>0</formula1>
      <formula2>2000</formula2>
    </dataValidation>
    <dataValidation type="list" allowBlank="1" showInputMessage="1" showErrorMessage="1" sqref="I2" xr:uid="{DB826F40-878D-48D1-B16C-0F16E1B13EB3}">
      <formula1>INDIRECT("tblProducts[Product]")</formula1>
    </dataValidation>
    <dataValidation type="list" allowBlank="1" showInputMessage="1" showErrorMessage="1" errorTitle="Measurement Type" error="Please select from the List." promptTitle="Measurement Type" prompt="Select the Measurement Type of Unit Being Reported." sqref="J2" xr:uid="{D099B197-BA72-4CD6-9608-A0AFAEECA21E}">
      <formula1>INDIRECT("tblMeasurement[Measurement]")</formula1>
    </dataValidation>
    <dataValidation type="decimal" allowBlank="1" showInputMessage="1" showErrorMessage="1" errorTitle="Numbers Only" error="A Number Must Be Entered in This Cell." promptTitle="Package Size" prompt="Enter as a Number the Size of the Package for the Measurement Indicated for the Individual Packages, not the Total Size of Packaged Together Individual Units." sqref="K2" xr:uid="{6DEDF8E6-155C-4321-A063-95F90B9E2FE5}">
      <formula1>0</formula1>
      <formula2>1000000</formula2>
    </dataValidation>
    <dataValidation type="date" allowBlank="1" showInputMessage="1" showErrorMessage="1" errorTitle="Non Date Format" error="Check Date Format and Reenter." promptTitle="Enter Date" prompt="Entered formatted like: M/D/YY or MM/DD/YY or MM/DD/YYYY." sqref="A2 C2" xr:uid="{D8F8A997-82C9-423F-8829-5B19238C6385}">
      <formula1>36526</formula1>
      <formula2>73415</formula2>
    </dataValidation>
    <dataValidation type="whole" allowBlank="1" showInputMessage="1" showErrorMessage="1" errorTitle="Whole Number" error="Check Entry and Make Sure a Whole Number was Entered." sqref="H2" xr:uid="{602175DE-FB1E-4F18-ACA7-AD137A7152E4}">
      <formula1>0</formula1>
      <formula2>1E+40</formula2>
    </dataValidation>
    <dataValidation allowBlank="1" showInputMessage="1" showErrorMessage="1" errorTitle="Load ID" error="Required Entry!" promptTitle="Load Identification (Required)" prompt="This is a required field.  Please enter an indentifier.  If multiple products are on the same truck load, use the same identifier. " sqref="G2" xr:uid="{55E367D7-B0E5-46C3-8B47-8C689C700BE7}"/>
    <dataValidation type="decimal" allowBlank="1" showInputMessage="1" showErrorMessage="1" errorTitle="Incorrect Entry" error="Number entered must fall between 0 and 100." promptTitle="Reported Yield Factor" prompt="Enter the Yield Factor for Product Type entered." sqref="M2" xr:uid="{A32D7981-E769-49F5-8EB2-09857EC99E13}">
      <formula1>0</formula1>
      <formula2>100</formula2>
    </dataValidation>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packaged finished product." sqref="N2" xr:uid="{18989F6A-1B3E-4868-AEBB-CE8793639F24}">
      <formula1>0</formula1>
      <formula2>1</formula2>
    </dataValidation>
    <dataValidation type="list" allowBlank="1" showInputMessage="1" showErrorMessage="1" errorTitle="Select From Approved List" error="You must select from the Approved List of Donating Distributors." promptTitle="Select Distributor from List" prompt="Select Distributor from approved List.  If not in list, resubmit Dairy Donation and Distribution Plan and/or contact Dairy Program." sqref="E2" xr:uid="{177DE8C3-BB14-4120-B8C1-C99F98707984}">
      <formula1>_xlfn.ANCHORARRAY(rngFilteredDPL)</formula1>
    </dataValidation>
    <dataValidation type="list" allowBlank="1" showInputMessage="1" showErrorMessage="1" errorTitle="Select From List" error="You must select from the Approved Plant List." promptTitle="Select Plant from List" prompt="Select Plant from approved List.  If not in list, resubmit Dairy Donation and Distribution Plan and/or contact Dairy Program." sqref="D2" xr:uid="{8AF93719-7988-440F-98E0-B2A2DB6A57F2}">
      <formula1>_xlfn.ANCHORARRAY(rngFilteredUPL)</formula1>
    </dataValidation>
    <dataValidation type="custom" allowBlank="1" showInputMessage="1" showErrorMessage="1" sqref="BP2:BQ2 BS2:BW2 P2:BI2 BK2:BM2" xr:uid="{39743E62-159F-4762-A56E-A27139771E6F}">
      <formula1>"You Cannot Change or Delete Formulas"</formula1>
    </dataValidation>
    <dataValidation type="custom" allowBlank="1" showInputMessage="1" showErrorMessage="1" errorTitle="Protecetd Formula" error="Formulas cannot be changed!" sqref="BR2" xr:uid="{7D352033-2E04-4F25-AE6F-38A03EC10AF0}">
      <formula1>"You Cannot Change or Delete Formulas"</formula1>
    </dataValidation>
    <dataValidation allowBlank="1" showInputMessage="1" showErrorMessage="1" errorTitle="Protected Header Names" error="You cannot change table headers!" sqref="BN1:BO1 O1" xr:uid="{DE19A4C1-4A80-45F7-9AF8-130D5B88CC97}"/>
    <dataValidation type="date" allowBlank="1" showInputMessage="1" showErrorMessage="1" errorTitle="Non Date Format" error="Check Date Format and Reenter." promptTitle="Manufactured Date" prompt="Enter the manufactured date." sqref="B2" xr:uid="{4875CA86-3686-480D-BADA-50A264135FD5}">
      <formula1>36526</formula1>
      <formula2>73415</formula2>
    </dataValidation>
    <dataValidation type="decimal" allowBlank="1" showInputMessage="1" showErrorMessage="1" errorTitle="Price Paid" error="Must enter price per pound paid." promptTitle="Price Paid for Processed Product" prompt="For secondary processors, enter the actual price per pound paid for previous  processed product.  For example, cheese purchased and then shredded by secondary processor/packager.  Original processors should leave this cell empty." sqref="O2" xr:uid="{9D41E25C-E46A-4E86-B536-52B65B942B97}">
      <formula1>0</formula1>
      <formula2>1000</formula2>
    </dataValidation>
    <dataValidation type="custom" allowBlank="1" showInputMessage="1" showErrorMessage="1" errorTitle="Protected Header Names" error="You cannot change table headers!" sqref="E1:F1" xr:uid="{4F693466-2E1C-4C14-9CB9-CDB0881A71B4}">
      <formula1>"You cannot change table headers!"</formula1>
    </dataValidation>
    <dataValidation type="custom" showInputMessage="1" showErrorMessage="1" errorTitle="Numbers and Eligible Products" error="Check Entry to Make Sure a Whole Number was Entered and That Product is Eligible Based on the Donation and Code Date!  If the Days Between the Donation and Code Dates Exceeds Allowable Days, the Product is Ineligible." promptTitle="Number of Units" prompt="Enter the Number of Units Being Donated as a Whole Number for the Unit Size Indicated." sqref="L2" xr:uid="{F3033B1C-541E-40C7-AF0F-CCB030FDEEB1}">
      <formula1>AND(INDEX(INDIRECT("tblProducts[Days_Remaining]"),MATCH(I2,INDIRECT("tblProducts[Product]"),0))&lt;C2-A2,L2&gt;0,L2&lt;10000000,NOT(ISBLANK(A2)),NOT(ISBLANK(C2)))</formula1>
    </dataValidation>
    <dataValidation type="custom" allowBlank="1" showInputMessage="1" showErrorMessage="1" errorTitle="Protected Formula" error="Formulas shall not be deleted or changed!" sqref="BJ2" xr:uid="{7BDFEBD0-F41F-4C37-857C-9CEC78BE1C43}">
      <formula1>"Formulas shall not be deleted or changed!"</formula1>
    </dataValidation>
  </dataValidations>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6E8EA-554E-40E0-901B-0B650DC2BA16}">
  <sheetPr>
    <tabColor rgb="FF7030A0"/>
  </sheetPr>
  <dimension ref="A1:CE2"/>
  <sheetViews>
    <sheetView zoomScale="130" zoomScaleNormal="130" workbookViewId="0">
      <pane xSplit="1" ySplit="1" topLeftCell="B2" activePane="bottomRight" state="frozen"/>
      <selection pane="topRight" activeCell="B1" sqref="B1"/>
      <selection pane="bottomLeft" activeCell="A3" sqref="A3"/>
      <selection pane="bottomRight" activeCell="G2" sqref="G2"/>
    </sheetView>
  </sheetViews>
  <sheetFormatPr defaultColWidth="8.796875" defaultRowHeight="13" x14ac:dyDescent="0.3"/>
  <cols>
    <col min="1" max="1" width="14.296875" style="91" bestFit="1" customWidth="1"/>
    <col min="2" max="2" width="12.09765625" style="91" customWidth="1"/>
    <col min="3" max="3" width="11.3984375" style="91" bestFit="1" customWidth="1"/>
    <col min="4" max="5" width="50.69921875" style="88" customWidth="1"/>
    <col min="6" max="6" width="32.296875" style="88" bestFit="1" customWidth="1"/>
    <col min="7" max="7" width="9.296875" style="88" bestFit="1" customWidth="1"/>
    <col min="8" max="8" width="19.09765625" style="88" bestFit="1" customWidth="1"/>
    <col min="9" max="9" width="13.69921875" style="92" bestFit="1" customWidth="1"/>
    <col min="10" max="10" width="13.296875" style="92" bestFit="1" customWidth="1"/>
    <col min="11" max="11" width="13.59765625" style="92" bestFit="1" customWidth="1"/>
    <col min="12" max="12" width="12.69921875" style="93" bestFit="1" customWidth="1"/>
    <col min="13" max="13" width="20.796875" style="94" bestFit="1" customWidth="1"/>
    <col min="14" max="14" width="20.3984375" style="94" bestFit="1" customWidth="1"/>
    <col min="15" max="15" width="27.59765625" style="94" hidden="1" customWidth="1"/>
    <col min="16" max="16" width="16.796875" style="94" hidden="1" customWidth="1"/>
    <col min="17" max="17" width="19.19921875" style="94" hidden="1" customWidth="1"/>
    <col min="18" max="18" width="20.59765625" style="94" hidden="1" customWidth="1"/>
    <col min="19" max="19" width="21.19921875" style="94" hidden="1" customWidth="1"/>
    <col min="20" max="20" width="17.3984375" style="94" hidden="1" customWidth="1"/>
    <col min="21" max="21" width="17.09765625" style="94" hidden="1" customWidth="1"/>
    <col min="22" max="22" width="23.8984375" style="94" hidden="1" customWidth="1"/>
    <col min="23" max="23" width="19.296875" style="94" hidden="1" customWidth="1"/>
    <col min="24" max="24" width="25.59765625" style="94" hidden="1" customWidth="1"/>
    <col min="25" max="25" width="23.5" style="94" hidden="1" customWidth="1"/>
    <col min="26" max="26" width="29.5" style="94" hidden="1" customWidth="1"/>
    <col min="27" max="27" width="20.296875" style="91" hidden="1" customWidth="1"/>
    <col min="28" max="29" width="21.09765625" style="91" hidden="1" customWidth="1"/>
    <col min="30" max="30" width="13.296875" style="91" hidden="1" customWidth="1"/>
    <col min="31" max="31" width="16.69921875" style="91" hidden="1" customWidth="1"/>
    <col min="32" max="32" width="13.8984375" style="91" hidden="1" customWidth="1"/>
    <col min="33" max="34" width="14.09765625" style="90" hidden="1" customWidth="1"/>
    <col min="35" max="35" width="8.69921875" style="90" hidden="1" customWidth="1"/>
    <col min="36" max="36" width="7.19921875" style="90" hidden="1" customWidth="1"/>
    <col min="37" max="37" width="11.296875" style="90" hidden="1" customWidth="1"/>
    <col min="38" max="38" width="13" style="90" hidden="1" customWidth="1"/>
    <col min="39" max="39" width="6.5" style="90" hidden="1" customWidth="1"/>
    <col min="40" max="40" width="9.19921875" style="90" hidden="1" customWidth="1"/>
    <col min="41" max="41" width="14.296875" style="90" hidden="1" customWidth="1"/>
    <col min="42" max="42" width="14.69921875" style="91" hidden="1" customWidth="1"/>
    <col min="43" max="43" width="17.69921875" style="91" hidden="1" customWidth="1"/>
    <col min="44" max="44" width="20.19921875" style="90" hidden="1" customWidth="1"/>
    <col min="45" max="45" width="25" style="90" hidden="1" customWidth="1"/>
    <col min="46" max="46" width="23.796875" style="90" hidden="1" customWidth="1"/>
    <col min="47" max="47" width="10.3984375" style="95" hidden="1" customWidth="1"/>
    <col min="48" max="48" width="13.8984375" style="95" hidden="1" customWidth="1"/>
    <col min="49" max="49" width="14.3984375" style="95" hidden="1" customWidth="1"/>
    <col min="50" max="50" width="21.3984375" style="95" hidden="1" customWidth="1"/>
    <col min="51" max="51" width="24.19921875" style="95" hidden="1" customWidth="1"/>
    <col min="52" max="52" width="27" style="95" hidden="1" customWidth="1"/>
    <col min="53" max="53" width="15.3984375" style="91" hidden="1" customWidth="1"/>
    <col min="54" max="54" width="13.8984375" style="91" hidden="1" customWidth="1"/>
    <col min="55" max="55" width="23.19921875" style="91" hidden="1" customWidth="1"/>
    <col min="56" max="56" width="28.8984375" style="91" hidden="1" customWidth="1"/>
    <col min="57" max="57" width="18.8984375" style="91" hidden="1" customWidth="1"/>
    <col min="58" max="58" width="17.5" style="91" hidden="1" customWidth="1"/>
    <col min="59" max="60" width="18.8984375" style="91" hidden="1" customWidth="1"/>
    <col min="61" max="61" width="29.296875" style="91" hidden="1" customWidth="1"/>
    <col min="62" max="62" width="28.8984375" style="91" bestFit="1" customWidth="1"/>
    <col min="63" max="63" width="15.3984375" style="91" hidden="1" customWidth="1"/>
    <col min="64" max="64" width="16.59765625" style="91" hidden="1" customWidth="1"/>
    <col min="65" max="65" width="8.3984375" style="95" customWidth="1"/>
    <col min="66" max="66" width="13.8984375" style="95" hidden="1" customWidth="1"/>
    <col min="67" max="67" width="30.69921875" style="90" hidden="1" customWidth="1"/>
    <col min="68" max="68" width="10.69921875" style="90" hidden="1" customWidth="1"/>
    <col min="69" max="70" width="30.69921875" style="90" hidden="1" customWidth="1"/>
    <col min="71" max="71" width="12.69921875" style="90" hidden="1" customWidth="1"/>
    <col min="72" max="72" width="13.69921875" style="90" hidden="1" customWidth="1"/>
    <col min="73" max="73" width="30.69921875" style="90" hidden="1" customWidth="1"/>
    <col min="74" max="74" width="15.69921875" style="90" hidden="1" customWidth="1"/>
    <col min="75" max="75" width="30.69921875" style="90" hidden="1" customWidth="1"/>
    <col min="76" max="76" width="8.8984375" style="90" hidden="1" customWidth="1"/>
    <col min="77" max="78" width="30.69921875" style="90" hidden="1" customWidth="1"/>
    <col min="79" max="80" width="12.69921875" style="90" hidden="1" customWidth="1"/>
    <col min="81" max="81" width="30.69921875" style="90" hidden="1" customWidth="1"/>
    <col min="82" max="82" width="12.69921875" style="90" hidden="1" customWidth="1"/>
    <col min="83" max="83" width="13.19921875" style="95" hidden="1" customWidth="1"/>
    <col min="84" max="16384" width="8.796875" style="90"/>
  </cols>
  <sheetData>
    <row r="1" spans="1:83" x14ac:dyDescent="0.3">
      <c r="A1" s="88" t="s">
        <v>25</v>
      </c>
      <c r="B1" s="88" t="s">
        <v>58</v>
      </c>
      <c r="C1" s="88" t="s">
        <v>63</v>
      </c>
      <c r="D1" s="88" t="s">
        <v>26</v>
      </c>
      <c r="E1" s="88" t="s">
        <v>177</v>
      </c>
      <c r="F1" s="88" t="s">
        <v>178</v>
      </c>
      <c r="G1" s="88" t="s">
        <v>79</v>
      </c>
      <c r="H1" s="88" t="s">
        <v>53</v>
      </c>
      <c r="I1" s="88" t="s">
        <v>37</v>
      </c>
      <c r="J1" s="88" t="s">
        <v>51</v>
      </c>
      <c r="K1" s="88" t="s">
        <v>52</v>
      </c>
      <c r="L1" s="88" t="s">
        <v>49</v>
      </c>
      <c r="M1" s="89" t="s">
        <v>88</v>
      </c>
      <c r="N1" s="89" t="s">
        <v>90</v>
      </c>
      <c r="O1" s="89" t="s">
        <v>173</v>
      </c>
      <c r="P1" s="88" t="s">
        <v>68</v>
      </c>
      <c r="Q1" s="88" t="s">
        <v>92</v>
      </c>
      <c r="R1" s="89" t="s">
        <v>87</v>
      </c>
      <c r="S1" s="89" t="s">
        <v>91</v>
      </c>
      <c r="T1" s="88" t="s">
        <v>93</v>
      </c>
      <c r="U1" s="88" t="s">
        <v>94</v>
      </c>
      <c r="V1" s="88" t="s">
        <v>64</v>
      </c>
      <c r="W1" s="88" t="s">
        <v>65</v>
      </c>
      <c r="X1" s="89" t="s">
        <v>44</v>
      </c>
      <c r="Y1" s="89" t="s">
        <v>45</v>
      </c>
      <c r="Z1" s="88" t="s">
        <v>41</v>
      </c>
      <c r="AA1" s="88" t="s">
        <v>40</v>
      </c>
      <c r="AB1" s="88" t="s">
        <v>42</v>
      </c>
      <c r="AC1" s="88" t="s">
        <v>43</v>
      </c>
      <c r="AD1" s="88" t="s">
        <v>56</v>
      </c>
      <c r="AE1" s="88" t="s">
        <v>69</v>
      </c>
      <c r="AF1" s="88" t="s">
        <v>82</v>
      </c>
      <c r="AG1" s="88" t="s">
        <v>84</v>
      </c>
      <c r="AH1" s="88" t="s">
        <v>134</v>
      </c>
      <c r="AI1" s="88" t="s">
        <v>81</v>
      </c>
      <c r="AJ1" s="88" t="s">
        <v>15</v>
      </c>
      <c r="AK1" s="88" t="s">
        <v>13</v>
      </c>
      <c r="AL1" s="88" t="s">
        <v>12</v>
      </c>
      <c r="AM1" s="88" t="s">
        <v>29</v>
      </c>
      <c r="AN1" s="88" t="s">
        <v>35</v>
      </c>
      <c r="AO1" s="88" t="s">
        <v>135</v>
      </c>
      <c r="AP1" s="88" t="s">
        <v>57</v>
      </c>
      <c r="AQ1" s="88" t="s">
        <v>50</v>
      </c>
      <c r="AR1" s="88" t="s">
        <v>54</v>
      </c>
      <c r="AS1" s="88" t="s">
        <v>60</v>
      </c>
      <c r="AT1" s="88" t="s">
        <v>59</v>
      </c>
      <c r="AU1" s="88" t="s">
        <v>55</v>
      </c>
      <c r="AV1" s="88" t="s">
        <v>70</v>
      </c>
      <c r="AW1" s="88" t="s">
        <v>80</v>
      </c>
      <c r="AX1" s="88" t="s">
        <v>71</v>
      </c>
      <c r="AY1" s="88" t="s">
        <v>76</v>
      </c>
      <c r="AZ1" s="88" t="s">
        <v>77</v>
      </c>
      <c r="BA1" s="88" t="s">
        <v>72</v>
      </c>
      <c r="BB1" s="88" t="s">
        <v>73</v>
      </c>
      <c r="BC1" s="88" t="s">
        <v>74</v>
      </c>
      <c r="BD1" s="88" t="s">
        <v>75</v>
      </c>
      <c r="BE1" s="88" t="s">
        <v>137</v>
      </c>
      <c r="BF1" s="88" t="s">
        <v>138</v>
      </c>
      <c r="BG1" s="88" t="s">
        <v>139</v>
      </c>
      <c r="BH1" s="111" t="s">
        <v>174</v>
      </c>
      <c r="BI1" s="88" t="s">
        <v>136</v>
      </c>
      <c r="BJ1" s="88" t="s">
        <v>78</v>
      </c>
      <c r="BK1" s="111" t="s">
        <v>175</v>
      </c>
      <c r="BL1" s="88" t="s">
        <v>140</v>
      </c>
      <c r="BM1" s="88" t="s">
        <v>66</v>
      </c>
      <c r="BN1" s="111" t="s">
        <v>97</v>
      </c>
      <c r="BO1" s="88" t="s">
        <v>148</v>
      </c>
      <c r="BP1" s="88" t="s">
        <v>149</v>
      </c>
      <c r="BQ1" s="88" t="s">
        <v>150</v>
      </c>
      <c r="BR1" s="88" t="s">
        <v>171</v>
      </c>
      <c r="BS1" s="88" t="s">
        <v>151</v>
      </c>
      <c r="BT1" s="88" t="s">
        <v>152</v>
      </c>
      <c r="BU1" s="88" t="s">
        <v>153</v>
      </c>
      <c r="BV1" s="88" t="s">
        <v>154</v>
      </c>
      <c r="BW1" s="111" t="s">
        <v>141</v>
      </c>
      <c r="BX1" s="111" t="s">
        <v>142</v>
      </c>
      <c r="BY1" s="111" t="s">
        <v>143</v>
      </c>
      <c r="BZ1" s="88" t="s">
        <v>172</v>
      </c>
      <c r="CA1" s="111" t="s">
        <v>144</v>
      </c>
      <c r="CB1" s="111" t="s">
        <v>145</v>
      </c>
      <c r="CC1" s="111" t="s">
        <v>146</v>
      </c>
      <c r="CD1" s="111" t="s">
        <v>147</v>
      </c>
      <c r="CE1" s="88" t="s">
        <v>176</v>
      </c>
    </row>
    <row r="2" spans="1:83" s="114" customFormat="1" x14ac:dyDescent="0.3">
      <c r="A2" s="115"/>
      <c r="B2" s="115"/>
      <c r="C2" s="115"/>
      <c r="D2" s="116"/>
      <c r="E2" s="116"/>
      <c r="F2" s="117"/>
      <c r="G2" s="118"/>
      <c r="H2" s="119"/>
      <c r="I2" s="116"/>
      <c r="J2" s="116"/>
      <c r="K2" s="179"/>
      <c r="L2" s="162"/>
      <c r="M2" s="120"/>
      <c r="N2" s="121"/>
      <c r="O2" s="157"/>
      <c r="P2" s="122">
        <f>IFERROR(ROUND(tblDonationsAudit[[#This Row],[Recipe_Milk_Pounds]]/tblDonationsAudit[[#This Row],[Recipe_Final_Product_Lbs]],2),0)</f>
        <v>0</v>
      </c>
      <c r="Q2" s="123">
        <f>IFERROR(INDEX(tblYieldCalcAudit[Packaged_Milkfat_Percent],MATCH(tblDonationsAudit[[#This Row],[UPC_Package_Code]],tblYieldCalcAudit[UPC_Package_Code],0)),0)</f>
        <v>0</v>
      </c>
      <c r="R2" s="124" t="e">
        <f>INDEX(tblProducts[Default_Yield_Factor],MATCH(tblDonationsAudit[[#This Row],[Product_Type]],tblProducts[Product],0))</f>
        <v>#N/A</v>
      </c>
      <c r="S2" s="125" t="e">
        <f>INDEX(tblProducts[Default_Fat_Percent],MATCH(tblDonationsAudit[[#This Row],[Product_Type]],tblProducts[Product],0))</f>
        <v>#N/A</v>
      </c>
      <c r="T2" s="126" t="e">
        <f>IF(tblDonationsAudit[[#This Row],[Calc_Yield_Factor]]=0,IF(tblDonationsAudit[[#This Row],[Reported_Yield_Factor]]=0,tblDonationsAudit[[#This Row],[Default_Yield_Factor]],tblDonationsAudit[[#This Row],[Reported_Yield_Factor]]),tblDonationsAudit[[#This Row],[Calc_Yield_Factor]])</f>
        <v>#N/A</v>
      </c>
      <c r="U2" s="123" t="e">
        <f>IF(tblDonationsAudit[[#This Row],[Calc_Milkfat_Percent]]=0,IF(tblDonationsAudit[[#This Row],[Reported_Fat_Percent]]=0,tblDonationsAudit[[#This Row],[Default_Milkfat_Percent]],tblDonationsAudit[[#This Row],[Reported_Fat_Percent]]),tblDonationsAudit[[#This Row],[Calc_Milkfat_Percent]])</f>
        <v>#N/A</v>
      </c>
      <c r="V2" s="127">
        <f>IFERROR(INDEX(tblYieldCalcAudit[Recipe_Final_Product_Lbs],MATCH(tblDonationsAudit[[#This Row],[UPC_Package_Code]],tblYieldCalcAudit[UPC_Package_Code],0)),0)</f>
        <v>0</v>
      </c>
      <c r="W2" s="127">
        <f>IFERROR(INDEX(tblYieldCalcAudit[Recipe_Milk_Pounds],MATCH(tblDonationsAudit[[#This Row],[UPC_Package_Code]],tblYieldCalcAudit[UPC_Package_Code],0)),0)</f>
        <v>0</v>
      </c>
      <c r="X2" s="128" t="e">
        <f>INDEX(tblClass_Prices[Base Skim Milk Class 1 Price],MATCH(tblDonationsAudit[[#This Row],[Pool_YYYYMM]],tblClass_Prices[Pool_YYYYMM],0))</f>
        <v>#N/A</v>
      </c>
      <c r="Y2" s="129" t="e">
        <f>INDEX(tblClass_Prices[Advanced Butterfat Factor],MATCH(tblDonationsAudit[[#This Row],[Pool_YYYYMM]],tblClass_Prices[Pool_YYYYMM],0))</f>
        <v>#N/A</v>
      </c>
      <c r="Z2" s="128" t="e">
        <f>INDEX(tblClass_Prices[Advanced Skim Milk Class 2 Price],MATCH(tblDonationsAudit[[#This Row],[Pool_YYYYMM]],tblClass_Prices[Pool_YYYYMM],0))</f>
        <v>#N/A</v>
      </c>
      <c r="AA2" s="129" t="e">
        <f>INDEX(tblClass_Prices[Class 2 Butterfat Price],MATCH(tblDonationsAudit[[#This Row],[Pool_YYYYMM]],tblClass_Prices[Pool_YYYYMM],0))</f>
        <v>#N/A</v>
      </c>
      <c r="AB2" s="128" t="e">
        <f>INDEX(tblClass_Prices[Class 3 Skim Milk Price],MATCH(tblDonationsAudit[[#This Row],[Pool_YYYYMM]],tblClass_Prices[Pool_YYYYMM],0))</f>
        <v>#N/A</v>
      </c>
      <c r="AC2" s="128" t="e">
        <f>INDEX(tblClass_Prices[Class 4 Skim Milk Price],MATCH(tblDonationsAudit[[#This Row],[Pool_YYYYMM]],tblClass_Prices[Pool_YYYYMM],0))</f>
        <v>#N/A</v>
      </c>
      <c r="AD2" s="129" t="e">
        <f>INDEX(tblClass_Prices[Buttefat Price],MATCH(tblDonationsAudit[[#This Row],[Pool_YYYYMM]],tblClass_Prices[Pool_YYYYMM],0))</f>
        <v>#N/A</v>
      </c>
      <c r="AE2" s="130" t="e">
        <f>INDEX(tblClass_Prices[N_Diesel_Fuel_Price],MATCH(TEXT(YEAR(tblDonationsAudit[[#This Row],[Donation_Date]]),"0000")&amp;TEXT(MONTH(tblDonationsAudit[[#This Row],[Donation_Date]]),"00"),tblClass_Prices[Pool_YYYYMM],0))</f>
        <v>#N/A</v>
      </c>
      <c r="AF2" s="131" t="e">
        <f>INDEX(tblUPL[Audit_By_FO],MATCH(tblDonationsAudit[[#This Row],[UPL_ID]],tblUPL[UPL_Id],0))</f>
        <v>#N/A</v>
      </c>
      <c r="AG2" s="132" t="str">
        <f>TEXT(YEAR(tblDonationsAudit[[#This Row],[Manufactured_Date]]),"0000")&amp;TEXT(MONTH(tblDonationsAudit[[#This Row],[Manufactured_Date]]),"00")</f>
        <v>190001</v>
      </c>
      <c r="AH2" s="132" t="str">
        <f>TEXT(YEAR(tblDonationsAudit[[#This Row],[Donation_Date]]),"0000")&amp;TEXT(MONTH(tblDonationsAudit[[#This Row],[Donation_Date]]),"00")</f>
        <v>190001</v>
      </c>
      <c r="AI2" s="133" t="str">
        <f>RIGHT(tblDonationsAudit[[#This Row],[Plant]],3)</f>
        <v/>
      </c>
      <c r="AJ2" s="133" t="e">
        <f>INDEX(tblUPL[State],MATCH(tblDonationsAudit[[#This Row],[UPL_ID]],tblUPL[UPL_Id],0))</f>
        <v>#N/A</v>
      </c>
      <c r="AK2" s="134" t="e">
        <f>INDEX(tblUPL[FIPS_State],MATCH(tblDonationsAudit[[#This Row],[UPL_ID]],tblUPL[UPL_Id],0))</f>
        <v>#N/A</v>
      </c>
      <c r="AL2" s="133" t="e">
        <f>TEXT(INDEX(tblUPL[FIPS_County],MATCH(tblDonationsAudit[[#This Row],[UPL_ID]],tblUPL[UPL_Id],0)),"000")</f>
        <v>#N/A</v>
      </c>
      <c r="AM2" s="134" t="e">
        <f>tblDonationsAudit[[#This Row],[FIPS_State]]&amp;tblDonationsAudit[[#This Row],[FIPS_County]]</f>
        <v>#N/A</v>
      </c>
      <c r="AN2" s="135" t="e">
        <f>INDEX(tblLocAdj[Class_I_Loc],MATCH(tblDonationsAudit[[#This Row],[FIPS]],tblLocAdj[FIPS],0))</f>
        <v>#N/A</v>
      </c>
      <c r="AO2" s="135">
        <f>INDEX(tblLocAdj[Class_I_Loc],MATCH("12025",tblLocAdj[FIPS],0))</f>
        <v>6</v>
      </c>
      <c r="AP2" s="136" t="e" cm="1">
        <f t="array" ref="AP2">IF(tblDonationsAudit[[#This Row],[Measurement]]="Fluid Ounces",INDEX(tblWPG[Pounds_Factor],MATCH(MIN(ABS(tblWPG[Milkfat_Percent]-tblDonationsAudit[[#This Row],[Used_Fat_Percent]])),ABS(tblWPG[Milkfat_Percent]-tblDonationsAudit[[#This Row],[Used_Fat_Percent]]),0)),INDEX(tblMeasurement[Pounds_Factor],MATCH(tblDonationsAudit[[#This Row],[Measurement]],tblMeasurement[Measurement],0)))</f>
        <v>#N/A</v>
      </c>
      <c r="AQ2" s="137" t="e">
        <f>ROUND(tblDonationsAudit[[#This Row],[Package_Size]]*tblDonationsAudit[[#This Row],[No_Of_Units]]*tblDonationsAudit[[#This Row],[Pounds_Factor]],0)</f>
        <v>#N/A</v>
      </c>
      <c r="AR2" s="137" t="e">
        <f>ROUND(tblDonationsAudit[[#This Row],[Total_Product_Lbs]]*tblDonationsAudit[[#This Row],[Used_Yield_Factor]],0)</f>
        <v>#N/A</v>
      </c>
      <c r="AS2" s="137" t="e">
        <f>ROUND(tblDonationsAudit[[#This Row],[Product_Milk_Pounds]]-tblDonationsAudit[[#This Row],[Product_Fat_Milk_Pounds]],0)</f>
        <v>#N/A</v>
      </c>
      <c r="AT2" s="137" t="e">
        <f>ROUND(tblDonationsAudit[[#This Row],[Total_Product_Lbs]]*tblDonationsAudit[[#This Row],[Used_Fat_Percent]],0)</f>
        <v>#N/A</v>
      </c>
      <c r="AU2" s="133" t="e">
        <f>INDEX(tblProducts[Class],MATCH(tblDonationsAudit[[#This Row],[Product_Type]],tblProducts[Product],0))</f>
        <v>#N/A</v>
      </c>
      <c r="AV2" s="138" cm="1">
        <f t="array" ref="AV2">tblMPG[MPG]</f>
        <v>5.5</v>
      </c>
      <c r="AW2" s="139" t="e">
        <f>IF(tblDonationsAudit[[#This Row],[Total_Product_Lbs]]=0,0,tblDonationsAudit[[#This Row],[Distance_From_Plant_To_Distributor]]/COUNTIFS(tblDonationsAudit[Load_ID], tblDonationsAudit[[#This Row],[Load_ID]], tblDonationsAudit[Total_Product_Lbs],"&lt;&gt;0"))</f>
        <v>#N/A</v>
      </c>
      <c r="AX2" s="140" cm="1">
        <f t="array" ref="AX2">tblTranPercent[Percent]</f>
        <v>1</v>
      </c>
      <c r="AY2" s="128" t="e">
        <f>INDEX(tblClasses[Make_Allowance_Per_CWT],MATCH(tblDonationsAudit[[#This Row],[FO_Class]],tblClasses[Class],0))</f>
        <v>#N/A</v>
      </c>
      <c r="AZ2" s="140" cm="1">
        <f t="array" ref="AZ2">tblMakePercent[Percent]</f>
        <v>1</v>
      </c>
      <c r="BA2" s="128" t="e">
        <f>ROUND(IF(tblDonationsAudit[[#This Row],[FO_Class]]=1,tblDonationsAudit[[#This Row],[Product_Skim_Milk_Pounds]]/100*(tblDonationsAudit[[#This Row],[Base Skim Milk Class 1 Price]]+tblDonationsAudit[[#This Row],[LocAdj]]),IF(tblDonationsAudit[[#This Row],[FO_Class]]=2,tblDonationsAudit[[#This Row],[Product_Skim_Milk_Pounds]]/100*(tblDonationsAudit[[#This Row],[Advanced Skim Milk Class 2 Price]]),IF(tblDonationsAudit[[#This Row],[FO_Class]]=3,tblDonationsAudit[[#This Row],[Product_Skim_Milk_Pounds]]/100*(tblDonationsAudit[[#This Row],[Class 3 Skim Milk Price]]),IF(tblDonationsAudit[[#This Row],[FO_Class]]=4,tblDonationsAudit[[#This Row],[Product_Skim_Milk_Pounds]]/100*(tblDonationsAudit[[#This Row],[Class 4 Skim Milk Price]]),"Not Calculated")))),2)</f>
        <v>#N/A</v>
      </c>
      <c r="BB2" s="128" t="e">
        <f>ROUND(IF(tblDonationsAudit[[#This Row],[FO_Class]]=1,tblDonationsAudit[[#This Row],[Product_Fat_Milk_Pounds]]*(tblDonationsAudit[[#This Row],[Advanced Butterfat Factor]]+(tblDonationsAudit[[#This Row],[LocAdj]]/100)),IF(tblDonationsAudit[[#This Row],[FO_Class]]=2,tblDonationsAudit[[#This Row],[Product_Fat_Milk_Pounds]]*(tblDonationsAudit[[#This Row],[Class 2 Butterfat Price]]),IF(tblDonationsAudit[[#This Row],[FO_Class]]=3,tblDonationsAudit[[#This Row],[Product_Fat_Milk_Pounds]]*(tblDonationsAudit[[#This Row],[Buttefat Price]]),IF(tblDonationsAudit[[#This Row],[FO_Class]]=4,tblDonationsAudit[[#This Row],[Product_Fat_Milk_Pounds]]*(tblDonationsAudit[[#This Row],[Buttefat Price]]),"Not Calculated")))),2)</f>
        <v>#N/A</v>
      </c>
      <c r="BC2" s="128" t="e">
        <f>IF(tblDonationsAudit[[#This Row],[Total_Product_Lbs]]=0,0,ROUND(((tblDonationsAudit[[#This Row],[Prorated_Miles]]/tblDonationsAudit[[#This Row],[Miles_Per_Gal]])*tblDonationsAudit[[#This Row],[Diesel_Fuel_Price]])*tblDonationsAudit[[#This Row],[Transport_Min_Percent]],2))</f>
        <v>#N/A</v>
      </c>
      <c r="BD2" s="128" t="e">
        <f>ROUND(tblDonationsAudit[[#This Row],[Product_Milk_Pounds]]/100*tblDonationsAudit[[#This Row],[Make_Allowance_Per_CWT]]*tblDonationsAudit[[#This Row],[Make_Allowance_Min_Percent]],2)</f>
        <v>#N/A</v>
      </c>
      <c r="BE2" s="128" t="e">
        <f>ROUND((tblDonationsAudit[[#This Row],[Product_Skim_Milk_Pounds]]/100)*(tblDonationsAudit[[#This Row],[Base Skim Milk Class 1 Price]]+tblDonationsAudit[[#This Row],[LocAdjDadeFL]]),2)</f>
        <v>#N/A</v>
      </c>
      <c r="BF2" s="128" t="e">
        <f>ROUND((tblDonationsAudit[[#This Row],[Product_Fat_Milk_Pounds]])*(tblDonationsAudit[[#This Row],[Advanced Butterfat Factor]]+(tblDonationsAudit[[#This Row],[LocAdjDadeFL]]/100)),2)</f>
        <v>#N/A</v>
      </c>
      <c r="BG2" s="128" t="e">
        <f>ROUND(tblDonationsAudit[[#This Row],[Skim_Value_DadeFL]]+tblDonationsAudit[[#This Row],[Fat_Value_DadeFL]],2)</f>
        <v>#N/A</v>
      </c>
      <c r="BH2" s="128" t="str">
        <f>IF(tblDonationsAudit[[#This Row],[Price_Paid_Processed_Product]]="","",ROUND(tblDonationsAudit[[#This Row],[Total_Product_Lbs]]*tblDonationsAudit[[#This Row],[Price_Paid_Processed_Product]]+tblDonationsAudit[[#This Row],[Min_Transport_Value_Est]],2))</f>
        <v/>
      </c>
      <c r="BI2" s="128" t="e">
        <f>ROUND(tblDonationsAudit[[#This Row],[Skim_Value_Est]]+tblDonationsAudit[[#This Row],[Fat_Value_Est]]+tblDonationsAudit[[#This Row],[Min_Transport_Value_Est]]+tblDonationsAudit[[#This Row],[Min_Make_Allowance_Value_Est]],2)</f>
        <v>#N/A</v>
      </c>
      <c r="BJ2" s="141" t="e">
        <f ca="1">IF(AND(INDEX(INDIRECT("tblProducts[Days_Remaining]"),MATCH(I2,INDIRECT("tblProducts[Product]"),0))&lt;C2-A2,L2&gt;0,L2&lt;10000000,NOT(ISBLANK(A2)),NOT(ISBLANK(C2))),IF(NOT(ISBLANK(C2)),IF(tblDonationsAudit[[#This Row],[Actual_Paid]]="",ROUND(MIN(tblDonationsAudit[[#This Row],[Total_Value_DadeFL]],tblDonationsAudit[[#This Row],[Reimbursement_Total_Value_Sub]]),2),ROUND(MIN(tblDonationsAudit[[#This Row],[Total_Value_DadeFL]],tblDonationsAudit[[#This Row],[Actual_Paid]]),2)),0),0)</f>
        <v>#N/A</v>
      </c>
      <c r="BK2" s="142" t="str">
        <f>IF(tblDonationsAudit[[#This Row],[Actual_Paid]]="","No","Yes")</f>
        <v>No</v>
      </c>
      <c r="BL2" s="142" t="e">
        <f>IF(tblDonationsAudit[[#This Row],[Actual_Paid]]="",IF(tblDonationsAudit[[#This Row],[Total_Value_DadeFL]]&lt;tblDonationsAudit[[#This Row],[Reimbursement_Total_Value_Sub]],"Yes","No"),IF(tblDonationsAudit[[#This Row],[Total_Value_DadeFL]]&lt;tblDonationsAudit[[#This Row],[Actual_Paid]],"Yes","No"))</f>
        <v>#N/A</v>
      </c>
      <c r="BM2" s="143" t="str">
        <f t="shared" ref="BM2" si="0">"Line " &amp; ROW()-1</f>
        <v>Line 1</v>
      </c>
      <c r="BN2" s="156" t="str">
        <f t="shared" ref="BN2" si="1">IF(rngPassword="","",rngPassword)</f>
        <v/>
      </c>
      <c r="BO2" s="144" t="str" cm="1">
        <f t="array" aca="1" ref="BO2" ca="1">IF(INDIRECT("rng" &amp; tblDonationsAudit[[#Headers],[SignedAud]])="","",INDIRECT("rng" &amp; tblDonationsAudit[[#Headers],[SignedAud]]))</f>
        <v/>
      </c>
      <c r="BP2" s="145" t="str" cm="1">
        <f t="array" aca="1" ref="BP2" ca="1">IF(INDIRECT("rng" &amp; tblDonationsAudit[[#Headers],[DateAud]])="","",INDIRECT("rng" &amp; tblDonationsAudit[[#Headers],[DateAud]]))</f>
        <v/>
      </c>
      <c r="BQ2" s="144" t="str" cm="1">
        <f t="array" aca="1" ref="BQ2" ca="1">IF(INDIRECT("rng" &amp; tblDonationsAudit[[#Headers],[TitleAud]])="","",INDIRECT("rng" &amp; tblDonationsAudit[[#Headers],[TitleAud]]))</f>
        <v/>
      </c>
      <c r="BR2" s="144" t="str" cm="1">
        <f t="array" aca="1" ref="BR2" ca="1">IF(INDIRECT("rng" &amp; tblDonationsAudit[[#Headers],[CompanyAud]])="","",INDIRECT("rng" &amp; tblDonationsAudit[[#Headers],[CompanyAud]]))</f>
        <v>Market Administrator</v>
      </c>
      <c r="BS2" s="146" t="str" cm="1">
        <f t="array" aca="1" ref="BS2" ca="1">IF(INDIRECT("rng" &amp; tblDonationsAudit[[#Headers],[PhoneAud]])="","",INDIRECT("rng" &amp; tblDonationsAudit[[#Headers],[PhoneAud]]))</f>
        <v/>
      </c>
      <c r="BT2" s="146" t="str" cm="1">
        <f t="array" aca="1" ref="BT2" ca="1">IF(INDIRECT("rng" &amp; tblDonationsAudit[[#Headers],[ExtensionAud]])="","",INDIRECT("rng" &amp; tblDonationsAudit[[#Headers],[ExtensionAud]]))</f>
        <v/>
      </c>
      <c r="BU2" s="144" t="str" cm="1">
        <f t="array" aca="1" ref="BU2" ca="1">IF(INDIRECT("rng" &amp; tblDonationsAudit[[#Headers],[EmailAud]])="","",INDIRECT("rng" &amp; tblDonationsAudit[[#Headers],[EmailAud]]))</f>
        <v/>
      </c>
      <c r="BV2" s="144" t="str" cm="1">
        <f t="array" aca="1" ref="BV2" ca="1">IF(INDIRECT("rng" &amp; tblDonationsAudit[[#Headers],[SubmissionAud]])="","",INDIRECT("rng" &amp; tblDonationsAudit[[#Headers],[SubmissionAud]]))</f>
        <v/>
      </c>
      <c r="BW2" s="156" t="str" cm="1">
        <f t="array" aca="1" ref="BW2" ca="1">IF(INDIRECT("rng" &amp; tblDonationsAudit[[#Headers],[SignedEst]])="","",INDIRECT("rng" &amp; tblDonationsAudit[[#Headers],[SignedEst]]))</f>
        <v/>
      </c>
      <c r="BX2" s="145" t="str" cm="1">
        <f t="array" aca="1" ref="BX2" ca="1">IF(INDIRECT("rng" &amp; tblDonationsAudit[[#Headers],[DateEst]])="","",INDIRECT("rng" &amp; tblDonationsAudit[[#Headers],[DateEst]]))</f>
        <v/>
      </c>
      <c r="BY2" s="156" t="str" cm="1">
        <f t="array" aca="1" ref="BY2" ca="1">IF(INDIRECT("rng" &amp; tblDonationsAudit[[#Headers],[TitleEst]])="","",INDIRECT("rng" &amp; tblDonationsAudit[[#Headers],[TitleEst]]))</f>
        <v/>
      </c>
      <c r="BZ2" s="156" t="str" cm="1">
        <f t="array" aca="1" ref="BZ2" ca="1">IF(INDIRECT("rng" &amp; tblDonationsAudit[[#Headers],[CompanyEst]])="","",INDIRECT("rng" &amp; tblDonationsAudit[[#Headers],[CompanyEst]]))</f>
        <v/>
      </c>
      <c r="CA2" s="146" t="str" cm="1">
        <f t="array" aca="1" ref="CA2" ca="1">IF(INDIRECT("rng" &amp; tblDonationsAudit[[#Headers],[PhoneEst]])="","",INDIRECT("rng" &amp; tblDonationsAudit[[#Headers],[PhoneEst]]))</f>
        <v/>
      </c>
      <c r="CB2" s="146" t="str" cm="1">
        <f t="array" aca="1" ref="CB2" ca="1">IF(INDIRECT("rng" &amp; tblDonationsAudit[[#Headers],[ExtensionEst]])="","",INDIRECT("rng" &amp; tblDonationsAudit[[#Headers],[ExtensionEst]]))</f>
        <v/>
      </c>
      <c r="CC2" s="156" t="str" cm="1">
        <f t="array" aca="1" ref="CC2" ca="1">IF(INDIRECT("rng" &amp; tblDonationsAudit[[#Headers],[EmailEst]])="","",INDIRECT("rng" &amp; tblDonationsAudit[[#Headers],[EmailEst]]))</f>
        <v/>
      </c>
      <c r="CD2" s="156" t="str" cm="1">
        <f t="array" aca="1" ref="CD2" ca="1">IF(INDIRECT("rng" &amp; tblDonationsAudit[[#Headers],[SubmissionEst]])="","",INDIRECT("rng" &amp; tblDonationsAudit[[#Headers],[SubmissionEst]]))</f>
        <v/>
      </c>
      <c r="CE2" s="158" t="e" cm="1">
        <f t="array" ref="CE2">INDEX(tblUPL[EDO_UPL_ID],MATCH(tblDonationsAudit[[#This Row],[UPL_ID]]&amp;tblDonationsAudit[[#This Row],[Password]],tblUPL[UPL_Id]&amp;tblUPL[Password],0))</f>
        <v>#N/A</v>
      </c>
    </row>
  </sheetData>
  <phoneticPr fontId="10" type="noConversion"/>
  <dataValidations xWindow="677" yWindow="436" count="21">
    <dataValidation type="custom" allowBlank="1" showInputMessage="1" showErrorMessage="1" errorTitle="Protected Header Names" error="You cannot change table headers!" sqref="BL1:BM1 BP1:BV1 BX1:CE1 BI1:BJ1 A1:D1 G1:BG1" xr:uid="{FE1362C9-9A5C-48E7-BC6F-777C591514C8}">
      <formula1>"Cannot Change Header Names!"</formula1>
    </dataValidation>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packaged finished product." sqref="N2" xr:uid="{4D23B257-D500-47E4-BA42-0F181BD45B49}">
      <formula1>0</formula1>
      <formula2>1</formula2>
    </dataValidation>
    <dataValidation type="decimal" allowBlank="1" showInputMessage="1" showErrorMessage="1" errorTitle="Incorrect Entry" error="Number entered must fall between 0 and 100." promptTitle="Reported Yield Factor" prompt="Enter the Yield Factor for Product Type entered." sqref="M2" xr:uid="{21DF2DC0-C913-4058-A407-08E1C6F038C7}">
      <formula1>0</formula1>
      <formula2>100</formula2>
    </dataValidation>
    <dataValidation allowBlank="1" showInputMessage="1" showErrorMessage="1" errorTitle="Load ID" error="Required Entry!" promptTitle="Load Identification (Required)" prompt="This is a required field.  Please enter an indentifier.  If multiple products are on the same truck load, use the same identifier. " sqref="G2" xr:uid="{FC80C557-7B2E-4A36-BA29-A2E9E4420C72}"/>
    <dataValidation type="whole" allowBlank="1" showInputMessage="1" showErrorMessage="1" errorTitle="Whole Number" error="Check Entry and Make Sure a Whole Number was Entered." sqref="H2" xr:uid="{2C6125D5-C020-4BE4-8897-156DEB582FC7}">
      <formula1>0</formula1>
      <formula2>1E+40</formula2>
    </dataValidation>
    <dataValidation type="date" allowBlank="1" showInputMessage="1" showErrorMessage="1" errorTitle="Non Date Format" error="Check Date Format and Reenter." promptTitle="Enter Date" prompt="Entered formatted like: M/D/YY or MM/DD/YY or MM/DD/YYYY." sqref="A2 C2" xr:uid="{7A8E6264-2DCF-4275-BCB2-BFF7A0610416}">
      <formula1>36526</formula1>
      <formula2>73415</formula2>
    </dataValidation>
    <dataValidation type="decimal" allowBlank="1" showInputMessage="1" showErrorMessage="1" errorTitle="Numbers Only" error="A Number Must Be Entered in This Cell." promptTitle="Package Size" prompt="Enter as a Number the Size of the Package for the Measurement Indicated for the Individual Packages, not the Total Size of Packaged Together Individual Units." sqref="K2" xr:uid="{AF54A56D-BD13-4DD6-B6E7-C438DAF58013}">
      <formula1>0</formula1>
      <formula2>1000000</formula2>
    </dataValidation>
    <dataValidation type="list" allowBlank="1" showInputMessage="1" showErrorMessage="1" errorTitle="Measurement Type" error="Please select from the List." promptTitle="Measurement Type" prompt="Select the Measurement Type of Unit Being Reported." sqref="J2" xr:uid="{342726F0-DB60-4E48-BCBB-931AEE1FCA3E}">
      <formula1>INDIRECT("tblMeasurement[Measurement]")</formula1>
    </dataValidation>
    <dataValidation type="list" allowBlank="1" showInputMessage="1" showErrorMessage="1" sqref="I2" xr:uid="{1168731F-91F5-4F6F-83B6-31FCDD0B29D9}">
      <formula1>INDIRECT("tblProducts[Product]")</formula1>
    </dataValidation>
    <dataValidation type="whole" allowBlank="1" showInputMessage="1" showErrorMessage="1" errorTitle="Whole Number" error="Check Entry and Make Sure a Whole Number was Entered." promptTitle="Distance" prompt="Enter distance from Plant location to Distributor location using Google Maps or similar mapping application._x000a__x000a_Only enter if EDO is providing transporation, not if Distributor is bearing transporation costs." sqref="F2" xr:uid="{86FCC3F6-791D-47E1-891F-8D0D909A58DA}">
      <formula1>0</formula1>
      <formula2>2000</formula2>
    </dataValidation>
    <dataValidation type="list" allowBlank="1" showInputMessage="1" showErrorMessage="1" errorTitle="Select From List" error="You must select from the Approved Plant List." promptTitle="Select Plant from List" prompt="Select Plant from approved List.  If not in list, resubmit Dairy Donation and Distribution Plan and/or contact Dairy Program." sqref="D2" xr:uid="{FB468DC9-C901-4A0C-8021-E255691F1A46}">
      <formula1>_xlfn.ANCHORARRAY(rngFilteredUPL)</formula1>
    </dataValidation>
    <dataValidation type="list" allowBlank="1" showInputMessage="1" showErrorMessage="1" errorTitle="Select From Approved List" error="You must select from the Approved List of Donating Distributors." promptTitle="Select Distributor from List" prompt="Select Distributor from approved List.  If not in list, resubmit Dairy Donation and Distribution Plan and/or contact Dairy Program." sqref="E2" xr:uid="{7A42961A-31C6-4CB9-8CB2-D209CEB52330}">
      <formula1>_xlfn.ANCHORARRAY(rngFilteredDPL)</formula1>
    </dataValidation>
    <dataValidation type="custom" allowBlank="1" showInputMessage="1" showErrorMessage="1" errorTitle="Protecetd Formula" error="Formulas cannot be changed!" sqref="P2:BG2 BI2 BK2:BL2" xr:uid="{3C048ADC-D647-4D22-8752-84474899F77A}">
      <formula1>"You Cannot Change or Delete Formulas"</formula1>
    </dataValidation>
    <dataValidation allowBlank="1" showInputMessage="1" showErrorMessage="1" errorTitle="Protected Header Names" error="You cannot change table headers!" sqref="BN1:BO1 BW1" xr:uid="{2747450F-6177-47EA-BE47-2CC7334447C4}"/>
    <dataValidation type="custom" allowBlank="1" showInputMessage="1" showErrorMessage="1" errorTitle="Protecetd Formula" error="Formulas shall not be deleted or changed!" sqref="BN2:CE2 BM2" xr:uid="{973EAF96-D67A-419F-B199-1232ACF0CCE8}">
      <formula1>"Formulas cannot be deleted or changed."</formula1>
    </dataValidation>
    <dataValidation type="date" allowBlank="1" showInputMessage="1" showErrorMessage="1" errorTitle="Non Date Format" error="Check Date Format and Reenter." promptTitle="Manufactured Date" prompt="Enter the manufactured date." sqref="B2" xr:uid="{7A1AAAB2-A66C-413E-9DB7-00B4C2A41B1B}">
      <formula1>36526</formula1>
      <formula2>73415</formula2>
    </dataValidation>
    <dataValidation type="decimal" allowBlank="1" showInputMessage="1" showErrorMessage="1" errorTitle="Price Paid" error="Must enter price per pound paid." promptTitle="Price Paid for Processed Product" prompt="For secondary processors, enter the actual price per pound paid for previous  processed product.  For example, cheese purchased and then shredded by secondary processor/packager.  Original processors should leave this cell empty." sqref="O2" xr:uid="{71F873D7-B05A-49B8-9B7F-BA798F691061}">
      <formula1>0</formula1>
      <formula2>1000</formula2>
    </dataValidation>
    <dataValidation allowBlank="1" showInputMessage="1" showErrorMessage="1" errorTitle="Protecetd Formula" error="Formulas cannot be changed!" sqref="BH2" xr:uid="{9F920BC6-A17E-46B1-B936-02B143EBCAD1}"/>
    <dataValidation type="custom" allowBlank="1" showInputMessage="1" showErrorMessage="1" errorTitle="Protected Header Names" error="You cannot change table headers!" sqref="E1:F1" xr:uid="{A456459C-3D59-45F6-BE78-2C46EA0BF2B4}">
      <formula1>"You cannot change table headers!"</formula1>
    </dataValidation>
    <dataValidation type="custom" showInputMessage="1" showErrorMessage="1" errorTitle="Numbers and Eligible Products" error="Check Entry to Make Sure a Whole Number was Entered and That Product is Eligible Based on the Donation and Code Date!  If the Days Between the Donation and Code Dates Exceeds Allowable Days, the Product is Ineligible." promptTitle="Number of Units" prompt="Enter the Number of Units Being Donated as a Whole Number for the Unit Size Indicated." sqref="L2" xr:uid="{2A032841-B4F5-4ABB-9E02-CD161A2F54D1}">
      <formula1>AND(INDEX(INDIRECT("tblProducts[Days_Remaining]"),MATCH(I2,INDIRECT("tblProducts[Product]"),0))&lt;C2-A2,L2&gt;0,L2&lt;10000000,NOT(ISBLANK(A2)),NOT(ISBLANK(C2)))</formula1>
    </dataValidation>
    <dataValidation type="custom" allowBlank="1" showInputMessage="1" showErrorMessage="1" errorTitle="Protected Formula" error="Formulas shall not be deleted or changed!" sqref="BJ2" xr:uid="{1A26A51D-ABEE-47A0-BD5E-9DB909D64816}">
      <formula1>"Formulas shall not be deleted or changed."</formula1>
    </dataValidation>
  </dataValidations>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29A82-918A-4E8F-A84F-2A80C4C57BA5}">
  <sheetPr codeName="Sheet13"/>
  <dimension ref="A1:D2"/>
  <sheetViews>
    <sheetView workbookViewId="0">
      <selection activeCell="A2" sqref="A2"/>
    </sheetView>
  </sheetViews>
  <sheetFormatPr defaultRowHeight="13" x14ac:dyDescent="0.3"/>
  <cols>
    <col min="1" max="1" width="20.69921875" bestFit="1" customWidth="1"/>
    <col min="2" max="2" width="25.8984375" bestFit="1" customWidth="1"/>
    <col min="3" max="3" width="21" bestFit="1" customWidth="1"/>
    <col min="4" max="4" width="26.296875" bestFit="1" customWidth="1"/>
  </cols>
  <sheetData>
    <row r="1" spans="1:4" x14ac:dyDescent="0.3">
      <c r="A1" t="s">
        <v>53</v>
      </c>
      <c r="B1" t="s">
        <v>64</v>
      </c>
      <c r="C1" t="s">
        <v>65</v>
      </c>
      <c r="D1" s="31" t="s">
        <v>98</v>
      </c>
    </row>
    <row r="2" spans="1:4" x14ac:dyDescent="0.3">
      <c r="A2" s="96"/>
      <c r="B2" s="97"/>
      <c r="C2" s="97"/>
      <c r="D2" s="98"/>
    </row>
  </sheetData>
  <dataValidations count="3">
    <dataValidation type="whole" allowBlank="1" showInputMessage="1" showErrorMessage="1" errorTitle="Whole Number" error="A whole number must be entered in this field." promptTitle="Recipe Finished Product Pounds" prompt="Enter the Total Finished Product Pounds produced from the Recipe/Batch." sqref="B2" xr:uid="{997A9BE5-E8AB-4CFF-B95C-E9CECA78FCD4}">
      <formula1>0</formula1>
      <formula2>1000000</formula2>
    </dataValidation>
    <dataValidation type="whole" allowBlank="1" showInputMessage="1" showErrorMessage="1" errorTitle="Whole Number" error="A whole number must be entered in this field." promptTitle="Recipe Milk Pounds" prompt="Enter the total amount of fresh Milk, Skim, Cream, and Condensed pounds used in Recipe/Batch to produce the Total Product Pounds entered." sqref="C2" xr:uid="{7BD162E7-919B-4C53-8191-47D1603C51A6}">
      <formula1>0</formula1>
      <formula2>1000000</formula2>
    </dataValidation>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final packaged finished product produced from this Recipe/Batch." sqref="D2" xr:uid="{8B96231B-8700-43B7-9A3A-7C0060F7C803}">
      <formula1>0</formula1>
      <formula2>1</formula2>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D591B-E34B-4FFA-97E9-6CBF49F6959F}">
  <sheetPr>
    <tabColor rgb="FF7030A0"/>
  </sheetPr>
  <dimension ref="A1:D2"/>
  <sheetViews>
    <sheetView workbookViewId="0">
      <selection activeCell="A2" sqref="A2"/>
    </sheetView>
  </sheetViews>
  <sheetFormatPr defaultRowHeight="13" x14ac:dyDescent="0.3"/>
  <cols>
    <col min="1" max="1" width="20.69921875" bestFit="1" customWidth="1"/>
    <col min="2" max="2" width="25.8984375" bestFit="1" customWidth="1"/>
    <col min="3" max="3" width="21" bestFit="1" customWidth="1"/>
    <col min="4" max="4" width="26.296875" bestFit="1" customWidth="1"/>
  </cols>
  <sheetData>
    <row r="1" spans="1:4" x14ac:dyDescent="0.3">
      <c r="A1" t="s">
        <v>53</v>
      </c>
      <c r="B1" t="s">
        <v>64</v>
      </c>
      <c r="C1" t="s">
        <v>65</v>
      </c>
      <c r="D1" s="31" t="s">
        <v>98</v>
      </c>
    </row>
    <row r="2" spans="1:4" x14ac:dyDescent="0.3">
      <c r="A2" s="96"/>
      <c r="B2" s="97"/>
      <c r="C2" s="97"/>
      <c r="D2" s="98"/>
    </row>
  </sheetData>
  <dataValidations count="3">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final packaged finished product produced from this Recipe/Batch." sqref="D2" xr:uid="{352ADF5D-685D-46F0-AAA1-3AD50B2AA17F}">
      <formula1>0</formula1>
      <formula2>1</formula2>
    </dataValidation>
    <dataValidation type="whole" allowBlank="1" showInputMessage="1" showErrorMessage="1" errorTitle="Whole Number" error="A whole number must be entered in this field." promptTitle="Recipe Milk Pounds" prompt="Enter the total amount of fresh Milk, Skim, Cream, and Condensed pounds used in Recipe/Batch to produce the Total Product Pounds entered." sqref="C2" xr:uid="{A6CD7C11-41F2-4582-A023-93B0DB37353F}">
      <formula1>0</formula1>
      <formula2>1000000</formula2>
    </dataValidation>
    <dataValidation type="whole" allowBlank="1" showInputMessage="1" showErrorMessage="1" errorTitle="Whole Number" error="A whole number must be entered in this field." promptTitle="Recipe Finished Product Pounds" prompt="Enter the Total Finished Product Pounds produced from the Recipe/Batch." sqref="B2" xr:uid="{D5DC5D43-0EF1-42AB-8CEF-F3776F10228E}">
      <formula1>0</formula1>
      <formula2>1000000</formula2>
    </dataValidation>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65A56-64D0-44A7-8E94-2F9232B446C8}">
  <sheetPr>
    <tabColor rgb="FF7030A0"/>
  </sheetPr>
  <dimension ref="A1:R3"/>
  <sheetViews>
    <sheetView workbookViewId="0">
      <pane xSplit="2" ySplit="2" topLeftCell="C3" activePane="bottomRight" state="frozen"/>
      <selection pane="topRight" activeCell="C1" sqref="C1"/>
      <selection pane="bottomLeft" activeCell="A3" sqref="A3"/>
      <selection pane="bottomRight" activeCell="A3" sqref="A3"/>
    </sheetView>
  </sheetViews>
  <sheetFormatPr defaultRowHeight="13" x14ac:dyDescent="0.3"/>
  <cols>
    <col min="1" max="1" width="15.69921875" style="178" customWidth="1"/>
    <col min="2" max="2" width="20.69921875" style="178" customWidth="1"/>
    <col min="3" max="4" width="15.69921875" style="86" customWidth="1"/>
    <col min="5" max="5" width="15.69921875" style="80" customWidth="1"/>
    <col min="6" max="7" width="15.69921875" style="86" customWidth="1"/>
    <col min="8" max="8" width="15.69921875" style="80" customWidth="1"/>
    <col min="9" max="10" width="15.69921875" style="86" customWidth="1"/>
    <col min="11" max="11" width="15.69921875" style="80" customWidth="1"/>
    <col min="12" max="13" width="15.69921875" style="86" customWidth="1"/>
    <col min="14" max="14" width="15.69921875" style="80" customWidth="1"/>
    <col min="15" max="16" width="15.69921875" style="86" customWidth="1"/>
    <col min="17" max="17" width="15.69921875" style="80" customWidth="1"/>
    <col min="18" max="18" width="10" style="79" bestFit="1" customWidth="1"/>
    <col min="19" max="16384" width="8.796875" style="79"/>
  </cols>
  <sheetData>
    <row r="1" spans="1:18" s="73" customFormat="1" x14ac:dyDescent="0.3">
      <c r="A1" s="175"/>
      <c r="B1" s="174" t="s">
        <v>208</v>
      </c>
      <c r="C1" s="83">
        <f>IFERROR(SUM(rngSkimValueEst),0)</f>
        <v>0</v>
      </c>
      <c r="D1" s="83">
        <f>IFERROR(SUM(rngSkimValueAud),0)</f>
        <v>0</v>
      </c>
      <c r="E1" s="72">
        <f>D1-C1</f>
        <v>0</v>
      </c>
      <c r="F1" s="83">
        <f>IFERROR(SUM(rngFatValueEst),0)</f>
        <v>0</v>
      </c>
      <c r="G1" s="83">
        <f>IFERROR(SUM(rngFatValueAud),0)</f>
        <v>0</v>
      </c>
      <c r="H1" s="72">
        <f>IFERROR(G1-F1,0)</f>
        <v>0</v>
      </c>
      <c r="I1" s="83">
        <f>IFERROR(SUM(rngTransValueEst),0)</f>
        <v>0</v>
      </c>
      <c r="J1" s="83">
        <f>IFERROR(SUM(rngTransValueAud),0)</f>
        <v>0</v>
      </c>
      <c r="K1" s="72">
        <f>IFERROR(J1-I1,0)</f>
        <v>0</v>
      </c>
      <c r="L1" s="83">
        <f>IFERROR(SUM(rngMakeValueEst),0)</f>
        <v>0</v>
      </c>
      <c r="M1" s="83">
        <f>IFERROR(SUM(rngMakeValueAud),0)</f>
        <v>0</v>
      </c>
      <c r="N1" s="72">
        <f>IFERROR(M1-L1,0)</f>
        <v>0</v>
      </c>
      <c r="O1" s="83">
        <f ca="1">IFERROR(SUM(rngTotalValueEst),0)</f>
        <v>0</v>
      </c>
      <c r="P1" s="83">
        <f ca="1">IFERROR(SUM(rngTotalValueAud),0)</f>
        <v>0</v>
      </c>
      <c r="Q1" s="72">
        <f ca="1">IFERROR(P1-O1,0)</f>
        <v>0</v>
      </c>
      <c r="R1" s="73" t="s">
        <v>125</v>
      </c>
    </row>
    <row r="2" spans="1:18" s="76" customFormat="1" ht="39" x14ac:dyDescent="0.3">
      <c r="A2" s="176" t="s">
        <v>206</v>
      </c>
      <c r="B2" s="176" t="s">
        <v>207</v>
      </c>
      <c r="C2" s="81" t="s">
        <v>72</v>
      </c>
      <c r="D2" s="82" t="s">
        <v>113</v>
      </c>
      <c r="E2" s="74" t="s">
        <v>118</v>
      </c>
      <c r="F2" s="82" t="s">
        <v>73</v>
      </c>
      <c r="G2" s="82" t="s">
        <v>114</v>
      </c>
      <c r="H2" s="74" t="s">
        <v>117</v>
      </c>
      <c r="I2" s="82" t="s">
        <v>119</v>
      </c>
      <c r="J2" s="82" t="s">
        <v>120</v>
      </c>
      <c r="K2" s="74" t="s">
        <v>122</v>
      </c>
      <c r="L2" s="82" t="s">
        <v>121</v>
      </c>
      <c r="M2" s="82" t="s">
        <v>123</v>
      </c>
      <c r="N2" s="74" t="s">
        <v>124</v>
      </c>
      <c r="O2" s="82" t="s">
        <v>78</v>
      </c>
      <c r="P2" s="82" t="s">
        <v>115</v>
      </c>
      <c r="Q2" s="75" t="s">
        <v>116</v>
      </c>
    </row>
    <row r="3" spans="1:18" x14ac:dyDescent="0.3">
      <c r="A3" s="177" t="str" cm="1">
        <f t="array" ref="A3">IFERROR(rngLineAud,0)</f>
        <v>Line 1</v>
      </c>
      <c r="B3" s="177" t="str" cm="1">
        <f t="array" ref="B3">IF(rngProductAud="","",IFERROR(rngProductAud,""))</f>
        <v/>
      </c>
      <c r="C3" s="84" cm="1">
        <f t="array" ref="C3">IFERROR(rngSkimValueEst,0)</f>
        <v>0</v>
      </c>
      <c r="D3" s="85" cm="1">
        <f t="array" ref="D3">IFERROR(rngSkimValueAud,0)</f>
        <v>0</v>
      </c>
      <c r="E3" s="77" cm="1">
        <f t="array" ref="E3">IFERROR(rngSkimValueAud-rngSkimValueEst,0)</f>
        <v>0</v>
      </c>
      <c r="F3" s="85" cm="1">
        <f t="array" ref="F3">IFERROR(rngFatValueEst,0)</f>
        <v>0</v>
      </c>
      <c r="G3" s="85" cm="1">
        <f t="array" ref="G3">IFERROR(rngFatValueAud,0)</f>
        <v>0</v>
      </c>
      <c r="H3" s="77" cm="1">
        <f t="array" ref="H3">IFERROR(rngFatValueAud-rngFatValueEst,0)</f>
        <v>0</v>
      </c>
      <c r="I3" s="85" cm="1">
        <f t="array" ref="I3">IFERROR(rngTransValueEst,0)</f>
        <v>0</v>
      </c>
      <c r="J3" s="85" cm="1">
        <f t="array" ref="J3">IFERROR(rngTransValueAud,0)</f>
        <v>0</v>
      </c>
      <c r="K3" s="77" cm="1">
        <f t="array" ref="K3">IFERROR(rngTransValueAud-rngTransValueEst,0)</f>
        <v>0</v>
      </c>
      <c r="L3" s="85" cm="1">
        <f t="array" ref="L3">IFERROR(rngMakeValueEst,0)</f>
        <v>0</v>
      </c>
      <c r="M3" s="85" cm="1">
        <f t="array" ref="M3">IFERROR(rngMakeValueAud,0)</f>
        <v>0</v>
      </c>
      <c r="N3" s="77" cm="1">
        <f t="array" ref="N3">IFERROR(rngMakeValueAud-rngMakeValueEst,0)</f>
        <v>0</v>
      </c>
      <c r="O3" s="85" cm="1">
        <f t="array" aca="1" ref="O3" ca="1">IFERROR(rngTotalValueEst,0)</f>
        <v>0</v>
      </c>
      <c r="P3" s="85" cm="1">
        <f t="array" aca="1" ref="P3" ca="1">IFERROR(rngTotalValueAud,0)</f>
        <v>0</v>
      </c>
      <c r="Q3" s="78" cm="1">
        <f t="array" aca="1" ref="Q3" ca="1">IFERROR(rngTotalValueAud-rngTotalValueEst,0)</f>
        <v>0</v>
      </c>
    </row>
  </sheetData>
  <sheetProtection algorithmName="SHA-512" hashValue="7hrURIp5iBIv8VegOl6eVVBEMI6pAibr13kXfLziKhBAZmfa/qqE6QF7+SOLGJUiU+uzBFIsqXmnbbxZsO+ZFA==" saltValue="x66hqXOLmFytH53AoKJEyw==" spinCount="100000" sheet="1" objects="1" scenarios="1"/>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9D931-767E-4EB0-99C7-13632287DBF5}">
  <sheetPr>
    <tabColor theme="9"/>
  </sheetPr>
  <dimension ref="A1:AX2"/>
  <sheetViews>
    <sheetView workbookViewId="0">
      <pane xSplit="1" ySplit="2" topLeftCell="B3" activePane="bottomRight" state="frozen"/>
      <selection pane="topRight" activeCell="B1" sqref="B1"/>
      <selection pane="bottomLeft" activeCell="A3" sqref="A3"/>
      <selection pane="bottomRight" activeCell="B2" sqref="B2"/>
    </sheetView>
  </sheetViews>
  <sheetFormatPr defaultColWidth="24.69921875" defaultRowHeight="13" x14ac:dyDescent="0.3"/>
  <cols>
    <col min="1" max="16384" width="24.69921875" style="169"/>
  </cols>
  <sheetData>
    <row r="1" spans="1:50" s="170" customFormat="1" x14ac:dyDescent="0.3">
      <c r="B1" s="170" t="s">
        <v>191</v>
      </c>
      <c r="C1" s="170" t="s">
        <v>193</v>
      </c>
      <c r="D1" s="170" t="s">
        <v>194</v>
      </c>
      <c r="E1" s="170" t="s">
        <v>195</v>
      </c>
      <c r="F1" s="170" t="s">
        <v>196</v>
      </c>
      <c r="G1" s="170" t="s">
        <v>197</v>
      </c>
      <c r="H1" s="170" t="s">
        <v>198</v>
      </c>
      <c r="I1" s="170" t="s">
        <v>199</v>
      </c>
      <c r="J1" s="170" t="s">
        <v>200</v>
      </c>
      <c r="K1" s="170" t="s">
        <v>201</v>
      </c>
      <c r="L1" s="170" t="s">
        <v>202</v>
      </c>
      <c r="M1" s="170" t="s">
        <v>192</v>
      </c>
    </row>
    <row r="2" spans="1:50" s="172" customFormat="1" ht="273" x14ac:dyDescent="0.3">
      <c r="A2" s="168" t="s">
        <v>204</v>
      </c>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row>
  </sheetData>
  <sheetProtection algorithmName="SHA-512" hashValue="wuS4tnnaPRkLthTIlmirfnUWeWAa0kMizJ4C46sife5YyaNwQsItNLGNkzW2qJvzDCcZ9gqsuCSzMRTVqYhWUg==" saltValue="/ddi2BfFghcaY31Ydbi07Q==" spinCount="100000" sheet="1" scenarios="1"/>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D a t a M a s h u p   x m l n s = " h t t p : / / s c h e m a s . m i c r o s o f t . c o m / D a t a M a s h u p " > A A A A A B Q D A A B Q S w M E F A A C A A g A e U B 4 U k 2 F 4 z C k A A A A 9 Q A A A B I A H A B D b 2 5 m a W c v U G F j a 2 F n Z S 5 4 b W w g o h g A K K A U A A A A A A A A A A A A A A A A A A A A A A A A A A A A h Y + x D o I w G I R f h X S n L T U m S H 7 K 4 C q J C d G 4 N q V C I x R D i + X d H H w k X 0 G M o m 6 O 9 9 1 d c n e / 3 i A b 2 y a 4 q N 7 q z q Q o w h Q F y s i u 1 K Z K 0 e C O Y Y w y D l s h T 6 J S w R Q 2 N h m t T l H t 3 D k h x H u P / Q J 3 f U U Y p R E 5 5 J t C 1 q o V o T b W C S M V + r T K / y 3 E Y f 8 a w x l e U b y M G a Z A Z g a 5 N l + f T X O f 7 g + E 9 d C 4 o V d c m X B X A J k l k P c F / g B Q S w M E F A A C A A g A e U B 4 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l A e F I o i k e 4 D g A A A B E A A A A T A B w A R m 9 y b X V s Y X M v U 2 V j d G l v b j E u b S C i G A A o o B Q A A A A A A A A A A A A A A A A A A A A A A A A A A A A r T k 0 u y c z P U w i G 0 I b W A F B L A Q I t A B Q A A g A I A H l A e F J N h e M w p A A A A P U A A A A S A A A A A A A A A A A A A A A A A A A A A A B D b 2 5 m a W c v U G F j a 2 F n Z S 5 4 b W x Q S w E C L Q A U A A I A C A B 5 Q H h S D 8 r p q 6 Q A A A D p A A A A E w A A A A A A A A A A A A A A A A D w A A A A W 0 N v b n R l b n R f V H l w Z X N d L n h t b F B L A Q I t A B Q A A g A I A H l A e F 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f D r S 3 d P v W T q 2 q V S t B B + x X A A A A A A I A A A A A A B B m A A A A A Q A A I A A A A B h I v / L X J A k W w j E G J 7 C b / E z 3 l o 4 b o l X C Z S I N 4 a R v 7 t n q A A A A A A 6 A A A A A A g A A I A A A A I t x 8 g X 8 5 H 7 9 U i a h r v s p B U x Y K 6 U 3 Z P z L m d m 9 w 9 J E p A W T U A A A A J E I R F I Z E c 1 u i a 4 Z 2 h J P t q A 5 O g e k n z A V x a q H n Q n P 3 V 9 4 l 6 n k s t z d Q j n s k t x j Q b 2 I S o i 7 V M J 9 v O L Q 1 J s J 1 s s w X u 5 T 8 Y q S C S p u e u q Q M 7 Y b 3 3 E 6 Q A A A A M h S 8 O z Z Z B 3 a B K V l u a a / r y S X F v f f B p / e f i l m N 8 w q u r O 7 z 6 S g P E S 4 g r w r j E + N J l I c T N t 5 E A j n s O j x D P f I p 4 J T o D E = < / D a t a M a s h u p > 
</file>

<file path=customXml/item4.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2" ma:contentTypeDescription="Create a new document." ma:contentTypeScope="" ma:versionID="36f024513c24b1cf627f0bca004fb3a5">
  <xsd:schema xmlns:xsd="http://www.w3.org/2001/XMLSchema" xmlns:xs="http://www.w3.org/2001/XMLSchema" xmlns:p="http://schemas.microsoft.com/office/2006/metadata/properties" xmlns:ns2="ab6fd795-5993-4bf5-b6ee-d268c9e5ace6" targetNamespace="http://schemas.microsoft.com/office/2006/metadata/properties" ma:root="true" ma:fieldsID="d4677a5dda1cb5b000dfce4bbc43006e" ns2:_="">
    <xsd:import namespace="ab6fd795-5993-4bf5-b6ee-d268c9e5ace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630A38-979E-4ED7-8DD0-921089493418}">
  <ds:schemaRefs>
    <ds:schemaRef ds:uri="http://schemas.microsoft.com/sharepoint/v3/contenttype/forms"/>
  </ds:schemaRefs>
</ds:datastoreItem>
</file>

<file path=customXml/itemProps2.xml><?xml version="1.0" encoding="utf-8"?>
<ds:datastoreItem xmlns:ds="http://schemas.openxmlformats.org/officeDocument/2006/customXml" ds:itemID="{34439202-FEDD-4AC3-91C2-F0A3E8CB9F15}">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DD9C8AC-C740-47A9-A326-315C58A4A5A2}">
  <ds:schemaRefs>
    <ds:schemaRef ds:uri="http://schemas.microsoft.com/DataMashup"/>
  </ds:schemaRefs>
</ds:datastoreItem>
</file>

<file path=customXml/itemProps4.xml><?xml version="1.0" encoding="utf-8"?>
<ds:datastoreItem xmlns:ds="http://schemas.openxmlformats.org/officeDocument/2006/customXml" ds:itemID="{8523ACCF-76D4-45F3-821F-41A43587C0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52</vt:i4>
      </vt:variant>
    </vt:vector>
  </HeadingPairs>
  <TitlesOfParts>
    <vt:vector size="75" baseType="lpstr">
      <vt:lpstr>Version</vt:lpstr>
      <vt:lpstr>Instructions</vt:lpstr>
      <vt:lpstr>Instructions-Audit</vt:lpstr>
      <vt:lpstr>Donations</vt:lpstr>
      <vt:lpstr>Donations-Audit</vt:lpstr>
      <vt:lpstr>YieldCalc</vt:lpstr>
      <vt:lpstr>YieldCalc-Audit</vt:lpstr>
      <vt:lpstr>Differences-Audit</vt:lpstr>
      <vt:lpstr>Documentation</vt:lpstr>
      <vt:lpstr>Certification</vt:lpstr>
      <vt:lpstr>Certification-Audit</vt:lpstr>
      <vt:lpstr>Prices</vt:lpstr>
      <vt:lpstr>UPL</vt:lpstr>
      <vt:lpstr>DPL</vt:lpstr>
      <vt:lpstr>LocAdj</vt:lpstr>
      <vt:lpstr>Measurement</vt:lpstr>
      <vt:lpstr>WPG</vt:lpstr>
      <vt:lpstr>MPG</vt:lpstr>
      <vt:lpstr>TransPercent</vt:lpstr>
      <vt:lpstr>MakePercent</vt:lpstr>
      <vt:lpstr>Products</vt:lpstr>
      <vt:lpstr>Class</vt:lpstr>
      <vt:lpstr>FederalOrder</vt:lpstr>
      <vt:lpstr>rngClass</vt:lpstr>
      <vt:lpstr>rngCompanyAud</vt:lpstr>
      <vt:lpstr>rngCompanyEst</vt:lpstr>
      <vt:lpstr>rngContact</vt:lpstr>
      <vt:lpstr>rngContactAudit</vt:lpstr>
      <vt:lpstr>rngCounty</vt:lpstr>
      <vt:lpstr>rngDateAud</vt:lpstr>
      <vt:lpstr>rngDateEst</vt:lpstr>
      <vt:lpstr>rngDistributorDPL</vt:lpstr>
      <vt:lpstr>rngDonationsTable</vt:lpstr>
      <vt:lpstr>rngDPL_EDO_UPL_ID</vt:lpstr>
      <vt:lpstr>rngEmailAud</vt:lpstr>
      <vt:lpstr>rngEmailEst</vt:lpstr>
      <vt:lpstr>rngExtensionAud</vt:lpstr>
      <vt:lpstr>rngExtensionEst</vt:lpstr>
      <vt:lpstr>rngFatValueAud</vt:lpstr>
      <vt:lpstr>rngFatValueEst</vt:lpstr>
      <vt:lpstr>rngFilteredDPL</vt:lpstr>
      <vt:lpstr>rngFilteredUPL</vt:lpstr>
      <vt:lpstr>rngFilterPlantFormula</vt:lpstr>
      <vt:lpstr>rngLine</vt:lpstr>
      <vt:lpstr>rngLineAud</vt:lpstr>
      <vt:lpstr>rngLocAdj</vt:lpstr>
      <vt:lpstr>rngMakePercent</vt:lpstr>
      <vt:lpstr>rngMakeValueAud</vt:lpstr>
      <vt:lpstr>rngMakeValueEst</vt:lpstr>
      <vt:lpstr>rngMPG</vt:lpstr>
      <vt:lpstr>rngPassword</vt:lpstr>
      <vt:lpstr>rngPasswordDPL</vt:lpstr>
      <vt:lpstr>rngPasswordUPL</vt:lpstr>
      <vt:lpstr>rngPhoneAud</vt:lpstr>
      <vt:lpstr>rngPhoneEst</vt:lpstr>
      <vt:lpstr>rngPlantDPL</vt:lpstr>
      <vt:lpstr>rngPlantUPL</vt:lpstr>
      <vt:lpstr>rngProductAud</vt:lpstr>
      <vt:lpstr>rngSignedAud</vt:lpstr>
      <vt:lpstr>rngSignedEst</vt:lpstr>
      <vt:lpstr>rngSkimValueAud</vt:lpstr>
      <vt:lpstr>rngSkimValueEst</vt:lpstr>
      <vt:lpstr>rngStateInLocAdj</vt:lpstr>
      <vt:lpstr>rngSubmissionAud</vt:lpstr>
      <vt:lpstr>rngSubmissionEst</vt:lpstr>
      <vt:lpstr>rngTitleAud</vt:lpstr>
      <vt:lpstr>rngTitleEst</vt:lpstr>
      <vt:lpstr>rngTotalValueAud</vt:lpstr>
      <vt:lpstr>rngTotalValueEst</vt:lpstr>
      <vt:lpstr>rngTransPercent</vt:lpstr>
      <vt:lpstr>rngTransValueAud</vt:lpstr>
      <vt:lpstr>rngTransValueEst</vt:lpstr>
      <vt:lpstr>rngUnique_State</vt:lpstr>
      <vt:lpstr>rngUPL_EDO_UPL_ID</vt:lpstr>
      <vt:lpstr>rngVersion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Root</dc:creator>
  <cp:lastModifiedBy>Pat Clark</cp:lastModifiedBy>
  <cp:lastPrinted>2020-10-21T17:16:53Z</cp:lastPrinted>
  <dcterms:created xsi:type="dcterms:W3CDTF">2020-07-06T07:02:25Z</dcterms:created>
  <dcterms:modified xsi:type="dcterms:W3CDTF">2021-05-13T15:12:28Z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