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Sheila's Files\ARP Legislation\"/>
    </mc:Choice>
  </mc:AlternateContent>
  <xr:revisionPtr revIDLastSave="0" documentId="13_ncr:201_{E6E0AD96-EF7A-4FE0-81E8-4DB8CEAF512B}" xr6:coauthVersionLast="45" xr6:coauthVersionMax="45" xr10:uidLastSave="{00000000-0000-0000-0000-000000000000}"/>
  <bookViews>
    <workbookView xWindow="-110" yWindow="-110" windowWidth="19420" windowHeight="10420" tabRatio="844" firstSheet="1" activeTab="2" xr2:uid="{CACD6FE9-C80B-49B6-93DF-E5EAE2DD7803}"/>
  </bookViews>
  <sheets>
    <sheet name="FSA Internal Worksheet" sheetId="12" r:id="rId1"/>
    <sheet name="Screen Prints" sheetId="13" r:id="rId2"/>
    <sheet name="2601 and Calculation Worksheet" sheetId="17" r:id="rId3"/>
    <sheet name="Signature - Individual SDA" sheetId="18" r:id="rId4"/>
    <sheet name="Signature - Formal Entity" sheetId="22" r:id="rId5"/>
    <sheet name="Signature - Informal Entity" sheetId="21" r:id="rId6"/>
  </sheets>
  <definedNames>
    <definedName name="actReg">#REF!</definedName>
    <definedName name="actRegCode">#REF!</definedName>
    <definedName name="actRegValue">#REF!</definedName>
    <definedName name="cls0">#REF!</definedName>
    <definedName name="clsa">#REF!</definedName>
    <definedName name="clsb">#REF!</definedName>
    <definedName name="clsc">#REF!</definedName>
    <definedName name="clsd">#REF!</definedName>
    <definedName name="clse">#REF!</definedName>
    <definedName name="clsValues">#REF!</definedName>
    <definedName name="HAWAII">"Freeform 10,Freeform 7,Freeform 8"</definedName>
    <definedName name="MICHIGAN">"Freeform 42,Freeform 50"</definedName>
    <definedName name="reg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7" l="1"/>
  <c r="H6" i="21"/>
  <c r="H39" i="21"/>
  <c r="H72" i="21"/>
  <c r="H105" i="21"/>
  <c r="H138" i="21"/>
  <c r="D138" i="21"/>
  <c r="D105" i="21"/>
  <c r="D72" i="21"/>
  <c r="D39" i="21"/>
  <c r="D6" i="21"/>
  <c r="G53" i="12" l="1"/>
  <c r="A43" i="17"/>
  <c r="A42" i="17"/>
  <c r="A41" i="17"/>
  <c r="G25" i="21" l="1"/>
  <c r="H64" i="22"/>
  <c r="G64" i="22"/>
  <c r="G60" i="22"/>
  <c r="F60" i="22"/>
  <c r="B60" i="22"/>
  <c r="H55" i="22"/>
  <c r="G55" i="22"/>
  <c r="G51" i="22"/>
  <c r="F51" i="22"/>
  <c r="B51" i="22"/>
  <c r="H46" i="22"/>
  <c r="G46" i="22"/>
  <c r="G42" i="22"/>
  <c r="F42" i="22"/>
  <c r="B42" i="22"/>
  <c r="H37" i="22"/>
  <c r="G37" i="22"/>
  <c r="G33" i="22"/>
  <c r="F33" i="22"/>
  <c r="B33" i="22"/>
  <c r="H28" i="22"/>
  <c r="G28" i="22"/>
  <c r="G24" i="22"/>
  <c r="F24" i="22"/>
  <c r="B24" i="22"/>
  <c r="H6" i="22"/>
  <c r="D6" i="22"/>
  <c r="B2" i="22"/>
  <c r="H161" i="21"/>
  <c r="G161" i="21"/>
  <c r="G157" i="21"/>
  <c r="F157" i="21"/>
  <c r="B157" i="21"/>
  <c r="H139" i="21"/>
  <c r="D139" i="21"/>
  <c r="J138" i="21"/>
  <c r="E138" i="21"/>
  <c r="B134" i="21"/>
  <c r="H128" i="21"/>
  <c r="G128" i="21"/>
  <c r="G124" i="21"/>
  <c r="F124" i="21"/>
  <c r="B124" i="21"/>
  <c r="H106" i="21"/>
  <c r="D106" i="21"/>
  <c r="J105" i="21"/>
  <c r="E105" i="21"/>
  <c r="B101" i="21"/>
  <c r="H95" i="21"/>
  <c r="G95" i="21"/>
  <c r="G91" i="21"/>
  <c r="F91" i="21"/>
  <c r="B91" i="21"/>
  <c r="H73" i="21"/>
  <c r="D73" i="21"/>
  <c r="J72" i="21"/>
  <c r="E72" i="21"/>
  <c r="B68" i="21"/>
  <c r="H62" i="21"/>
  <c r="G62" i="21"/>
  <c r="G58" i="21"/>
  <c r="F58" i="21"/>
  <c r="B58" i="21"/>
  <c r="H40" i="21"/>
  <c r="D40" i="21"/>
  <c r="J39" i="21"/>
  <c r="E39" i="21"/>
  <c r="B35" i="21"/>
  <c r="H29" i="21"/>
  <c r="G29" i="21"/>
  <c r="F25" i="21"/>
  <c r="B25" i="21"/>
  <c r="H7" i="21"/>
  <c r="D7" i="21"/>
  <c r="J6" i="21"/>
  <c r="E6" i="21"/>
  <c r="B2" i="21"/>
  <c r="H28" i="18"/>
  <c r="G28" i="18"/>
  <c r="G24" i="18"/>
  <c r="F24" i="18"/>
  <c r="B24" i="18"/>
  <c r="H6" i="18"/>
  <c r="D6" i="18"/>
  <c r="B2" i="18"/>
  <c r="G89" i="17" l="1"/>
  <c r="D89" i="17"/>
  <c r="C89" i="17"/>
  <c r="G88" i="17"/>
  <c r="D88" i="17"/>
  <c r="C88" i="17"/>
  <c r="G87" i="17"/>
  <c r="D87" i="17"/>
  <c r="C87" i="17"/>
  <c r="G86" i="17"/>
  <c r="D86" i="17"/>
  <c r="C86" i="17"/>
  <c r="G85" i="17"/>
  <c r="D85" i="17"/>
  <c r="C85" i="17"/>
  <c r="G84" i="17"/>
  <c r="D84" i="17"/>
  <c r="C84" i="17"/>
  <c r="G83" i="17"/>
  <c r="D83" i="17"/>
  <c r="C83" i="17"/>
  <c r="G82" i="17"/>
  <c r="D82" i="17"/>
  <c r="C82" i="17"/>
  <c r="G81" i="17"/>
  <c r="D81" i="17"/>
  <c r="C81" i="17"/>
  <c r="G80" i="17"/>
  <c r="D80" i="17"/>
  <c r="C80" i="17"/>
  <c r="G79" i="17"/>
  <c r="D79" i="17"/>
  <c r="C79" i="17"/>
  <c r="G78" i="17"/>
  <c r="D78" i="17"/>
  <c r="C78" i="17"/>
  <c r="G77" i="17"/>
  <c r="D77" i="17"/>
  <c r="C77" i="17"/>
  <c r="G76" i="17"/>
  <c r="D76" i="17"/>
  <c r="C76" i="17"/>
  <c r="G75" i="17"/>
  <c r="D75" i="17"/>
  <c r="C75" i="17"/>
  <c r="G74" i="17"/>
  <c r="D74" i="17"/>
  <c r="C74" i="17"/>
  <c r="G73" i="17"/>
  <c r="D73" i="17"/>
  <c r="C73" i="17"/>
  <c r="G72" i="17"/>
  <c r="D72" i="17"/>
  <c r="C72" i="17"/>
  <c r="G71" i="17"/>
  <c r="D71" i="17"/>
  <c r="C71" i="17"/>
  <c r="G70" i="17"/>
  <c r="D70" i="17"/>
  <c r="C70" i="17"/>
  <c r="G69" i="17"/>
  <c r="D69" i="17"/>
  <c r="C69" i="17"/>
  <c r="G68" i="17"/>
  <c r="D68" i="17"/>
  <c r="C68" i="17"/>
  <c r="G67" i="17"/>
  <c r="D67" i="17"/>
  <c r="C67" i="17"/>
  <c r="G66" i="17"/>
  <c r="D66" i="17"/>
  <c r="C66" i="17"/>
  <c r="G65" i="17"/>
  <c r="D65" i="17"/>
  <c r="C65" i="17"/>
  <c r="J61" i="17"/>
  <c r="E61" i="17"/>
  <c r="A51" i="17"/>
  <c r="A50" i="17"/>
  <c r="A10" i="17"/>
  <c r="A9" i="17"/>
  <c r="A8" i="17"/>
  <c r="A7" i="17"/>
  <c r="L6" i="17"/>
  <c r="S33" i="12"/>
  <c r="G90" i="17" l="1"/>
  <c r="Q33" i="12" l="1"/>
  <c r="P33" i="12"/>
  <c r="O33" i="12"/>
  <c r="N33" i="12"/>
  <c r="M33" i="12"/>
  <c r="L33" i="12"/>
  <c r="K33" i="12"/>
  <c r="J33" i="12"/>
  <c r="I33" i="12"/>
  <c r="H33" i="12"/>
  <c r="F33" i="12"/>
  <c r="E33" i="12"/>
  <c r="D33" i="12"/>
  <c r="C33" i="12"/>
  <c r="R32" i="12"/>
  <c r="F89" i="17" s="1"/>
  <c r="G32" i="12"/>
  <c r="E89" i="17" s="1"/>
  <c r="R31" i="12"/>
  <c r="F88" i="17" s="1"/>
  <c r="G31" i="12"/>
  <c r="E88" i="17" s="1"/>
  <c r="R30" i="12"/>
  <c r="F87" i="17" s="1"/>
  <c r="G30" i="12"/>
  <c r="E87" i="17" s="1"/>
  <c r="R29" i="12"/>
  <c r="F86" i="17" s="1"/>
  <c r="G29" i="12"/>
  <c r="E86" i="17" s="1"/>
  <c r="R28" i="12"/>
  <c r="F85" i="17" s="1"/>
  <c r="G28" i="12"/>
  <c r="E85" i="17" s="1"/>
  <c r="R27" i="12"/>
  <c r="F84" i="17" s="1"/>
  <c r="G27" i="12"/>
  <c r="E84" i="17" s="1"/>
  <c r="R26" i="12"/>
  <c r="F83" i="17" s="1"/>
  <c r="G26" i="12"/>
  <c r="E83" i="17" s="1"/>
  <c r="R25" i="12"/>
  <c r="F82" i="17" s="1"/>
  <c r="G25" i="12"/>
  <c r="E82" i="17" s="1"/>
  <c r="R24" i="12"/>
  <c r="F81" i="17" s="1"/>
  <c r="G24" i="12"/>
  <c r="E81" i="17" s="1"/>
  <c r="R23" i="12"/>
  <c r="F80" i="17" s="1"/>
  <c r="G23" i="12"/>
  <c r="E80" i="17" s="1"/>
  <c r="R22" i="12"/>
  <c r="F79" i="17" s="1"/>
  <c r="G22" i="12"/>
  <c r="E79" i="17" s="1"/>
  <c r="R21" i="12"/>
  <c r="F78" i="17" s="1"/>
  <c r="G21" i="12"/>
  <c r="E78" i="17" s="1"/>
  <c r="R20" i="12"/>
  <c r="F77" i="17" s="1"/>
  <c r="G20" i="12"/>
  <c r="E77" i="17" s="1"/>
  <c r="R19" i="12"/>
  <c r="F76" i="17" s="1"/>
  <c r="G19" i="12"/>
  <c r="E76" i="17" s="1"/>
  <c r="R18" i="12"/>
  <c r="F75" i="17" s="1"/>
  <c r="G18" i="12"/>
  <c r="E75" i="17" s="1"/>
  <c r="R17" i="12"/>
  <c r="F74" i="17" s="1"/>
  <c r="G17" i="12"/>
  <c r="E74" i="17" s="1"/>
  <c r="R16" i="12"/>
  <c r="F73" i="17" s="1"/>
  <c r="G16" i="12"/>
  <c r="E73" i="17" s="1"/>
  <c r="R15" i="12"/>
  <c r="F72" i="17" s="1"/>
  <c r="G15" i="12"/>
  <c r="E72" i="17" s="1"/>
  <c r="R14" i="12"/>
  <c r="F71" i="17" s="1"/>
  <c r="G14" i="12"/>
  <c r="E71" i="17" s="1"/>
  <c r="R13" i="12"/>
  <c r="F70" i="17" s="1"/>
  <c r="G13" i="12"/>
  <c r="E70" i="17" s="1"/>
  <c r="R12" i="12"/>
  <c r="F69" i="17" s="1"/>
  <c r="G12" i="12"/>
  <c r="E69" i="17" s="1"/>
  <c r="R11" i="12"/>
  <c r="F68" i="17" s="1"/>
  <c r="G11" i="12"/>
  <c r="E68" i="17" s="1"/>
  <c r="R10" i="12"/>
  <c r="F67" i="17" s="1"/>
  <c r="G10" i="12"/>
  <c r="E67" i="17" s="1"/>
  <c r="R9" i="12"/>
  <c r="F66" i="17" s="1"/>
  <c r="G9" i="12"/>
  <c r="E66" i="17" s="1"/>
  <c r="R8" i="12"/>
  <c r="F65" i="17" s="1"/>
  <c r="G8" i="12"/>
  <c r="E65" i="17" s="1"/>
  <c r="H66" i="17" l="1"/>
  <c r="K66" i="17" s="1"/>
  <c r="H68" i="17"/>
  <c r="K68" i="17" s="1"/>
  <c r="H70" i="17"/>
  <c r="K70" i="17" s="1"/>
  <c r="H72" i="17"/>
  <c r="I72" i="17" s="1"/>
  <c r="H74" i="17"/>
  <c r="I74" i="17" s="1"/>
  <c r="H76" i="17"/>
  <c r="K76" i="17" s="1"/>
  <c r="H78" i="17"/>
  <c r="K78" i="17" s="1"/>
  <c r="H80" i="17"/>
  <c r="K80" i="17" s="1"/>
  <c r="H82" i="17"/>
  <c r="K82" i="17" s="1"/>
  <c r="H84" i="17"/>
  <c r="K84" i="17" s="1"/>
  <c r="H86" i="17"/>
  <c r="K86" i="17" s="1"/>
  <c r="H88" i="17"/>
  <c r="K88" i="17" s="1"/>
  <c r="H67" i="17"/>
  <c r="K67" i="17" s="1"/>
  <c r="H69" i="17"/>
  <c r="I69" i="17" s="1"/>
  <c r="H71" i="17"/>
  <c r="K71" i="17" s="1"/>
  <c r="H73" i="17"/>
  <c r="I73" i="17" s="1"/>
  <c r="H75" i="17"/>
  <c r="K75" i="17" s="1"/>
  <c r="H77" i="17"/>
  <c r="I77" i="17" s="1"/>
  <c r="H79" i="17"/>
  <c r="K79" i="17" s="1"/>
  <c r="H81" i="17"/>
  <c r="I81" i="17" s="1"/>
  <c r="H83" i="17"/>
  <c r="I83" i="17" s="1"/>
  <c r="H85" i="17"/>
  <c r="I85" i="17" s="1"/>
  <c r="H87" i="17"/>
  <c r="I87" i="17" s="1"/>
  <c r="H89" i="17"/>
  <c r="K89" i="17" s="1"/>
  <c r="F90" i="17"/>
  <c r="I84" i="17"/>
  <c r="L84" i="17" s="1"/>
  <c r="I75" i="17"/>
  <c r="I68" i="17"/>
  <c r="L68" i="17" s="1"/>
  <c r="H65" i="17"/>
  <c r="E90" i="17"/>
  <c r="T20" i="12"/>
  <c r="T24" i="12"/>
  <c r="T8" i="12"/>
  <c r="T12" i="12"/>
  <c r="T16" i="12"/>
  <c r="T22" i="12"/>
  <c r="T26" i="12"/>
  <c r="T30" i="12"/>
  <c r="T32" i="12"/>
  <c r="T9" i="12"/>
  <c r="T11" i="12"/>
  <c r="T13" i="12"/>
  <c r="T15" i="12"/>
  <c r="T17" i="12"/>
  <c r="T19" i="12"/>
  <c r="T21" i="12"/>
  <c r="T23" i="12"/>
  <c r="T25" i="12"/>
  <c r="T27" i="12"/>
  <c r="T29" i="12"/>
  <c r="T31" i="12"/>
  <c r="T10" i="12"/>
  <c r="T14" i="12"/>
  <c r="T18" i="12"/>
  <c r="T28" i="12"/>
  <c r="R33" i="12"/>
  <c r="G33" i="12"/>
  <c r="I76" i="17" l="1"/>
  <c r="L76" i="17" s="1"/>
  <c r="K72" i="17"/>
  <c r="L72" i="17" s="1"/>
  <c r="I70" i="17"/>
  <c r="L70" i="17" s="1"/>
  <c r="I80" i="17"/>
  <c r="L80" i="17" s="1"/>
  <c r="I82" i="17"/>
  <c r="L82" i="17" s="1"/>
  <c r="I66" i="17"/>
  <c r="L66" i="17" s="1"/>
  <c r="K74" i="17"/>
  <c r="L74" i="17" s="1"/>
  <c r="I78" i="17"/>
  <c r="L78" i="17" s="1"/>
  <c r="I88" i="17"/>
  <c r="L88" i="17" s="1"/>
  <c r="I86" i="17"/>
  <c r="L86" i="17" s="1"/>
  <c r="I67" i="17"/>
  <c r="L67" i="17" s="1"/>
  <c r="I79" i="17"/>
  <c r="L79" i="17" s="1"/>
  <c r="I71" i="17"/>
  <c r="L71" i="17" s="1"/>
  <c r="K69" i="17"/>
  <c r="L69" i="17" s="1"/>
  <c r="K87" i="17"/>
  <c r="L87" i="17" s="1"/>
  <c r="K73" i="17"/>
  <c r="L73" i="17" s="1"/>
  <c r="K81" i="17"/>
  <c r="L81" i="17" s="1"/>
  <c r="K85" i="17"/>
  <c r="L85" i="17" s="1"/>
  <c r="I89" i="17"/>
  <c r="L89" i="17" s="1"/>
  <c r="K83" i="17"/>
  <c r="L83" i="17" s="1"/>
  <c r="K77" i="17"/>
  <c r="L77" i="17" s="1"/>
  <c r="I65" i="17"/>
  <c r="H90" i="17"/>
  <c r="K65" i="17"/>
  <c r="L75" i="17"/>
  <c r="T33" i="12"/>
  <c r="K90" i="17" l="1"/>
  <c r="L65" i="17"/>
  <c r="L90" i="17" s="1"/>
  <c r="I90" i="17"/>
  <c r="E104" i="21" l="1"/>
  <c r="E106" i="21" s="1"/>
  <c r="E38" i="21"/>
  <c r="E40" i="21" s="1"/>
  <c r="E137" i="21"/>
  <c r="E139" i="21" s="1"/>
  <c r="E71" i="21"/>
  <c r="E73" i="21" s="1"/>
  <c r="E5" i="21"/>
  <c r="E7" i="21" s="1"/>
  <c r="E5" i="22"/>
  <c r="E6" i="22" s="1"/>
  <c r="E5" i="18"/>
  <c r="E6" i="18" s="1"/>
  <c r="J5" i="22"/>
  <c r="J6" i="22" s="1"/>
  <c r="J5" i="21"/>
  <c r="J7" i="21" s="1"/>
  <c r="J38" i="21"/>
  <c r="J40" i="21" s="1"/>
  <c r="J71" i="21"/>
  <c r="J73" i="21" s="1"/>
  <c r="J5" i="18"/>
  <c r="J6" i="18" s="1"/>
  <c r="J104" i="21"/>
  <c r="J106" i="21" s="1"/>
  <c r="J137" i="21"/>
  <c r="J139" i="21" s="1"/>
</calcChain>
</file>

<file path=xl/sharedStrings.xml><?xml version="1.0" encoding="utf-8"?>
<sst xmlns="http://schemas.openxmlformats.org/spreadsheetml/2006/main" count="420" uniqueCount="161">
  <si>
    <t>Direct Loans</t>
  </si>
  <si>
    <t>Payment Distribution</t>
  </si>
  <si>
    <t>DSA Unpaid Principal</t>
  </si>
  <si>
    <t>DSA Unpaid Principal Advance</t>
  </si>
  <si>
    <t>DSA Unpaid Interest</t>
  </si>
  <si>
    <t>DSA Unpaid Interest Advance</t>
  </si>
  <si>
    <t>DSA Unpaid Non-Capitalized Interest</t>
  </si>
  <si>
    <t>DSA Unpaid Deferred Interest</t>
  </si>
  <si>
    <t>DSA Unpaid Deferred Non-Capitalized Interest</t>
  </si>
  <si>
    <t xml:space="preserve">     Total Unpaid Principal</t>
  </si>
  <si>
    <t>Note Unpaid Principal</t>
  </si>
  <si>
    <t>Note Unpaid Principal Advance</t>
  </si>
  <si>
    <t>Note Unpaid Interest</t>
  </si>
  <si>
    <t>Note Unpaid Interest Advance</t>
  </si>
  <si>
    <t>Note Unpaid Non-Capitalized Interest</t>
  </si>
  <si>
    <t>Note Unpaid Deferred Interest</t>
  </si>
  <si>
    <t>Note Unpaid Deferred Non-Capitalized Interest</t>
  </si>
  <si>
    <t xml:space="preserve">     Total Unpaid Interest</t>
  </si>
  <si>
    <t>Total Payoff</t>
  </si>
  <si>
    <t>Loan Number</t>
  </si>
  <si>
    <t>Date of Loan</t>
  </si>
  <si>
    <t>Unpaid Principal as of 1/1/2021</t>
  </si>
  <si>
    <t>Unpaid Interest as of 1/1/2021</t>
  </si>
  <si>
    <t>Amount Paid to FSA</t>
  </si>
  <si>
    <t>Direct Farm Loans</t>
  </si>
  <si>
    <t>Totals</t>
  </si>
  <si>
    <t xml:space="preserve">Case Number:  </t>
  </si>
  <si>
    <t>Internal Use Only</t>
  </si>
  <si>
    <t>Direct Farm Loan Balances as of 1/1/2021</t>
  </si>
  <si>
    <t>Joe Farmer Jr</t>
  </si>
  <si>
    <t>01-001-*****1234</t>
  </si>
  <si>
    <t>Processer Certification:</t>
  </si>
  <si>
    <t>POC Certification:</t>
  </si>
  <si>
    <t>Date</t>
  </si>
  <si>
    <t>Loan Nbr</t>
  </si>
  <si>
    <t>Protective Advances after 1/1/2021</t>
  </si>
  <si>
    <t>44-01-OL</t>
  </si>
  <si>
    <t>44-09-OL</t>
  </si>
  <si>
    <t>44-10-OL</t>
  </si>
  <si>
    <t>41-11-FO</t>
  </si>
  <si>
    <t>44-12-OL</t>
  </si>
  <si>
    <t>43-13-EM</t>
  </si>
  <si>
    <t>44-14-OL</t>
  </si>
  <si>
    <t xml:space="preserve">Primary Borrower Name:  </t>
  </si>
  <si>
    <t>Name</t>
  </si>
  <si>
    <t>Race</t>
  </si>
  <si>
    <t>Ethnicity</t>
  </si>
  <si>
    <t>Signature</t>
  </si>
  <si>
    <t>____________</t>
  </si>
  <si>
    <t>Asian</t>
  </si>
  <si>
    <t>Jane Farmer</t>
  </si>
  <si>
    <t xml:space="preserve">White </t>
  </si>
  <si>
    <t>Hispanic</t>
  </si>
  <si>
    <t>Joe Farmer Sr</t>
  </si>
  <si>
    <t>Joseph Farmer</t>
  </si>
  <si>
    <t>Josie Farmer</t>
  </si>
  <si>
    <t>Not Hispanic</t>
  </si>
  <si>
    <t xml:space="preserve">Primary Case Number:  </t>
  </si>
  <si>
    <t>FSA-2601</t>
  </si>
  <si>
    <t>U.S. DEPARTMENT OF AGRICULTURE</t>
  </si>
  <si>
    <t>(xx-xx-xx)</t>
  </si>
  <si>
    <t>Farm Service Agency</t>
  </si>
  <si>
    <t>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t>
  </si>
  <si>
    <t>This form is available electronically.</t>
  </si>
  <si>
    <t xml:space="preserve">
You may select one of the following three options:</t>
  </si>
  <si>
    <t xml:space="preserve">
I understand and acknowledge:  </t>
  </si>
  <si>
    <t xml:space="preserve">
• </t>
  </si>
  <si>
    <t>Dear Borrower,</t>
  </si>
  <si>
    <t>123 Main Street</t>
  </si>
  <si>
    <t>Suite 101</t>
  </si>
  <si>
    <t>Texas</t>
  </si>
  <si>
    <t>Temple</t>
  </si>
  <si>
    <t xml:space="preserve">Date of FSA-2601:  </t>
  </si>
  <si>
    <t>Sincerely,</t>
  </si>
  <si>
    <t xml:space="preserve">
FSA will contact you within seven (7) days of receiving your request for a meeting.</t>
  </si>
  <si>
    <t>Nine-Digit Routing Number</t>
  </si>
  <si>
    <t>Account Holder's Name</t>
  </si>
  <si>
    <t>Account Number</t>
  </si>
  <si>
    <t>Type of Account</t>
  </si>
  <si>
    <t>Sheila Oellrich</t>
  </si>
  <si>
    <t>Program Analyst</t>
  </si>
  <si>
    <t>1400 Independence Ave SW, Washington DC, 20250</t>
  </si>
  <si>
    <t>Calculated ARPA Payment</t>
  </si>
  <si>
    <t>White</t>
  </si>
  <si>
    <t>Total Amount Paid to FSA</t>
  </si>
  <si>
    <t>Total Amount Paid to Borrower(s)</t>
  </si>
  <si>
    <t>N</t>
  </si>
  <si>
    <t>Y</t>
  </si>
  <si>
    <t>Primary</t>
  </si>
  <si>
    <t>Co-Borrower</t>
  </si>
  <si>
    <t xml:space="preserve">POC Name:  </t>
  </si>
  <si>
    <t xml:space="preserve">POC Title:  </t>
  </si>
  <si>
    <t xml:space="preserve">Total Amount:  </t>
  </si>
  <si>
    <t>Amount Paid to Borrowers</t>
  </si>
  <si>
    <t>Financial Institution Information - Must Attach a Voided Check</t>
  </si>
  <si>
    <t>Total Amount:</t>
  </si>
  <si>
    <t xml:space="preserve">
Due to the number of ARPA payments that must be processed, it may take several weeks or more for FSA to process the payment.  After the payment has been processed, if there was property that was pledged as security for the FSA debt, FSA will mail me the documents needed to release the FSA lien.  Unless otherwise required by State law, it is my responsibility to file/record the lien release with the applicable office or entity in the County/State where the property is located.</t>
  </si>
  <si>
    <t>Bank Name</t>
  </si>
  <si>
    <t>______________________________________________________________________________________________________</t>
  </si>
  <si>
    <t>African American/White</t>
  </si>
  <si>
    <t>_____________________________________________________</t>
  </si>
  <si>
    <t>_________________________________________________________</t>
  </si>
  <si>
    <t>___________________________</t>
  </si>
  <si>
    <t>____________________________________________________________________</t>
  </si>
  <si>
    <t>_______________________________________________________________________________________________________________________________</t>
  </si>
  <si>
    <t>Signatures</t>
  </si>
  <si>
    <t xml:space="preserve">
Receiving an ARPA payment may have income tax consequences for me, my farm operation, or the Estate of the deceased person I am representing.  It is my responsibility to consult with a tax professional if I have any questions.  It is also my responsibility to pay any and all taxes that may be owed as a result of receiving an ARPA payment.  </t>
  </si>
  <si>
    <t>Calculation Worksheet</t>
  </si>
  <si>
    <t>American Rescue Plan Act of 2021 Section 1005 Loan Payment (ARPA)</t>
  </si>
  <si>
    <t xml:space="preserve">
The ARPA payment shown in the Amount Paid to Borrower column on the ARPA Calculation Worksheet will be made electronically using the banking information I provide.
</t>
  </si>
  <si>
    <t xml:space="preserve">
If my loan installment is coming due, I may still receive an automated payment reminder letter.  I understand that I can disregard the reminder letter for any loans that are listed on the ARPA Calculation Worksheet.</t>
  </si>
  <si>
    <t xml:space="preserve">
Any payments applied to loans listed on the ARPA Calculation Worksheet after January 1, 2021, will be refunded to the primary borrower.</t>
  </si>
  <si>
    <t xml:space="preserve">
FSA payments, including the ARPA payment, are subject to public disclosure.  Consequently, after any payment is made according to ARPA and applicable regulations or Notifications of Funding Availability, my name (or in the case of an Estate or deceased person, the name of the Estate or deceased person) will be released in public documents or records and/or listed on a USDA and/or FSA webpage as having received an ARPA payment.  </t>
  </si>
  <si>
    <t xml:space="preserve">
FSA will not provide my reported race and ethnicity next to my name (or in the case of an Estate or deceased person, will not provide their race and ethnicity next to their name) in public documents or records or on the USDA and/or FSA webpage when it lists my name (or in the case of an Estate or deceased person, their name) as having received an ARPA payment, unless a determination is made that race and ethnicity is not considered PII, or unless USDA/FSA is directed to list the information pursuant to a court order or law or regulation.  </t>
  </si>
  <si>
    <t xml:space="preserve">
If my loan payments are currently being made via Pre-Authorized Debt (PAD), my PAD will be cancelled.</t>
  </si>
  <si>
    <t xml:space="preserve">
The chart below explains how my payment will be distributed and who is required to sign this form.  It is my/our responsibility to obtain all required signatures in order for a payment to be issued:</t>
  </si>
  <si>
    <t>Borrower Address Line 1</t>
  </si>
  <si>
    <t>Borrower Address Line 2</t>
  </si>
  <si>
    <t>Borrower City</t>
  </si>
  <si>
    <t>Borrower State</t>
  </si>
  <si>
    <t>Borrower Zip Code</t>
  </si>
  <si>
    <t>Borrower Name</t>
  </si>
  <si>
    <t>Borrower Tax Id</t>
  </si>
  <si>
    <t>Borrower Type</t>
  </si>
  <si>
    <t>Borrower Race</t>
  </si>
  <si>
    <t>Borrower Ethnicity</t>
  </si>
  <si>
    <t>SDA RE</t>
  </si>
  <si>
    <t xml:space="preserve">POC Address:  </t>
  </si>
  <si>
    <t>Formal Entity?</t>
  </si>
  <si>
    <t>907 39th Street</t>
  </si>
  <si>
    <t>P O Box 123</t>
  </si>
  <si>
    <t>2545 Adams Ave</t>
  </si>
  <si>
    <t>Grand Totals</t>
  </si>
  <si>
    <r>
      <t xml:space="preserve">
</t>
    </r>
    <r>
      <rPr>
        <b/>
        <sz val="12"/>
        <rFont val="Times New Roman"/>
        <family val="1"/>
      </rPr>
      <t xml:space="preserve">If you are in bankruptcy or have been discharged of the debt, this informational notice is not an attempt to collect or recover the discharged debt as your personal liability.  </t>
    </r>
  </si>
  <si>
    <t>Position 2</t>
  </si>
  <si>
    <t xml:space="preserve">POC Fax:  </t>
  </si>
  <si>
    <t xml:space="preserve">POC Email:  </t>
  </si>
  <si>
    <t>Fax:  (202) 555-5555</t>
  </si>
  <si>
    <t>Email:  loan.officer@usda.gov</t>
  </si>
  <si>
    <t>Share</t>
  </si>
  <si>
    <t xml:space="preserve">Loan Balances Remaining:  </t>
  </si>
  <si>
    <t>AMERICAN RESCUE PLAN ACT OF 2021 (ARPA) SECTION 1005 LOAN PAYMENT</t>
  </si>
  <si>
    <t>After your ARPA-eligible direct loans are paid in full, you will still be indebted to FSA for any loans that are not eligible for the ARPA Loan Payment program.  This includes Economic Emergency loan 29-01 dated 3/5/1984, and Operating Loan 44-05 dated 12/4/2020 which was not fully advanced on 1/1/2021.</t>
  </si>
  <si>
    <t xml:space="preserve">
FSA will continue to provide any and all information in its loan files, including for the purposes of cooperating with a Federal audit (such as may be conducted by the Government Accounting Office); cooperating with a law enforcement agency; reporting fraud, waste and abuse to the Office of the Inspector General (OIG); when cooperating with an OIG  investigation; or for other audit, law enforcement or investigative purposes, including any investigation into allegations that I misreported/misrepresented my race and/or ethnicity (or in the case of an Estate or deceased person, their race and/or ethnicity) to FSA for the purposes of receiving an ARPA payment.</t>
  </si>
  <si>
    <t xml:space="preserve">
Additional assistance for borrowers through community-based organizations and other service providers will be made available in a future letter to borrowers and announced on farmers.gov/americanrescueplan, via GovDelivery, and a press release.  </t>
  </si>
  <si>
    <t xml:space="preserve">
Receiving an ARPA payment may have bankruptcy implications if I, my farm operation, or the Estate of the deceased person I am representing is currently under bankruptcy court protection.  The USDA makes no representation whether any payment directly to a borrower in a pending bankruptcy case constitutes property of the bankruptcy estate.  It is my responsibility to consult bankruptcy professionals or counsel to discuss the impact of bankruptcy on any payments received under ARPA.</t>
  </si>
  <si>
    <t xml:space="preserve">
I hereby assign the ARPA payment to FSA for the amount of eligible direct loan debt as shown in the Amount Paid to FSA column on the ARPA Calculation Worksheet.</t>
  </si>
  <si>
    <t>American Rescue Plan Act of 2021 (ARPA) Section 1005 Loan Payment</t>
  </si>
  <si>
    <t xml:space="preserve">FSA records show that you had a direct loan(s) on January 1, 2021, and that you are eligible for payment under the American Rescue Plan Act of 2021 (ARPA) Loan Payment program.  All of your eligible direct loan debt will be paid in full.  Eligible direct loan debt includes Farm Storage Facility Loans (FSFL), as well as most Farm Loan Program (FLP) direct loans.  Eligible FLP loan types include Conservation, Emergency, Farm Ownership (including Down Payment), Grazing, Irrigation and Drainage, Operating (including Youth and Microloans), and Soil &amp; Water.  The ARPA Calculation Worksheet, attached to this notification, provides detailed calculations for your eligible direct loan debt, including any debt that was paid in full after January 1, 2021.  Notification regarding any guaranteed loans that you may have will be sent at a later date.  
</t>
  </si>
  <si>
    <r>
      <t xml:space="preserve">
</t>
    </r>
    <r>
      <rPr>
        <i/>
        <sz val="12"/>
        <rFont val="Times New Roman"/>
        <family val="1"/>
      </rPr>
      <t>I certify under penalty of perjury punishable as a federal crime pursuant to 18 U.S.C. § 1001 that, to the best of my knowledge, I am, or at least one borrower who signed the promissory note(s) or assumption agreement(s) establishing the receipt of direct loan assistance from FSA is, a member of an eligible socially disadvantaged group as defined by section 2501(a) of the Food, Agriculture, Conservation, and Trade Act of 1990.  A socially disadvantaged group includes borrowers who are:  American Indian, Alaskan Native, Asian, Black, African American, Native Hawaiian, Pacific Islander, or Hispanic or Latino.</t>
    </r>
  </si>
  <si>
    <t xml:space="preserve">
If at least one, but not all, required signatures are received within 60 days of the date of this notification, the socially disadvantaged borrowers who have not signed will be notified of their appeal rights.  If an appeal is not requested within 30 days, FSA will process the payment as described in this notice.</t>
  </si>
  <si>
    <t xml:space="preserve">
In order for USDA to proceed, please complete this form in its entirety and return it to your local FSA office or to the following:</t>
  </si>
  <si>
    <t xml:space="preserve">
	[ ] telephone meeting on my phone number _____________________________________.
	[ ] in person at the FSA office.  However, I understand and acknowledge that scheduling an in-person meeting
 may not be possible due to local, State or Federal restrictions due to COVID-19.</t>
  </si>
  <si>
    <t>This form must be signed by all socially disadvantaged borrowers who signed the promissory note(s) or assumption agreement(s) and have not previously been released of liability for the debt.  In the case of an Estate, the deceased person must have been liable for the debt as of 1/1/2021, and this form must be signed by the person authorized to act on behalf of the Estate.  By signing below, you are certifying that you have reviewed this notice (FSA-2601) and the ARPA Section 1005 Loan Payment Calculation Worksheet and find all loans eligible for ARPA payments have been included and the calculations are correct.</t>
  </si>
  <si>
    <t>This form must be signed by all socially disadvantaged borrowers who signed the promissory note(s) or assumption agreement(s) and have not previously been released of liability for the debt.  In the case of an Estate, the deceased person must have been liable for the debt as of 1/1/2021, and this form must be signed by the person authorized to act on behalf of the Estate.  By signing below, you are certifying that you have reviewed this notice (FSA-2601) and the ARPA Section 1005 Loan Payment Calculation Worksheet and agree that all loans eligible for ARPA payments have been included and the calculations are correct.</t>
  </si>
  <si>
    <r>
      <rPr>
        <b/>
        <sz val="10"/>
        <rFont val="Wingdings 2"/>
        <family val="1"/>
        <charset val="2"/>
      </rPr>
      <t xml:space="preserve"> </t>
    </r>
    <r>
      <rPr>
        <b/>
        <sz val="20"/>
        <rFont val="Wingdings 2"/>
        <family val="1"/>
        <charset val="2"/>
      </rPr>
      <t>£</t>
    </r>
    <r>
      <rPr>
        <b/>
        <sz val="10"/>
        <rFont val="Calibri"/>
        <family val="2"/>
        <scheme val="minor"/>
      </rPr>
      <t xml:space="preserve">  Checking</t>
    </r>
  </si>
  <si>
    <r>
      <rPr>
        <b/>
        <sz val="10"/>
        <rFont val="Wingdings 2"/>
        <family val="1"/>
        <charset val="2"/>
      </rPr>
      <t xml:space="preserve"> </t>
    </r>
    <r>
      <rPr>
        <b/>
        <sz val="20"/>
        <rFont val="Wingdings 2"/>
        <family val="1"/>
        <charset val="2"/>
      </rPr>
      <t>£</t>
    </r>
    <r>
      <rPr>
        <b/>
        <sz val="10"/>
        <rFont val="Calibri"/>
        <family val="2"/>
        <scheme val="minor"/>
      </rPr>
      <t xml:space="preserve">  Savings</t>
    </r>
  </si>
  <si>
    <r>
      <t xml:space="preserve">
[ ]   </t>
    </r>
    <r>
      <rPr>
        <b/>
        <sz val="12"/>
        <rFont val="Times New Roman"/>
        <family val="1"/>
      </rPr>
      <t>OPTION 1.</t>
    </r>
    <r>
      <rPr>
        <sz val="12"/>
        <rFont val="Times New Roman"/>
        <family val="1"/>
      </rPr>
      <t xml:space="preserve">  I accept the ARPA payment as calculated by FSA for my eligible direct loan debt or, in the case of an Estate or deceased person, for the debt owed by the Estate or deceased person I represent.  Please apply the payment to my FSA eligible direct loan debt or, in the case of an Estate or deceased person, to the eligible direct loan debt owed by the Estate or deceased person I represent, and pay the 20 percent portion to assist with tax liability using the bank account(s) information I provided below.</t>
    </r>
  </si>
  <si>
    <r>
      <t xml:space="preserve">
[ ]   </t>
    </r>
    <r>
      <rPr>
        <b/>
        <sz val="12"/>
        <rFont val="Times New Roman"/>
        <family val="1"/>
      </rPr>
      <t>OPTION 2.</t>
    </r>
    <r>
      <rPr>
        <sz val="12"/>
        <rFont val="Times New Roman"/>
        <family val="1"/>
      </rPr>
      <t xml:space="preserve">  Before I make a decision, I want to schedule a meeting with the local FSA office to discuss this notice (for example, if I disagree with the calculation, if an error is identified, or if I disagree with the payment distribution) or provide updated information that may affect the payment distribution.  My meeting preference is:</t>
    </r>
  </si>
  <si>
    <r>
      <t xml:space="preserve">
[ ]   </t>
    </r>
    <r>
      <rPr>
        <b/>
        <sz val="12"/>
        <rFont val="Times New Roman"/>
        <family val="1"/>
      </rPr>
      <t>OPTION 3.</t>
    </r>
    <r>
      <rPr>
        <sz val="12"/>
        <rFont val="Times New Roman"/>
        <family val="1"/>
      </rPr>
      <t xml:space="preserve">  I do not want to receive the ARPA payment.  I understand and acknowledge that my decision to not accept the ARPA payment is final and irrevocable.  I understand and acknowledge that FSA will continue to service the debt according to FSA regulations and the Debt Collection Improvement Act of 1996 (DCIA) requirements.</t>
    </r>
  </si>
  <si>
    <r>
      <t xml:space="preserve">The following statement is made in accordance with the Privacy Act of 1974 (5 USC 552a - as amended).  The authority for requesting the information identified on this form is the American Rescue Plan Act of 2021 (ARPA), the Computer Security Act of 1987 (Pub. L. 100-235), OMB Circular A-123, Federal Managers’ Financial Integrity Act of 1982, and Privacy Act of 1974 (5 USC 552a - as amended).  The information will be used to verify (or update, if needed) a customer’s demographic information in USDA and FSA records in order to process the customer’s request for payment according to ARPA and applicable regulations. The information collected on this form may be disclosed to other Federal, State, Local government agencies, Tribal agencies, and nongovernmental entities that have been authorized access to the information by statute or regulation and/or as described in applicable Routine Uses identified in the System of Records Notices for AMS-3, Perishable Agricultural Commodities Act (PACA), USDA/FSA-2, Farm Records File (Automated), USDA/NRCS-1, Landowner, Operator, Producer, Cooperator, or Participant Files, and USDA/RD-1, Applicant, Borrower, Grantee, or Tenant File.  Providing the requested information is voluntary.  However, failure to furnish the requested information may result in a determination that FSA cannot process the customer’s request for payment.
The provisions of criminal and civil fraud, privacy and other statutes may be applicable to the information provided. </t>
    </r>
    <r>
      <rPr>
        <b/>
        <sz val="7"/>
        <rFont val="Arial"/>
        <family val="2"/>
      </rPr>
      <t xml:space="preserve"> RETURN THIS COMPLETED FORM TO YOUR LOCAL FSA OFFICE.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</si>
</sst>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2">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sz val="11"/>
      <color theme="1"/>
      <name val="Calibri"/>
      <family val="2"/>
      <scheme val="minor"/>
    </font>
    <font>
      <sz val="9"/>
      <name val="Microsoft Sans Serif"/>
      <family val="2"/>
      <charset val="204"/>
    </font>
    <font>
      <sz val="8"/>
      <name val="Calibri"/>
      <family val="2"/>
      <scheme val="minor"/>
    </font>
    <font>
      <sz val="11"/>
      <color rgb="FFFF0000"/>
      <name val="Calibri"/>
      <family val="2"/>
      <scheme val="minor"/>
    </font>
    <font>
      <sz val="11"/>
      <color theme="0"/>
      <name val="Calibri"/>
      <family val="2"/>
      <scheme val="minor"/>
    </font>
    <font>
      <sz val="12"/>
      <name val="Times New Roman"/>
      <family val="1"/>
    </font>
    <font>
      <sz val="12"/>
      <name val="Calibri"/>
      <family val="2"/>
      <scheme val="minor"/>
    </font>
    <font>
      <sz val="11"/>
      <name val="Calibri"/>
      <family val="2"/>
      <scheme val="minor"/>
    </font>
    <font>
      <i/>
      <sz val="12"/>
      <name val="Times New Roman"/>
      <family val="1"/>
    </font>
    <font>
      <b/>
      <sz val="12"/>
      <name val="Times New Roman"/>
      <family val="1"/>
    </font>
    <font>
      <b/>
      <sz val="10"/>
      <name val="Calibri"/>
      <family val="2"/>
      <scheme val="minor"/>
    </font>
    <font>
      <sz val="10"/>
      <name val="Calibri"/>
      <family val="2"/>
      <scheme val="minor"/>
    </font>
    <font>
      <b/>
      <sz val="12"/>
      <name val="Calibri"/>
      <family val="2"/>
      <scheme val="minor"/>
    </font>
    <font>
      <sz val="7"/>
      <name val="Segoe UI"/>
      <family val="2"/>
    </font>
    <font>
      <sz val="8"/>
      <name val="Times New Roman"/>
      <family val="1"/>
    </font>
    <font>
      <b/>
      <sz val="11"/>
      <name val="Calibri"/>
      <family val="2"/>
      <scheme val="minor"/>
    </font>
    <font>
      <b/>
      <sz val="10"/>
      <name val="Calibri"/>
      <family val="1"/>
      <charset val="2"/>
      <scheme val="minor"/>
    </font>
    <font>
      <b/>
      <sz val="10"/>
      <name val="Wingdings 2"/>
      <family val="1"/>
      <charset val="2"/>
    </font>
    <font>
      <b/>
      <sz val="20"/>
      <name val="Wingdings 2"/>
      <family val="1"/>
      <charset val="2"/>
    </font>
    <font>
      <i/>
      <sz val="10"/>
      <name val="Calibri"/>
      <family val="2"/>
      <scheme val="minor"/>
    </font>
    <font>
      <b/>
      <sz val="8"/>
      <name val="Times New Roman"/>
      <family val="1"/>
    </font>
    <font>
      <sz val="10"/>
      <name val="Times New Roman"/>
      <family val="1"/>
    </font>
    <font>
      <b/>
      <sz val="10"/>
      <name val="Times New Roman"/>
      <family val="1"/>
    </font>
    <font>
      <b/>
      <sz val="10.5"/>
      <name val="Times New Roman"/>
      <family val="1"/>
    </font>
    <font>
      <sz val="11"/>
      <name val="Times New Roman"/>
      <family val="1"/>
    </font>
    <font>
      <sz val="7"/>
      <name val="Arial"/>
      <family val="2"/>
    </font>
    <font>
      <b/>
      <sz val="7"/>
      <name val="Arial"/>
      <family val="2"/>
    </font>
    <font>
      <b/>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5" fillId="0" borderId="0"/>
    <xf numFmtId="0" fontId="5" fillId="0" borderId="0"/>
  </cellStyleXfs>
  <cellXfs count="263">
    <xf numFmtId="0" fontId="0" fillId="0" borderId="0" xfId="0"/>
    <xf numFmtId="164" fontId="0" fillId="0" borderId="0" xfId="0" applyNumberFormat="1"/>
    <xf numFmtId="0" fontId="3" fillId="0" borderId="0" xfId="0" applyFont="1"/>
    <xf numFmtId="164" fontId="0" fillId="0" borderId="0" xfId="0" applyNumberFormat="1" applyFont="1"/>
    <xf numFmtId="0" fontId="0" fillId="0" borderId="0" xfId="0" applyFont="1"/>
    <xf numFmtId="164" fontId="3" fillId="0" borderId="0" xfId="0" applyNumberFormat="1" applyFont="1"/>
    <xf numFmtId="164" fontId="2" fillId="0" borderId="0" xfId="0" applyNumberFormat="1" applyFont="1" applyBorder="1" applyAlignment="1">
      <alignment horizontal="center"/>
    </xf>
    <xf numFmtId="0" fontId="0" fillId="0" borderId="0" xfId="0" applyFont="1" applyBorder="1"/>
    <xf numFmtId="0" fontId="0" fillId="0" borderId="0" xfId="0" applyFont="1" applyAlignment="1"/>
    <xf numFmtId="164" fontId="0" fillId="0" borderId="0" xfId="0" applyNumberFormat="1" applyFont="1" applyBorder="1"/>
    <xf numFmtId="0" fontId="0" fillId="0" borderId="0" xfId="0" applyFont="1" applyAlignment="1">
      <alignment horizontal="left"/>
    </xf>
    <xf numFmtId="164" fontId="0" fillId="0" borderId="1" xfId="0" applyNumberFormat="1" applyFont="1" applyBorder="1" applyAlignment="1">
      <alignment horizontal="left"/>
    </xf>
    <xf numFmtId="0" fontId="0" fillId="0" borderId="1" xfId="0" applyFont="1" applyBorder="1"/>
    <xf numFmtId="0" fontId="0" fillId="0" borderId="1" xfId="0" applyFont="1" applyBorder="1" applyAlignment="1">
      <alignment horizontal="left"/>
    </xf>
    <xf numFmtId="0" fontId="11" fillId="0" borderId="1" xfId="0" applyFont="1" applyBorder="1"/>
    <xf numFmtId="0" fontId="11" fillId="0" borderId="1" xfId="0" applyFont="1" applyBorder="1" applyAlignment="1">
      <alignment horizontal="left"/>
    </xf>
    <xf numFmtId="164" fontId="4" fillId="0" borderId="0" xfId="0" applyNumberFormat="1" applyFont="1" applyBorder="1" applyAlignment="1">
      <alignment horizontal="center"/>
    </xf>
    <xf numFmtId="0" fontId="4" fillId="0" borderId="0" xfId="0" applyFont="1" applyBorder="1" applyAlignment="1">
      <alignment horizontal="center"/>
    </xf>
    <xf numFmtId="164" fontId="4" fillId="0" borderId="0" xfId="0" applyNumberFormat="1" applyFont="1" applyBorder="1" applyAlignment="1">
      <alignment horizontal="right"/>
    </xf>
    <xf numFmtId="0" fontId="0" fillId="0" borderId="0" xfId="0" applyFont="1" applyBorder="1" applyAlignment="1">
      <alignment horizontal="left"/>
    </xf>
    <xf numFmtId="0" fontId="4" fillId="2" borderId="1" xfId="0" applyFont="1" applyFill="1" applyBorder="1" applyAlignment="1">
      <alignment wrapText="1"/>
    </xf>
    <xf numFmtId="0" fontId="4" fillId="2" borderId="1" xfId="0" applyFont="1" applyFill="1" applyBorder="1" applyAlignment="1">
      <alignment horizontal="center" wrapText="1"/>
    </xf>
    <xf numFmtId="0" fontId="4" fillId="2" borderId="8" xfId="0" applyFont="1" applyFill="1" applyBorder="1" applyAlignment="1">
      <alignment horizontal="right" wrapText="1"/>
    </xf>
    <xf numFmtId="0" fontId="4" fillId="2" borderId="9" xfId="0" applyFont="1" applyFill="1" applyBorder="1" applyAlignment="1">
      <alignment horizontal="right" wrapText="1"/>
    </xf>
    <xf numFmtId="0" fontId="4" fillId="2" borderId="22" xfId="0" applyFont="1" applyFill="1" applyBorder="1" applyAlignment="1">
      <alignment horizontal="right" wrapText="1"/>
    </xf>
    <xf numFmtId="0" fontId="4" fillId="2" borderId="1" xfId="0" applyFont="1" applyFill="1" applyBorder="1" applyAlignment="1">
      <alignment horizontal="right" wrapText="1"/>
    </xf>
    <xf numFmtId="0" fontId="0" fillId="0" borderId="0" xfId="0" applyFont="1" applyFill="1" applyBorder="1" applyAlignment="1">
      <alignment wrapText="1"/>
    </xf>
    <xf numFmtId="0" fontId="0" fillId="0" borderId="0" xfId="0" applyFont="1" applyAlignment="1">
      <alignment wrapText="1"/>
    </xf>
    <xf numFmtId="164" fontId="0" fillId="0" borderId="0" xfId="0" applyNumberFormat="1" applyFont="1" applyAlignment="1">
      <alignment wrapText="1"/>
    </xf>
    <xf numFmtId="164" fontId="4" fillId="0" borderId="7" xfId="0" applyNumberFormat="1" applyFont="1" applyFill="1" applyBorder="1" applyAlignment="1">
      <alignment horizontal="left" vertical="center"/>
    </xf>
    <xf numFmtId="14" fontId="0" fillId="0" borderId="7" xfId="0" applyNumberFormat="1" applyFont="1" applyFill="1" applyBorder="1" applyAlignment="1">
      <alignment horizontal="center" vertical="center"/>
    </xf>
    <xf numFmtId="164" fontId="0" fillId="0" borderId="3" xfId="0" applyNumberFormat="1" applyFont="1" applyFill="1" applyBorder="1" applyAlignment="1">
      <alignment horizontal="right" vertical="center"/>
    </xf>
    <xf numFmtId="164" fontId="0" fillId="0" borderId="0" xfId="0" applyNumberFormat="1" applyFont="1" applyFill="1" applyBorder="1" applyAlignment="1">
      <alignment horizontal="right" vertical="center"/>
    </xf>
    <xf numFmtId="164" fontId="0" fillId="0" borderId="4"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164" fontId="0" fillId="0" borderId="0" xfId="0" applyNumberFormat="1" applyFont="1" applyFill="1" applyAlignment="1">
      <alignment vertical="center"/>
    </xf>
    <xf numFmtId="0" fontId="0" fillId="0" borderId="0" xfId="0" applyFont="1" applyFill="1" applyBorder="1" applyAlignment="1">
      <alignment horizontal="right" vertical="center"/>
    </xf>
    <xf numFmtId="0" fontId="0" fillId="0" borderId="4" xfId="0" applyFont="1" applyFill="1" applyBorder="1" applyAlignment="1">
      <alignment horizontal="right" vertical="center"/>
    </xf>
    <xf numFmtId="0" fontId="0" fillId="0" borderId="0" xfId="0" applyFont="1" applyAlignment="1">
      <alignment vertical="center"/>
    </xf>
    <xf numFmtId="164" fontId="0" fillId="0" borderId="0" xfId="0" applyNumberFormat="1" applyFont="1" applyAlignment="1">
      <alignment vertical="center"/>
    </xf>
    <xf numFmtId="164" fontId="4" fillId="0" borderId="24" xfId="0" applyNumberFormat="1" applyFont="1" applyFill="1" applyBorder="1" applyAlignment="1">
      <alignment vertical="center"/>
    </xf>
    <xf numFmtId="164" fontId="4" fillId="0" borderId="18" xfId="0" applyNumberFormat="1" applyFont="1" applyFill="1" applyBorder="1" applyAlignment="1">
      <alignment vertical="center"/>
    </xf>
    <xf numFmtId="164" fontId="4" fillId="0" borderId="25" xfId="0" applyNumberFormat="1" applyFont="1" applyFill="1" applyBorder="1" applyAlignment="1">
      <alignment vertical="center"/>
    </xf>
    <xf numFmtId="164" fontId="4" fillId="0" borderId="23" xfId="0" applyNumberFormat="1" applyFont="1" applyFill="1" applyBorder="1" applyAlignment="1">
      <alignment vertical="center"/>
    </xf>
    <xf numFmtId="164" fontId="4" fillId="0" borderId="0" xfId="0" applyNumberFormat="1" applyFont="1" applyAlignment="1">
      <alignment horizontal="right"/>
    </xf>
    <xf numFmtId="165" fontId="0" fillId="0" borderId="0" xfId="0" quotePrefix="1" applyNumberFormat="1" applyFont="1" applyAlignment="1">
      <alignment horizontal="right"/>
    </xf>
    <xf numFmtId="9" fontId="8" fillId="0" borderId="0" xfId="0" applyNumberFormat="1" applyFont="1" applyBorder="1" applyAlignment="1">
      <alignment horizontal="right"/>
    </xf>
    <xf numFmtId="9" fontId="0" fillId="0" borderId="0" xfId="0" applyNumberFormat="1" applyFont="1" applyBorder="1" applyAlignment="1">
      <alignment horizontal="right"/>
    </xf>
    <xf numFmtId="0" fontId="0" fillId="0" borderId="0" xfId="0" applyFont="1" applyAlignment="1">
      <alignment vertical="top"/>
    </xf>
    <xf numFmtId="9" fontId="0" fillId="0" borderId="0" xfId="0" applyNumberFormat="1" applyFont="1" applyBorder="1" applyAlignment="1">
      <alignment horizontal="left"/>
    </xf>
    <xf numFmtId="0" fontId="0" fillId="0" borderId="0" xfId="0" applyFont="1" applyBorder="1" applyAlignment="1">
      <alignment vertical="top"/>
    </xf>
    <xf numFmtId="14" fontId="7" fillId="0" borderId="0" xfId="0" applyNumberFormat="1" applyFont="1" applyFill="1" applyBorder="1" applyAlignment="1">
      <alignment horizontal="left" vertical="center"/>
    </xf>
    <xf numFmtId="164" fontId="7" fillId="0" borderId="0" xfId="0" applyNumberFormat="1" applyFont="1"/>
    <xf numFmtId="164" fontId="0" fillId="0" borderId="0" xfId="0" applyNumberFormat="1" applyFont="1" applyAlignment="1">
      <alignment horizontal="left"/>
    </xf>
    <xf numFmtId="0" fontId="4" fillId="0" borderId="0" xfId="0" applyFont="1" applyBorder="1" applyAlignment="1">
      <alignment vertical="center"/>
    </xf>
    <xf numFmtId="164" fontId="4" fillId="0" borderId="0" xfId="0" applyNumberFormat="1" applyFont="1" applyBorder="1" applyAlignment="1">
      <alignment vertical="center"/>
    </xf>
    <xf numFmtId="0" fontId="4" fillId="0" borderId="0" xfId="0" applyFont="1" applyFill="1" applyBorder="1" applyAlignment="1">
      <alignment vertical="center"/>
    </xf>
    <xf numFmtId="164" fontId="0" fillId="0" borderId="0" xfId="0" applyNumberFormat="1" applyFont="1" applyBorder="1" applyAlignment="1"/>
    <xf numFmtId="0" fontId="0" fillId="0" borderId="0" xfId="0" applyFont="1" applyBorder="1" applyAlignment="1"/>
    <xf numFmtId="164" fontId="7" fillId="0" borderId="0" xfId="0" applyNumberFormat="1" applyFont="1" applyAlignment="1">
      <alignment horizontal="left" vertical="top"/>
    </xf>
    <xf numFmtId="164" fontId="4" fillId="4" borderId="1" xfId="0" applyNumberFormat="1" applyFont="1" applyFill="1" applyBorder="1" applyAlignment="1">
      <alignment horizontal="left"/>
    </xf>
    <xf numFmtId="0" fontId="4" fillId="4" borderId="1" xfId="0" applyFont="1" applyFill="1" applyBorder="1"/>
    <xf numFmtId="0" fontId="9" fillId="0" borderId="0" xfId="0" applyFont="1" applyAlignment="1">
      <alignment horizontal="left" vertical="top"/>
    </xf>
    <xf numFmtId="164" fontId="11" fillId="0" borderId="13" xfId="0" applyNumberFormat="1" applyFont="1" applyBorder="1"/>
    <xf numFmtId="164" fontId="11" fillId="0" borderId="0" xfId="0" applyNumberFormat="1" applyFont="1" applyBorder="1"/>
    <xf numFmtId="0" fontId="11" fillId="0" borderId="0" xfId="0" applyFont="1"/>
    <xf numFmtId="164" fontId="14" fillId="0" borderId="0" xfId="0" applyNumberFormat="1" applyFont="1" applyBorder="1" applyAlignment="1">
      <alignment horizontal="right"/>
    </xf>
    <xf numFmtId="0" fontId="11" fillId="0" borderId="0" xfId="0" applyFont="1" applyBorder="1"/>
    <xf numFmtId="164" fontId="11" fillId="0" borderId="14" xfId="0" applyNumberFormat="1" applyFont="1" applyBorder="1"/>
    <xf numFmtId="164" fontId="11" fillId="0" borderId="0" xfId="0" applyNumberFormat="1" applyFont="1"/>
    <xf numFmtId="164" fontId="15" fillId="0" borderId="13" xfId="0" applyNumberFormat="1" applyFont="1" applyBorder="1"/>
    <xf numFmtId="164" fontId="15" fillId="0" borderId="0" xfId="0" applyNumberFormat="1" applyFont="1" applyBorder="1"/>
    <xf numFmtId="164" fontId="15" fillId="0" borderId="14" xfId="0" applyNumberFormat="1" applyFont="1" applyBorder="1"/>
    <xf numFmtId="164" fontId="15" fillId="0" borderId="0" xfId="0" applyNumberFormat="1" applyFont="1"/>
    <xf numFmtId="0" fontId="15" fillId="0" borderId="0" xfId="0" applyFont="1"/>
    <xf numFmtId="0" fontId="16" fillId="0" borderId="0" xfId="0" applyFont="1" applyFill="1" applyBorder="1" applyAlignment="1">
      <alignment horizontal="center" vertical="center" wrapText="1"/>
    </xf>
    <xf numFmtId="0" fontId="14" fillId="0" borderId="8" xfId="0" applyFont="1" applyFill="1" applyBorder="1" applyAlignment="1"/>
    <xf numFmtId="0" fontId="14" fillId="0" borderId="1" xfId="0" applyFont="1" applyFill="1" applyBorder="1" applyAlignment="1">
      <alignment horizontal="center" wrapText="1"/>
    </xf>
    <xf numFmtId="0" fontId="14" fillId="0" borderId="0" xfId="0" applyFont="1" applyFill="1" applyBorder="1" applyAlignment="1">
      <alignment horizontal="center" wrapText="1"/>
    </xf>
    <xf numFmtId="164" fontId="15" fillId="0" borderId="13" xfId="0" applyNumberFormat="1" applyFont="1" applyFill="1" applyBorder="1"/>
    <xf numFmtId="164" fontId="15" fillId="0" borderId="0" xfId="0" applyNumberFormat="1" applyFont="1" applyFill="1" applyBorder="1"/>
    <xf numFmtId="164" fontId="14" fillId="0" borderId="8" xfId="0" quotePrefix="1" applyNumberFormat="1" applyFont="1" applyFill="1" applyBorder="1" applyAlignment="1">
      <alignment vertical="center"/>
    </xf>
    <xf numFmtId="14" fontId="15" fillId="0" borderId="8" xfId="0" quotePrefix="1" applyNumberFormat="1" applyFont="1" applyFill="1" applyBorder="1" applyAlignment="1">
      <alignment vertical="center"/>
    </xf>
    <xf numFmtId="44" fontId="15" fillId="0" borderId="1" xfId="1" applyNumberFormat="1" applyFont="1" applyBorder="1" applyAlignment="1">
      <alignment vertical="center"/>
    </xf>
    <xf numFmtId="44" fontId="15" fillId="0" borderId="1" xfId="1" quotePrefix="1" applyNumberFormat="1" applyFont="1" applyBorder="1" applyAlignment="1">
      <alignment vertical="center"/>
    </xf>
    <xf numFmtId="44" fontId="15" fillId="0" borderId="0" xfId="1" applyNumberFormat="1" applyFont="1" applyBorder="1" applyAlignment="1">
      <alignment vertical="center"/>
    </xf>
    <xf numFmtId="164" fontId="15" fillId="0" borderId="14" xfId="0" applyNumberFormat="1" applyFont="1" applyFill="1" applyBorder="1"/>
    <xf numFmtId="0" fontId="17" fillId="0" borderId="0" xfId="0" quotePrefix="1" applyFont="1"/>
    <xf numFmtId="0" fontId="15" fillId="0" borderId="0" xfId="0" applyFont="1" applyFill="1"/>
    <xf numFmtId="44" fontId="14" fillId="0" borderId="1" xfId="1" applyNumberFormat="1" applyFont="1" applyBorder="1" applyAlignment="1">
      <alignment vertical="center"/>
    </xf>
    <xf numFmtId="44" fontId="14" fillId="0" borderId="0" xfId="1" applyNumberFormat="1" applyFont="1" applyBorder="1" applyAlignment="1">
      <alignment vertical="center"/>
    </xf>
    <xf numFmtId="164" fontId="15" fillId="0" borderId="17" xfId="0" applyNumberFormat="1" applyFont="1" applyBorder="1"/>
    <xf numFmtId="164" fontId="15" fillId="0" borderId="15" xfId="0" applyNumberFormat="1" applyFont="1" applyBorder="1"/>
    <xf numFmtId="164" fontId="15" fillId="0" borderId="16" xfId="0" applyNumberFormat="1" applyFont="1" applyBorder="1"/>
    <xf numFmtId="164" fontId="11" fillId="0" borderId="0" xfId="0" applyNumberFormat="1" applyFont="1" applyBorder="1" applyAlignment="1"/>
    <xf numFmtId="0" fontId="11" fillId="0" borderId="0" xfId="0" applyFont="1" applyBorder="1" applyAlignment="1"/>
    <xf numFmtId="164" fontId="4" fillId="0" borderId="0" xfId="0" applyNumberFormat="1" applyFont="1" applyAlignment="1">
      <alignment horizontal="right" vertical="top"/>
    </xf>
    <xf numFmtId="0" fontId="7" fillId="0" borderId="0" xfId="0" applyFont="1" applyFill="1"/>
    <xf numFmtId="0" fontId="4" fillId="4" borderId="1" xfId="0" applyFont="1" applyFill="1" applyBorder="1" applyAlignment="1">
      <alignment horizontal="center"/>
    </xf>
    <xf numFmtId="9" fontId="7" fillId="0" borderId="1" xfId="0" applyNumberFormat="1" applyFont="1" applyBorder="1" applyAlignment="1">
      <alignment horizontal="center"/>
    </xf>
    <xf numFmtId="9" fontId="11" fillId="0" borderId="1" xfId="0" applyNumberFormat="1" applyFont="1" applyBorder="1" applyAlignment="1">
      <alignment horizontal="center"/>
    </xf>
    <xf numFmtId="0" fontId="9"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164" fontId="15" fillId="0" borderId="10" xfId="0" applyNumberFormat="1" applyFont="1" applyBorder="1"/>
    <xf numFmtId="164" fontId="14" fillId="0" borderId="11" xfId="0" applyNumberFormat="1" applyFont="1" applyFill="1" applyBorder="1" applyAlignment="1">
      <alignment vertical="center"/>
    </xf>
    <xf numFmtId="0" fontId="11" fillId="0" borderId="11" xfId="0" applyFont="1" applyBorder="1" applyAlignment="1">
      <alignment vertical="center"/>
    </xf>
    <xf numFmtId="44" fontId="14" fillId="0" borderId="11" xfId="1" applyNumberFormat="1" applyFont="1" applyBorder="1" applyAlignment="1">
      <alignment vertical="center"/>
    </xf>
    <xf numFmtId="164" fontId="15" fillId="0" borderId="12" xfId="0" applyNumberFormat="1" applyFont="1" applyBorder="1"/>
    <xf numFmtId="164" fontId="15" fillId="0" borderId="13" xfId="0" applyNumberFormat="1" applyFont="1" applyBorder="1" applyAlignment="1">
      <alignment horizontal="center" vertical="center"/>
    </xf>
    <xf numFmtId="164" fontId="14" fillId="0" borderId="3" xfId="0" applyNumberFormat="1" applyFont="1" applyBorder="1" applyAlignment="1">
      <alignment horizontal="center" vertical="center"/>
    </xf>
    <xf numFmtId="164" fontId="15" fillId="0" borderId="0" xfId="0" applyNumberFormat="1" applyFont="1" applyAlignment="1">
      <alignment horizontal="center" vertical="center"/>
    </xf>
    <xf numFmtId="164" fontId="14" fillId="0" borderId="0" xfId="0" applyNumberFormat="1" applyFont="1" applyBorder="1" applyAlignment="1">
      <alignment horizontal="center" vertical="center"/>
    </xf>
    <xf numFmtId="0" fontId="14" fillId="0" borderId="0" xfId="0" applyFont="1" applyBorder="1" applyAlignment="1">
      <alignment horizontal="right" vertical="center"/>
    </xf>
    <xf numFmtId="9" fontId="19" fillId="0" borderId="0" xfId="0" applyNumberFormat="1" applyFont="1" applyBorder="1" applyAlignment="1">
      <alignment horizontal="left" vertical="center"/>
    </xf>
    <xf numFmtId="0" fontId="11" fillId="0" borderId="4" xfId="0" applyFont="1" applyBorder="1" applyAlignment="1">
      <alignment horizontal="center" vertical="center"/>
    </xf>
    <xf numFmtId="164" fontId="15" fillId="0" borderId="14" xfId="0" applyNumberFormat="1" applyFont="1" applyBorder="1" applyAlignment="1">
      <alignment horizontal="center" vertical="center"/>
    </xf>
    <xf numFmtId="164" fontId="15" fillId="0" borderId="0" xfId="0" applyNumberFormat="1" applyFont="1" applyFill="1" applyAlignment="1">
      <alignment horizontal="center" vertical="center"/>
    </xf>
    <xf numFmtId="164" fontId="15" fillId="0" borderId="13" xfId="0" applyNumberFormat="1" applyFont="1" applyBorder="1" applyAlignment="1">
      <alignment vertical="center"/>
    </xf>
    <xf numFmtId="164" fontId="15" fillId="0" borderId="3" xfId="0" applyNumberFormat="1" applyFont="1" applyBorder="1" applyAlignment="1"/>
    <xf numFmtId="0" fontId="14" fillId="0" borderId="0" xfId="0" quotePrefix="1" applyFont="1" applyBorder="1" applyAlignment="1">
      <alignment horizontal="left" vertical="center"/>
    </xf>
    <xf numFmtId="164" fontId="15" fillId="0" borderId="0" xfId="0" applyNumberFormat="1" applyFont="1" applyAlignment="1">
      <alignment vertical="center"/>
    </xf>
    <xf numFmtId="0" fontId="14" fillId="0" borderId="1" xfId="0" applyFont="1" applyBorder="1" applyAlignment="1">
      <alignment horizontal="center" vertical="center" wrapText="1"/>
    </xf>
    <xf numFmtId="0" fontId="15" fillId="0" borderId="0" xfId="0" applyFont="1" applyBorder="1" applyAlignment="1">
      <alignment vertical="center"/>
    </xf>
    <xf numFmtId="0" fontId="15" fillId="0" borderId="4" xfId="0" applyFont="1" applyBorder="1" applyAlignment="1">
      <alignment vertical="center"/>
    </xf>
    <xf numFmtId="164" fontId="15" fillId="0" borderId="14" xfId="0" applyNumberFormat="1" applyFont="1" applyBorder="1" applyAlignment="1">
      <alignment vertical="center"/>
    </xf>
    <xf numFmtId="164" fontId="14" fillId="0" borderId="3" xfId="0" applyNumberFormat="1" applyFont="1" applyBorder="1" applyAlignment="1">
      <alignment vertical="center"/>
    </xf>
    <xf numFmtId="44" fontId="15" fillId="0" borderId="1" xfId="0" quotePrefix="1" applyNumberFormat="1" applyFont="1" applyBorder="1" applyAlignment="1">
      <alignment vertical="center"/>
    </xf>
    <xf numFmtId="0" fontId="11" fillId="0" borderId="4" xfId="0" applyFont="1" applyBorder="1" applyAlignment="1">
      <alignment vertical="center"/>
    </xf>
    <xf numFmtId="164" fontId="14" fillId="0" borderId="0" xfId="0" quotePrefix="1" applyNumberFormat="1" applyFont="1" applyAlignment="1">
      <alignment horizontal="right" vertical="center"/>
    </xf>
    <xf numFmtId="9" fontId="15" fillId="0" borderId="1" xfId="0" quotePrefix="1" applyNumberFormat="1" applyFont="1" applyBorder="1" applyAlignment="1">
      <alignment vertical="center"/>
    </xf>
    <xf numFmtId="164" fontId="15" fillId="0" borderId="3" xfId="0" applyNumberFormat="1" applyFont="1" applyBorder="1" applyAlignment="1">
      <alignment vertical="center"/>
    </xf>
    <xf numFmtId="164" fontId="14" fillId="0" borderId="21" xfId="0" applyNumberFormat="1" applyFont="1" applyFill="1" applyBorder="1" applyAlignment="1">
      <alignment vertical="center"/>
    </xf>
    <xf numFmtId="0" fontId="11" fillId="0" borderId="5" xfId="0" applyFont="1" applyBorder="1" applyAlignment="1">
      <alignment vertical="center"/>
    </xf>
    <xf numFmtId="44" fontId="14" fillId="0" borderId="5" xfId="1" applyNumberFormat="1" applyFont="1" applyBorder="1" applyAlignment="1">
      <alignment vertical="center"/>
    </xf>
    <xf numFmtId="44" fontId="14" fillId="0" borderId="6" xfId="1" applyNumberFormat="1" applyFont="1" applyBorder="1" applyAlignment="1">
      <alignment vertical="center"/>
    </xf>
    <xf numFmtId="164" fontId="15" fillId="0" borderId="0" xfId="0" applyNumberFormat="1" applyFont="1" applyFill="1" applyBorder="1" applyAlignment="1">
      <alignment vertical="center"/>
    </xf>
    <xf numFmtId="164" fontId="15" fillId="0" borderId="0" xfId="0" applyNumberFormat="1" applyFont="1" applyFill="1"/>
    <xf numFmtId="0" fontId="15" fillId="0" borderId="0" xfId="0" applyFont="1" applyBorder="1" applyAlignment="1"/>
    <xf numFmtId="164" fontId="15" fillId="0" borderId="0" xfId="0" applyNumberFormat="1" applyFont="1" applyBorder="1" applyAlignment="1"/>
    <xf numFmtId="0" fontId="14" fillId="0" borderId="0" xfId="0" applyFont="1" applyBorder="1" applyAlignment="1">
      <alignment vertical="top"/>
    </xf>
    <xf numFmtId="164" fontId="14" fillId="0" borderId="0" xfId="0" applyNumberFormat="1" applyFont="1" applyBorder="1" applyAlignment="1">
      <alignment vertical="top"/>
    </xf>
    <xf numFmtId="0" fontId="20" fillId="0" borderId="0" xfId="0" applyFont="1" applyBorder="1" applyAlignment="1">
      <alignment vertical="center"/>
    </xf>
    <xf numFmtId="164" fontId="22" fillId="0" borderId="0" xfId="0" applyNumberFormat="1" applyFont="1"/>
    <xf numFmtId="164" fontId="15" fillId="0" borderId="19" xfId="0" applyNumberFormat="1" applyFont="1" applyFill="1" applyBorder="1"/>
    <xf numFmtId="164" fontId="15" fillId="0" borderId="2" xfId="0" applyNumberFormat="1" applyFont="1" applyFill="1" applyBorder="1"/>
    <xf numFmtId="164" fontId="15" fillId="0" borderId="20" xfId="0" applyNumberFormat="1" applyFont="1" applyFill="1" applyBorder="1"/>
    <xf numFmtId="164" fontId="15" fillId="0" borderId="3" xfId="0" applyNumberFormat="1" applyFont="1" applyFill="1" applyBorder="1"/>
    <xf numFmtId="164" fontId="15" fillId="0" borderId="4" xfId="0" applyNumberFormat="1" applyFont="1" applyFill="1" applyBorder="1"/>
    <xf numFmtId="0" fontId="23" fillId="0" borderId="0" xfId="0" quotePrefix="1" applyFont="1" applyBorder="1" applyAlignment="1"/>
    <xf numFmtId="0" fontId="23" fillId="0" borderId="0" xfId="0" applyFont="1" applyBorder="1" applyAlignment="1"/>
    <xf numFmtId="0" fontId="23" fillId="0" borderId="4" xfId="0" applyFont="1" applyBorder="1" applyAlignment="1"/>
    <xf numFmtId="0" fontId="14" fillId="0" borderId="4" xfId="0" applyFont="1" applyBorder="1" applyAlignment="1">
      <alignment vertical="top"/>
    </xf>
    <xf numFmtId="164" fontId="15" fillId="0" borderId="21" xfId="0" applyNumberFormat="1" applyFont="1" applyBorder="1"/>
    <xf numFmtId="164" fontId="15" fillId="0" borderId="5" xfId="0" applyNumberFormat="1" applyFont="1" applyBorder="1"/>
    <xf numFmtId="164" fontId="15" fillId="0" borderId="6" xfId="0" applyNumberFormat="1" applyFont="1" applyBorder="1"/>
    <xf numFmtId="0" fontId="15" fillId="0" borderId="0" xfId="0" applyFont="1" applyBorder="1"/>
    <xf numFmtId="164" fontId="15" fillId="0" borderId="0" xfId="0" applyNumberFormat="1" applyFont="1" applyBorder="1" applyAlignment="1">
      <alignment horizontal="center" vertical="center"/>
    </xf>
    <xf numFmtId="164" fontId="15" fillId="0" borderId="0" xfId="0" applyNumberFormat="1" applyFont="1" applyFill="1" applyBorder="1" applyAlignment="1">
      <alignment horizontal="center" vertical="center"/>
    </xf>
    <xf numFmtId="164" fontId="15" fillId="0" borderId="0" xfId="0" applyNumberFormat="1" applyFont="1" applyBorder="1" applyAlignment="1">
      <alignment vertical="center"/>
    </xf>
    <xf numFmtId="164" fontId="14" fillId="0" borderId="0" xfId="0" quotePrefix="1" applyNumberFormat="1" applyFont="1" applyBorder="1" applyAlignment="1">
      <alignment horizontal="right" vertical="center"/>
    </xf>
    <xf numFmtId="164" fontId="22" fillId="0" borderId="0" xfId="0" applyNumberFormat="1" applyFont="1" applyBorder="1"/>
    <xf numFmtId="0" fontId="15" fillId="0" borderId="2" xfId="0" applyFont="1" applyBorder="1" applyAlignment="1"/>
    <xf numFmtId="164" fontId="14" fillId="0" borderId="21" xfId="0" applyNumberFormat="1" applyFont="1" applyBorder="1" applyAlignment="1">
      <alignment vertical="top"/>
    </xf>
    <xf numFmtId="0" fontId="14" fillId="0" borderId="5" xfId="0" applyFont="1" applyBorder="1" applyAlignment="1">
      <alignment vertical="top"/>
    </xf>
    <xf numFmtId="164" fontId="14" fillId="0" borderId="5" xfId="0" applyNumberFormat="1" applyFont="1" applyBorder="1" applyAlignment="1">
      <alignment vertical="top"/>
    </xf>
    <xf numFmtId="0" fontId="14" fillId="0" borderId="6" xfId="0" applyFont="1" applyBorder="1" applyAlignment="1">
      <alignment vertical="top"/>
    </xf>
    <xf numFmtId="0" fontId="25" fillId="0" borderId="0" xfId="0" applyFont="1" applyAlignment="1">
      <alignment horizontal="left" vertical="top"/>
    </xf>
    <xf numFmtId="0" fontId="26" fillId="0" borderId="19" xfId="0" applyFont="1" applyBorder="1" applyAlignment="1">
      <alignment horizontal="left" vertical="top"/>
    </xf>
    <xf numFmtId="0" fontId="26" fillId="0" borderId="2" xfId="0" applyFont="1" applyBorder="1" applyAlignment="1">
      <alignment horizontal="left" vertical="top"/>
    </xf>
    <xf numFmtId="0" fontId="25" fillId="0" borderId="2" xfId="0" applyFont="1" applyBorder="1" applyAlignment="1">
      <alignment horizontal="left" vertical="top"/>
    </xf>
    <xf numFmtId="0" fontId="18" fillId="0" borderId="3" xfId="0" applyFont="1" applyBorder="1" applyAlignment="1">
      <alignment horizontal="left" vertical="top"/>
    </xf>
    <xf numFmtId="0" fontId="18" fillId="0" borderId="0" xfId="0" applyFont="1" applyBorder="1" applyAlignment="1">
      <alignment horizontal="left" vertical="top"/>
    </xf>
    <xf numFmtId="0" fontId="25" fillId="0" borderId="0" xfId="0" applyFont="1" applyBorder="1" applyAlignment="1">
      <alignment horizontal="left" vertical="top"/>
    </xf>
    <xf numFmtId="0" fontId="28" fillId="0" borderId="0" xfId="0" applyFont="1" applyAlignment="1">
      <alignment horizontal="left" vertical="top"/>
    </xf>
    <xf numFmtId="0" fontId="13" fillId="0" borderId="0" xfId="0" applyFont="1" applyAlignment="1">
      <alignment horizontal="center" vertical="top" wrapText="1"/>
    </xf>
    <xf numFmtId="0" fontId="13" fillId="0" borderId="0" xfId="0" applyFont="1" applyFill="1" applyAlignment="1">
      <alignment horizontal="center" vertical="top" wrapText="1"/>
    </xf>
    <xf numFmtId="0" fontId="9" fillId="0" borderId="0" xfId="0" applyFont="1" applyFill="1" applyAlignment="1">
      <alignment horizontal="left" vertical="top"/>
    </xf>
    <xf numFmtId="0" fontId="13" fillId="0" borderId="0" xfId="0" applyFont="1" applyFill="1" applyAlignment="1">
      <alignment horizontal="left" vertical="top"/>
    </xf>
    <xf numFmtId="164" fontId="15" fillId="0" borderId="11" xfId="0" applyNumberFormat="1" applyFont="1" applyBorder="1"/>
    <xf numFmtId="0" fontId="10" fillId="0" borderId="13" xfId="0" applyFont="1" applyBorder="1" applyAlignment="1"/>
    <xf numFmtId="0" fontId="10" fillId="0" borderId="0" xfId="0" applyFont="1" applyBorder="1" applyAlignment="1"/>
    <xf numFmtId="164" fontId="10" fillId="0" borderId="14" xfId="0" applyNumberFormat="1" applyFont="1" applyBorder="1" applyAlignment="1"/>
    <xf numFmtId="164" fontId="10" fillId="0" borderId="0" xfId="0" applyNumberFormat="1" applyFont="1" applyAlignment="1"/>
    <xf numFmtId="0" fontId="10" fillId="0" borderId="0" xfId="0" applyFont="1" applyAlignment="1"/>
    <xf numFmtId="0" fontId="4" fillId="0" borderId="24" xfId="0" applyFont="1" applyBorder="1" applyAlignment="1">
      <alignment horizontal="right" vertical="center"/>
    </xf>
    <xf numFmtId="0" fontId="4" fillId="0" borderId="25" xfId="0" applyFont="1" applyBorder="1" applyAlignment="1">
      <alignment horizontal="right" vertical="center"/>
    </xf>
    <xf numFmtId="164" fontId="2" fillId="0" borderId="0" xfId="0" applyNumberFormat="1" applyFont="1" applyBorder="1" applyAlignment="1">
      <alignment horizontal="center"/>
    </xf>
    <xf numFmtId="0" fontId="0" fillId="0" borderId="0" xfId="0" applyAlignment="1">
      <alignment horizontal="center"/>
    </xf>
    <xf numFmtId="0" fontId="9"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0" fontId="9" fillId="0" borderId="0" xfId="0" applyFont="1" applyFill="1" applyAlignment="1">
      <alignment horizontal="left" vertical="top" wrapText="1"/>
    </xf>
    <xf numFmtId="0" fontId="11" fillId="0" borderId="0" xfId="0" applyFont="1" applyFill="1" applyAlignment="1">
      <alignment horizontal="left" vertical="top"/>
    </xf>
    <xf numFmtId="0" fontId="9" fillId="0" borderId="0" xfId="0" applyFont="1" applyFill="1" applyAlignment="1">
      <alignment horizontal="left" wrapText="1"/>
    </xf>
    <xf numFmtId="0" fontId="10" fillId="0" borderId="0" xfId="0" applyFont="1" applyFill="1" applyAlignment="1">
      <alignment horizontal="left" wrapText="1"/>
    </xf>
    <xf numFmtId="0" fontId="10" fillId="0" borderId="0" xfId="0" applyFont="1" applyFill="1" applyAlignment="1">
      <alignment horizontal="left"/>
    </xf>
    <xf numFmtId="0" fontId="11" fillId="0" borderId="0" xfId="0" applyFont="1" applyFill="1" applyAlignment="1">
      <alignment horizontal="left"/>
    </xf>
    <xf numFmtId="14" fontId="13" fillId="0" borderId="0" xfId="0" applyNumberFormat="1" applyFont="1" applyAlignment="1">
      <alignment horizontal="right" vertical="top"/>
    </xf>
    <xf numFmtId="0" fontId="11" fillId="0" borderId="0" xfId="0" applyFont="1" applyAlignment="1">
      <alignment vertical="top"/>
    </xf>
    <xf numFmtId="0" fontId="29" fillId="0" borderId="1" xfId="0" applyFont="1" applyBorder="1" applyAlignment="1">
      <alignment horizontal="left" vertical="top" wrapText="1"/>
    </xf>
    <xf numFmtId="0" fontId="11" fillId="0" borderId="1" xfId="0" applyFont="1" applyBorder="1" applyAlignment="1">
      <alignment horizontal="left" vertical="top" wrapText="1"/>
    </xf>
    <xf numFmtId="14" fontId="9" fillId="0" borderId="0" xfId="0" applyNumberFormat="1" applyFont="1" applyFill="1" applyAlignment="1">
      <alignment horizontal="center" vertical="top" wrapText="1"/>
    </xf>
    <xf numFmtId="0" fontId="10" fillId="0" borderId="0" xfId="0" applyFont="1" applyFill="1" applyAlignment="1">
      <alignment horizontal="center" vertical="top" wrapText="1"/>
    </xf>
    <xf numFmtId="0" fontId="10" fillId="0" borderId="0" xfId="0" applyFont="1" applyFill="1" applyAlignment="1">
      <alignment horizontal="center" vertical="top"/>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9" fillId="0" borderId="0" xfId="0" applyFont="1" applyAlignment="1">
      <alignment horizontal="left"/>
    </xf>
    <xf numFmtId="0" fontId="11" fillId="0" borderId="0" xfId="0" applyFont="1" applyAlignment="1">
      <alignment horizontal="left"/>
    </xf>
    <xf numFmtId="0" fontId="24" fillId="0" borderId="0" xfId="0" applyFont="1" applyAlignment="1">
      <alignment horizontal="left" vertical="top" wrapText="1"/>
    </xf>
    <xf numFmtId="0" fontId="26" fillId="0" borderId="2" xfId="0" applyFont="1" applyBorder="1" applyAlignment="1">
      <alignment horizontal="center" vertical="top" wrapText="1"/>
    </xf>
    <xf numFmtId="0" fontId="11" fillId="0" borderId="2" xfId="0" applyFont="1" applyBorder="1" applyAlignment="1">
      <alignment horizontal="center" vertical="top" wrapText="1"/>
    </xf>
    <xf numFmtId="0" fontId="25" fillId="0" borderId="0" xfId="0" applyFont="1" applyBorder="1" applyAlignment="1">
      <alignment horizontal="center" vertical="top" wrapText="1"/>
    </xf>
    <xf numFmtId="0" fontId="11" fillId="0" borderId="0" xfId="0" applyFont="1" applyBorder="1" applyAlignment="1">
      <alignment horizontal="center" vertical="top" wrapText="1"/>
    </xf>
    <xf numFmtId="0" fontId="28" fillId="0" borderId="0" xfId="0" applyFont="1" applyAlignment="1">
      <alignment horizontal="left" vertical="top" wrapText="1"/>
    </xf>
    <xf numFmtId="0" fontId="18" fillId="0" borderId="2" xfId="0" applyFont="1" applyBorder="1" applyAlignment="1">
      <alignment horizontal="right"/>
    </xf>
    <xf numFmtId="0" fontId="11" fillId="0" borderId="20" xfId="0" applyFont="1" applyBorder="1" applyAlignment="1"/>
    <xf numFmtId="0" fontId="25" fillId="0" borderId="4" xfId="0" applyFont="1" applyBorder="1" applyAlignment="1">
      <alignment horizontal="left" vertical="top" wrapText="1"/>
    </xf>
    <xf numFmtId="0" fontId="11" fillId="0" borderId="4" xfId="0" applyFont="1" applyBorder="1" applyAlignment="1">
      <alignment horizontal="left" vertical="top"/>
    </xf>
    <xf numFmtId="0" fontId="27" fillId="0" borderId="21" xfId="0" applyFont="1" applyBorder="1" applyAlignment="1">
      <alignment horizontal="center" vertical="center" wrapText="1"/>
    </xf>
    <xf numFmtId="0" fontId="27" fillId="0" borderId="5" xfId="0" applyFont="1" applyBorder="1" applyAlignment="1">
      <alignment horizontal="center" vertical="center" wrapText="1"/>
    </xf>
    <xf numFmtId="0" fontId="11" fillId="0" borderId="6" xfId="0" applyFont="1" applyBorder="1" applyAlignment="1"/>
    <xf numFmtId="164" fontId="14" fillId="0" borderId="8" xfId="0" applyNumberFormat="1" applyFont="1" applyFill="1" applyBorder="1" applyAlignment="1">
      <alignment vertical="center"/>
    </xf>
    <xf numFmtId="0" fontId="11" fillId="0" borderId="22" xfId="0" applyFont="1" applyBorder="1" applyAlignment="1">
      <alignment vertical="center"/>
    </xf>
    <xf numFmtId="164" fontId="31" fillId="0" borderId="0" xfId="0" applyNumberFormat="1" applyFont="1" applyBorder="1" applyAlignment="1">
      <alignment horizontal="center"/>
    </xf>
    <xf numFmtId="0" fontId="31" fillId="0" borderId="0" xfId="0" applyFont="1" applyBorder="1" applyAlignment="1">
      <alignment horizontal="center"/>
    </xf>
    <xf numFmtId="0" fontId="16" fillId="0" borderId="8" xfId="0" applyFont="1" applyFill="1" applyBorder="1" applyAlignment="1">
      <alignment horizontal="center" vertical="center"/>
    </xf>
    <xf numFmtId="0" fontId="10" fillId="0" borderId="9" xfId="0" applyFont="1" applyBorder="1" applyAlignment="1">
      <alignment horizontal="center" vertical="center"/>
    </xf>
    <xf numFmtId="0" fontId="11" fillId="0" borderId="22" xfId="0" applyFont="1" applyBorder="1" applyAlignment="1">
      <alignment horizontal="center" vertical="center"/>
    </xf>
    <xf numFmtId="0" fontId="16" fillId="0" borderId="8" xfId="0" applyFont="1" applyFill="1" applyBorder="1" applyAlignment="1">
      <alignment horizontal="center" vertical="center" wrapText="1"/>
    </xf>
    <xf numFmtId="0" fontId="10" fillId="0" borderId="22" xfId="0" applyFont="1" applyBorder="1" applyAlignment="1">
      <alignment horizontal="center" vertical="center" wrapText="1"/>
    </xf>
    <xf numFmtId="164" fontId="14" fillId="0" borderId="3" xfId="0" applyNumberFormat="1" applyFont="1" applyBorder="1" applyAlignment="1">
      <alignment vertical="top"/>
    </xf>
    <xf numFmtId="0" fontId="14" fillId="0" borderId="0" xfId="0" applyFont="1" applyBorder="1" applyAlignment="1">
      <alignment vertical="top"/>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22" xfId="0" applyFont="1" applyBorder="1" applyAlignment="1">
      <alignment horizontal="left" vertical="center" wrapText="1"/>
    </xf>
    <xf numFmtId="164" fontId="15" fillId="0" borderId="3" xfId="0" applyNumberFormat="1" applyFont="1" applyBorder="1" applyAlignment="1"/>
    <xf numFmtId="0" fontId="11" fillId="0" borderId="0" xfId="0" applyFont="1" applyAlignment="1"/>
    <xf numFmtId="164" fontId="15" fillId="0" borderId="0" xfId="0" applyNumberFormat="1" applyFont="1" applyBorder="1" applyAlignment="1">
      <alignment wrapText="1"/>
    </xf>
    <xf numFmtId="0" fontId="11" fillId="0" borderId="0" xfId="0" applyFont="1" applyAlignment="1">
      <alignment wrapText="1"/>
    </xf>
    <xf numFmtId="0" fontId="11" fillId="0" borderId="4" xfId="0" applyFont="1" applyBorder="1" applyAlignment="1">
      <alignment wrapText="1"/>
    </xf>
    <xf numFmtId="164" fontId="15" fillId="0" borderId="0" xfId="0" applyNumberFormat="1" applyFont="1" applyBorder="1" applyAlignment="1"/>
    <xf numFmtId="0" fontId="11" fillId="0" borderId="4" xfId="0" applyFont="1" applyBorder="1" applyAlignment="1"/>
    <xf numFmtId="164" fontId="14" fillId="0" borderId="0" xfId="0" applyNumberFormat="1" applyFont="1" applyBorder="1" applyAlignment="1">
      <alignment vertical="top"/>
    </xf>
    <xf numFmtId="0" fontId="11" fillId="0" borderId="4" xfId="0" applyFont="1" applyBorder="1" applyAlignment="1">
      <alignment vertical="top"/>
    </xf>
    <xf numFmtId="0" fontId="15" fillId="0" borderId="0" xfId="0" applyFont="1" applyBorder="1" applyAlignment="1"/>
    <xf numFmtId="0" fontId="14" fillId="0" borderId="4" xfId="0" applyFont="1" applyBorder="1" applyAlignment="1">
      <alignment vertical="top"/>
    </xf>
    <xf numFmtId="0" fontId="15" fillId="0" borderId="4" xfId="0" applyFont="1" applyBorder="1" applyAlignment="1"/>
    <xf numFmtId="0" fontId="11" fillId="0" borderId="0" xfId="0" applyFont="1" applyBorder="1" applyAlignment="1"/>
    <xf numFmtId="0" fontId="16" fillId="3" borderId="8" xfId="0" quotePrefix="1" applyFont="1" applyFill="1" applyBorder="1" applyAlignment="1">
      <alignment horizontal="center" vertical="center" wrapText="1"/>
    </xf>
    <xf numFmtId="164" fontId="15" fillId="0" borderId="19" xfId="0" applyNumberFormat="1" applyFont="1" applyBorder="1" applyAlignment="1"/>
    <xf numFmtId="0" fontId="11" fillId="0" borderId="2" xfId="0" applyFont="1" applyBorder="1" applyAlignment="1"/>
    <xf numFmtId="164" fontId="15" fillId="0" borderId="2" xfId="0" applyNumberFormat="1" applyFont="1" applyBorder="1" applyAlignment="1">
      <alignment wrapText="1"/>
    </xf>
    <xf numFmtId="0" fontId="11" fillId="0" borderId="2" xfId="0" applyFont="1" applyBorder="1" applyAlignment="1">
      <alignment wrapText="1"/>
    </xf>
    <xf numFmtId="0" fontId="11" fillId="0" borderId="20" xfId="0" applyFont="1" applyBorder="1" applyAlignment="1">
      <alignment wrapText="1"/>
    </xf>
    <xf numFmtId="0" fontId="11" fillId="0" borderId="0" xfId="0" applyFont="1" applyBorder="1" applyAlignment="1">
      <alignment vertical="top"/>
    </xf>
  </cellXfs>
  <cellStyles count="4">
    <cellStyle name="Currency" xfId="1" builtinId="4"/>
    <cellStyle name="Normal" xfId="0" builtinId="0"/>
    <cellStyle name="Normal 2" xfId="2" xr:uid="{8766FE99-AC22-43C5-ABC5-5435486B4721}"/>
    <cellStyle name="Normal 2 2" xfId="3" xr:uid="{961D28F9-5653-4E7D-95A3-F91971C1C8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34924</xdr:colOff>
      <xdr:row>34</xdr:row>
      <xdr:rowOff>28575</xdr:rowOff>
    </xdr:from>
    <xdr:to>
      <xdr:col>12</xdr:col>
      <xdr:colOff>179501</xdr:colOff>
      <xdr:row>37</xdr:row>
      <xdr:rowOff>723900</xdr:rowOff>
    </xdr:to>
    <xdr:pic>
      <xdr:nvPicPr>
        <xdr:cNvPr id="2" name="Picture 1">
          <a:extLst>
            <a:ext uri="{FF2B5EF4-FFF2-40B4-BE49-F238E27FC236}">
              <a16:creationId xmlns:a16="http://schemas.microsoft.com/office/drawing/2014/main" id="{8011F804-81FD-41CE-8785-97CBA7298ED7}"/>
            </a:ext>
          </a:extLst>
        </xdr:cNvPr>
        <xdr:cNvPicPr>
          <a:picLocks noChangeAspect="1"/>
        </xdr:cNvPicPr>
      </xdr:nvPicPr>
      <xdr:blipFill>
        <a:blip xmlns:r="http://schemas.openxmlformats.org/officeDocument/2006/relationships" r:embed="rId1"/>
        <a:stretch>
          <a:fillRect/>
        </a:stretch>
      </xdr:blipFill>
      <xdr:spPr>
        <a:xfrm>
          <a:off x="234949" y="18316575"/>
          <a:ext cx="8590077" cy="2505075"/>
        </a:xfrm>
        <a:prstGeom prst="rect">
          <a:avLst/>
        </a:prstGeom>
        <a:solidFill>
          <a:schemeClr val="tx1"/>
        </a:solidFill>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4C8A-8FE6-4F31-8672-0A077305F4D8}">
  <dimension ref="A1:AC74"/>
  <sheetViews>
    <sheetView topLeftCell="A34" zoomScale="85" zoomScaleNormal="85" workbookViewId="0">
      <selection activeCell="E39" sqref="E39"/>
    </sheetView>
  </sheetViews>
  <sheetFormatPr defaultRowHeight="14.5"/>
  <cols>
    <col min="1" max="1" width="25" customWidth="1"/>
    <col min="2" max="2" width="15.08984375" style="1" customWidth="1"/>
    <col min="3" max="3" width="13.26953125" style="1" bestFit="1" customWidth="1"/>
    <col min="4" max="4" width="22.453125" style="1" bestFit="1" customWidth="1"/>
    <col min="5" max="5" width="16.54296875" style="1" bestFit="1" customWidth="1"/>
    <col min="6" max="6" width="10.6328125" style="1" bestFit="1" customWidth="1"/>
    <col min="7" max="7" width="15.7265625" style="1" bestFit="1" customWidth="1"/>
    <col min="8" max="8" width="16.26953125" style="1" customWidth="1"/>
    <col min="9" max="10" width="21.453125" style="1" bestFit="1" customWidth="1"/>
    <col min="11" max="11" width="13.6328125" style="1" bestFit="1" customWidth="1"/>
    <col min="12" max="13" width="16.54296875" style="1" bestFit="1" customWidth="1"/>
    <col min="14" max="14" width="7.90625" style="1" bestFit="1" customWidth="1"/>
    <col min="15" max="15" width="10" bestFit="1" customWidth="1"/>
    <col min="16" max="16" width="8.90625" bestFit="1" customWidth="1"/>
    <col min="17" max="17" width="11.81640625" bestFit="1" customWidth="1"/>
    <col min="18" max="18" width="9.90625" customWidth="1"/>
    <col min="19" max="19" width="9.36328125" bestFit="1" customWidth="1"/>
    <col min="20" max="20" width="10.90625" bestFit="1" customWidth="1"/>
    <col min="21" max="21" width="11.7265625" customWidth="1"/>
    <col min="22" max="27" width="11.26953125" style="1" customWidth="1"/>
    <col min="28" max="28" width="12.26953125" style="1" customWidth="1"/>
    <col min="29" max="29" width="8.7265625" style="1"/>
  </cols>
  <sheetData>
    <row r="1" spans="1:29" s="2" customFormat="1" ht="18.5">
      <c r="A1" s="189" t="s">
        <v>108</v>
      </c>
      <c r="B1" s="190"/>
      <c r="C1" s="190"/>
      <c r="D1" s="190"/>
      <c r="E1" s="190"/>
      <c r="F1" s="190"/>
      <c r="G1" s="190"/>
      <c r="H1" s="190"/>
      <c r="I1" s="190"/>
      <c r="J1" s="190"/>
      <c r="K1" s="190"/>
      <c r="L1" s="190"/>
      <c r="M1" s="190"/>
      <c r="N1" s="190"/>
      <c r="O1" s="190"/>
      <c r="P1" s="190"/>
      <c r="Q1" s="190"/>
      <c r="R1" s="190"/>
      <c r="S1" s="190"/>
      <c r="T1" s="190"/>
      <c r="V1" s="6"/>
      <c r="W1" s="6"/>
      <c r="X1" s="6"/>
      <c r="Y1" s="6"/>
      <c r="Z1" s="6"/>
      <c r="AA1" s="6"/>
      <c r="AB1" s="6"/>
      <c r="AC1" s="5"/>
    </row>
    <row r="2" spans="1:29" s="2" customFormat="1" ht="18.5">
      <c r="A2" s="189" t="s">
        <v>107</v>
      </c>
      <c r="B2" s="190"/>
      <c r="C2" s="190"/>
      <c r="D2" s="190"/>
      <c r="E2" s="190"/>
      <c r="F2" s="190"/>
      <c r="G2" s="190"/>
      <c r="H2" s="190"/>
      <c r="I2" s="190"/>
      <c r="J2" s="190"/>
      <c r="K2" s="190"/>
      <c r="L2" s="190"/>
      <c r="M2" s="190"/>
      <c r="N2" s="190"/>
      <c r="O2" s="190"/>
      <c r="P2" s="190"/>
      <c r="Q2" s="190"/>
      <c r="R2" s="190"/>
      <c r="S2" s="190"/>
      <c r="T2" s="190"/>
      <c r="V2" s="6"/>
      <c r="W2" s="6"/>
      <c r="X2" s="6"/>
      <c r="Y2" s="6"/>
      <c r="Z2" s="6"/>
      <c r="AA2" s="6"/>
      <c r="AB2" s="6"/>
      <c r="AC2" s="5"/>
    </row>
    <row r="3" spans="1:29" s="2" customFormat="1" ht="18.5">
      <c r="A3" s="189" t="s">
        <v>28</v>
      </c>
      <c r="B3" s="190"/>
      <c r="C3" s="190"/>
      <c r="D3" s="190"/>
      <c r="E3" s="190"/>
      <c r="F3" s="190"/>
      <c r="G3" s="190"/>
      <c r="H3" s="190"/>
      <c r="I3" s="190"/>
      <c r="J3" s="190"/>
      <c r="K3" s="190"/>
      <c r="L3" s="190"/>
      <c r="M3" s="190"/>
      <c r="N3" s="190"/>
      <c r="O3" s="190"/>
      <c r="P3" s="190"/>
      <c r="Q3" s="190"/>
      <c r="R3" s="190"/>
      <c r="S3" s="190"/>
      <c r="T3" s="190"/>
      <c r="V3" s="6"/>
      <c r="W3" s="6"/>
      <c r="X3" s="6"/>
      <c r="Y3" s="6"/>
      <c r="Z3" s="6"/>
      <c r="AA3" s="6"/>
      <c r="AB3" s="6"/>
      <c r="AC3" s="5"/>
    </row>
    <row r="4" spans="1:29" s="2" customFormat="1" ht="18.5">
      <c r="A4" s="189" t="s">
        <v>27</v>
      </c>
      <c r="B4" s="190"/>
      <c r="C4" s="190"/>
      <c r="D4" s="190"/>
      <c r="E4" s="190"/>
      <c r="F4" s="190"/>
      <c r="G4" s="190"/>
      <c r="H4" s="190"/>
      <c r="I4" s="190"/>
      <c r="J4" s="190"/>
      <c r="K4" s="190"/>
      <c r="L4" s="190"/>
      <c r="M4" s="190"/>
      <c r="N4" s="190"/>
      <c r="O4" s="190"/>
      <c r="P4" s="190"/>
      <c r="Q4" s="190"/>
      <c r="R4" s="190"/>
      <c r="S4" s="190"/>
      <c r="T4" s="190"/>
      <c r="V4" s="6"/>
      <c r="W4" s="6"/>
      <c r="X4" s="6"/>
      <c r="Y4" s="6"/>
      <c r="Z4" s="6"/>
      <c r="AA4" s="6"/>
      <c r="AB4" s="6"/>
      <c r="AC4" s="5"/>
    </row>
    <row r="5" spans="1:29" s="4" customFormat="1">
      <c r="A5" s="18" t="s">
        <v>57</v>
      </c>
      <c r="B5" s="19" t="s">
        <v>30</v>
      </c>
      <c r="E5" s="3"/>
      <c r="F5" s="3"/>
      <c r="G5" s="3"/>
      <c r="H5" s="3"/>
      <c r="I5" s="3"/>
      <c r="J5" s="3"/>
      <c r="K5" s="3"/>
      <c r="V5" s="17"/>
      <c r="W5" s="17"/>
      <c r="X5" s="17"/>
      <c r="Y5" s="17"/>
      <c r="Z5" s="17"/>
      <c r="AA5" s="17"/>
      <c r="AB5" s="17"/>
      <c r="AC5" s="3"/>
    </row>
    <row r="6" spans="1:29" s="4" customFormat="1">
      <c r="A6" s="9"/>
      <c r="B6" s="3"/>
      <c r="C6" s="3"/>
      <c r="D6" s="3"/>
      <c r="E6" s="3"/>
      <c r="F6" s="3"/>
      <c r="G6" s="3"/>
      <c r="H6" s="3"/>
      <c r="I6" s="3"/>
      <c r="J6" s="3"/>
      <c r="K6" s="3"/>
      <c r="L6" s="3"/>
      <c r="V6" s="17"/>
      <c r="W6" s="17"/>
      <c r="X6" s="17"/>
      <c r="Y6" s="17"/>
      <c r="Z6" s="17"/>
      <c r="AA6" s="17"/>
      <c r="AB6" s="17"/>
      <c r="AC6" s="17"/>
    </row>
    <row r="7" spans="1:29" s="27" customFormat="1" ht="72.5">
      <c r="A7" s="20" t="s">
        <v>34</v>
      </c>
      <c r="B7" s="21" t="s">
        <v>20</v>
      </c>
      <c r="C7" s="22" t="s">
        <v>10</v>
      </c>
      <c r="D7" s="23" t="s">
        <v>11</v>
      </c>
      <c r="E7" s="23" t="s">
        <v>2</v>
      </c>
      <c r="F7" s="24" t="s">
        <v>3</v>
      </c>
      <c r="G7" s="25" t="s">
        <v>9</v>
      </c>
      <c r="H7" s="22" t="s">
        <v>12</v>
      </c>
      <c r="I7" s="23" t="s">
        <v>13</v>
      </c>
      <c r="J7" s="23" t="s">
        <v>14</v>
      </c>
      <c r="K7" s="23" t="s">
        <v>15</v>
      </c>
      <c r="L7" s="23" t="s">
        <v>16</v>
      </c>
      <c r="M7" s="23" t="s">
        <v>4</v>
      </c>
      <c r="N7" s="23" t="s">
        <v>5</v>
      </c>
      <c r="O7" s="23" t="s">
        <v>6</v>
      </c>
      <c r="P7" s="23" t="s">
        <v>7</v>
      </c>
      <c r="Q7" s="24" t="s">
        <v>8</v>
      </c>
      <c r="R7" s="25" t="s">
        <v>17</v>
      </c>
      <c r="S7" s="25" t="s">
        <v>35</v>
      </c>
      <c r="T7" s="25" t="s">
        <v>18</v>
      </c>
      <c r="U7" s="26"/>
      <c r="AC7" s="28"/>
    </row>
    <row r="8" spans="1:29" s="36" customFormat="1">
      <c r="A8" s="29" t="s">
        <v>36</v>
      </c>
      <c r="B8" s="30">
        <v>33311</v>
      </c>
      <c r="C8" s="31">
        <v>19721.52</v>
      </c>
      <c r="D8" s="32"/>
      <c r="E8" s="32">
        <v>1340.22</v>
      </c>
      <c r="F8" s="33"/>
      <c r="G8" s="34">
        <f t="shared" ref="G8:G14" si="0">SUM(C8:F8)</f>
        <v>21061.74</v>
      </c>
      <c r="H8" s="31">
        <v>71.319999999999993</v>
      </c>
      <c r="I8" s="32"/>
      <c r="J8" s="32">
        <v>251.15</v>
      </c>
      <c r="K8" s="32">
        <v>1440.63</v>
      </c>
      <c r="L8" s="32">
        <v>328.06</v>
      </c>
      <c r="M8" s="32">
        <v>1364.39</v>
      </c>
      <c r="N8" s="32"/>
      <c r="O8" s="32">
        <v>5.55</v>
      </c>
      <c r="P8" s="32">
        <v>52.83</v>
      </c>
      <c r="Q8" s="33">
        <v>12.32</v>
      </c>
      <c r="R8" s="34">
        <f>SUM(H8:Q8)</f>
        <v>3526.2500000000005</v>
      </c>
      <c r="S8" s="34">
        <v>1000</v>
      </c>
      <c r="T8" s="34">
        <f>R8+G8+S8</f>
        <v>25587.99</v>
      </c>
      <c r="U8" s="35"/>
      <c r="AC8" s="37"/>
    </row>
    <row r="9" spans="1:29" s="40" customFormat="1">
      <c r="A9" s="29" t="s">
        <v>37</v>
      </c>
      <c r="B9" s="30">
        <v>42074</v>
      </c>
      <c r="C9" s="31">
        <v>29259.86</v>
      </c>
      <c r="D9" s="32"/>
      <c r="E9" s="32">
        <v>2595.06</v>
      </c>
      <c r="F9" s="33"/>
      <c r="G9" s="34">
        <f t="shared" si="0"/>
        <v>31854.920000000002</v>
      </c>
      <c r="H9" s="31">
        <v>763.15</v>
      </c>
      <c r="I9" s="32"/>
      <c r="J9" s="32"/>
      <c r="K9" s="32">
        <v>598.99</v>
      </c>
      <c r="L9" s="32"/>
      <c r="M9" s="32">
        <v>876.97</v>
      </c>
      <c r="N9" s="32"/>
      <c r="O9" s="38"/>
      <c r="P9" s="32">
        <v>60.22</v>
      </c>
      <c r="Q9" s="39"/>
      <c r="R9" s="34">
        <f>SUM(H9:Q9)</f>
        <v>2299.3299999999995</v>
      </c>
      <c r="S9" s="34"/>
      <c r="T9" s="34">
        <f t="shared" ref="T9:T32" si="1">R9+G9+S9</f>
        <v>34154.25</v>
      </c>
      <c r="U9" s="35"/>
      <c r="AC9" s="41"/>
    </row>
    <row r="10" spans="1:29" s="40" customFormat="1">
      <c r="A10" s="29" t="s">
        <v>38</v>
      </c>
      <c r="B10" s="30">
        <v>42074</v>
      </c>
      <c r="C10" s="31">
        <v>83246.3</v>
      </c>
      <c r="D10" s="32"/>
      <c r="E10" s="32">
        <v>7388.37</v>
      </c>
      <c r="F10" s="33"/>
      <c r="G10" s="34">
        <f t="shared" si="0"/>
        <v>90634.67</v>
      </c>
      <c r="H10" s="31">
        <v>2171.25</v>
      </c>
      <c r="I10" s="32"/>
      <c r="J10" s="32"/>
      <c r="K10" s="32">
        <v>1708.68</v>
      </c>
      <c r="L10" s="32"/>
      <c r="M10" s="32">
        <v>2495.6</v>
      </c>
      <c r="N10" s="32"/>
      <c r="O10" s="38"/>
      <c r="P10" s="32">
        <v>170.28</v>
      </c>
      <c r="Q10" s="39"/>
      <c r="R10" s="34">
        <f t="shared" ref="R10:R32" si="2">SUM(H10:Q10)</f>
        <v>6545.81</v>
      </c>
      <c r="S10" s="34"/>
      <c r="T10" s="34">
        <f t="shared" si="1"/>
        <v>97180.479999999996</v>
      </c>
      <c r="U10" s="35"/>
      <c r="AC10" s="41"/>
    </row>
    <row r="11" spans="1:29" s="40" customFormat="1">
      <c r="A11" s="29" t="s">
        <v>39</v>
      </c>
      <c r="B11" s="30">
        <v>42074</v>
      </c>
      <c r="C11" s="31">
        <v>122385.17</v>
      </c>
      <c r="D11" s="32"/>
      <c r="E11" s="32">
        <v>3680.07</v>
      </c>
      <c r="F11" s="33"/>
      <c r="G11" s="34">
        <f t="shared" si="0"/>
        <v>126065.24</v>
      </c>
      <c r="H11" s="31">
        <v>9787.99</v>
      </c>
      <c r="I11" s="32"/>
      <c r="J11" s="32"/>
      <c r="K11" s="32">
        <v>7374.88</v>
      </c>
      <c r="L11" s="32"/>
      <c r="M11" s="32">
        <v>8418.67</v>
      </c>
      <c r="N11" s="32"/>
      <c r="O11" s="38"/>
      <c r="P11" s="32">
        <v>236.76</v>
      </c>
      <c r="Q11" s="39"/>
      <c r="R11" s="34">
        <f t="shared" si="2"/>
        <v>25818.3</v>
      </c>
      <c r="S11" s="34"/>
      <c r="T11" s="34">
        <f t="shared" si="1"/>
        <v>151883.54</v>
      </c>
      <c r="U11" s="35"/>
      <c r="AC11" s="41"/>
    </row>
    <row r="12" spans="1:29" s="40" customFormat="1">
      <c r="A12" s="29" t="s">
        <v>40</v>
      </c>
      <c r="B12" s="30">
        <v>42074</v>
      </c>
      <c r="C12" s="31">
        <v>71493.11</v>
      </c>
      <c r="D12" s="32"/>
      <c r="E12" s="32">
        <v>6627.59</v>
      </c>
      <c r="F12" s="33"/>
      <c r="G12" s="34">
        <f t="shared" si="0"/>
        <v>78120.7</v>
      </c>
      <c r="H12" s="31">
        <v>1165.44</v>
      </c>
      <c r="I12" s="32"/>
      <c r="J12" s="32"/>
      <c r="K12" s="32">
        <v>805.89</v>
      </c>
      <c r="L12" s="32"/>
      <c r="M12" s="32">
        <v>1358.22</v>
      </c>
      <c r="N12" s="32"/>
      <c r="O12" s="38"/>
      <c r="P12" s="32">
        <v>80.989999999999995</v>
      </c>
      <c r="Q12" s="39"/>
      <c r="R12" s="34">
        <f t="shared" si="2"/>
        <v>3410.54</v>
      </c>
      <c r="S12" s="34"/>
      <c r="T12" s="34">
        <f t="shared" si="1"/>
        <v>81531.239999999991</v>
      </c>
      <c r="U12" s="35"/>
      <c r="AC12" s="41"/>
    </row>
    <row r="13" spans="1:29" s="40" customFormat="1">
      <c r="A13" s="29" t="s">
        <v>41</v>
      </c>
      <c r="B13" s="30">
        <v>42074</v>
      </c>
      <c r="C13" s="31">
        <v>83246.3</v>
      </c>
      <c r="D13" s="32"/>
      <c r="E13" s="32">
        <v>7388.37</v>
      </c>
      <c r="F13" s="33"/>
      <c r="G13" s="34">
        <f t="shared" si="0"/>
        <v>90634.67</v>
      </c>
      <c r="H13" s="31">
        <v>2171.25</v>
      </c>
      <c r="I13" s="32"/>
      <c r="J13" s="32"/>
      <c r="K13" s="32">
        <v>1708.68</v>
      </c>
      <c r="L13" s="32"/>
      <c r="M13" s="32">
        <v>2495.6</v>
      </c>
      <c r="N13" s="32"/>
      <c r="O13" s="38"/>
      <c r="P13" s="32">
        <v>170.28</v>
      </c>
      <c r="Q13" s="39"/>
      <c r="R13" s="34">
        <f t="shared" si="2"/>
        <v>6545.81</v>
      </c>
      <c r="S13" s="34"/>
      <c r="T13" s="34">
        <f t="shared" si="1"/>
        <v>97180.479999999996</v>
      </c>
      <c r="U13" s="35"/>
      <c r="AC13" s="41"/>
    </row>
    <row r="14" spans="1:29" s="40" customFormat="1">
      <c r="A14" s="29" t="s">
        <v>42</v>
      </c>
      <c r="B14" s="30">
        <v>42074</v>
      </c>
      <c r="C14" s="31">
        <v>22385.17</v>
      </c>
      <c r="D14" s="32"/>
      <c r="E14" s="32">
        <v>3680.07</v>
      </c>
      <c r="F14" s="33"/>
      <c r="G14" s="34">
        <f t="shared" si="0"/>
        <v>26065.239999999998</v>
      </c>
      <c r="H14" s="31">
        <v>9787.99</v>
      </c>
      <c r="I14" s="32"/>
      <c r="J14" s="32"/>
      <c r="K14" s="32">
        <v>7374.88</v>
      </c>
      <c r="L14" s="32"/>
      <c r="M14" s="32">
        <v>8418.67</v>
      </c>
      <c r="N14" s="32"/>
      <c r="O14" s="38"/>
      <c r="P14" s="32">
        <v>236.76</v>
      </c>
      <c r="Q14" s="39"/>
      <c r="R14" s="34">
        <f t="shared" si="2"/>
        <v>25818.3</v>
      </c>
      <c r="S14" s="34"/>
      <c r="T14" s="34">
        <f t="shared" si="1"/>
        <v>51883.539999999994</v>
      </c>
      <c r="U14" s="35"/>
      <c r="AC14" s="41"/>
    </row>
    <row r="15" spans="1:29" s="40" customFormat="1">
      <c r="A15" s="29"/>
      <c r="B15" s="30"/>
      <c r="C15" s="31"/>
      <c r="D15" s="32"/>
      <c r="E15" s="32"/>
      <c r="F15" s="33"/>
      <c r="G15" s="34">
        <f t="shared" ref="G15:G22" si="3">SUM(C15:F15)</f>
        <v>0</v>
      </c>
      <c r="H15" s="31"/>
      <c r="I15" s="32"/>
      <c r="J15" s="32"/>
      <c r="K15" s="32"/>
      <c r="L15" s="32"/>
      <c r="M15" s="32"/>
      <c r="N15" s="32"/>
      <c r="O15" s="38"/>
      <c r="P15" s="32"/>
      <c r="Q15" s="39"/>
      <c r="R15" s="34">
        <f t="shared" si="2"/>
        <v>0</v>
      </c>
      <c r="S15" s="34"/>
      <c r="T15" s="34">
        <f t="shared" si="1"/>
        <v>0</v>
      </c>
      <c r="U15" s="35"/>
      <c r="AC15" s="41"/>
    </row>
    <row r="16" spans="1:29" s="40" customFormat="1">
      <c r="A16" s="29"/>
      <c r="B16" s="30"/>
      <c r="C16" s="31"/>
      <c r="D16" s="32"/>
      <c r="E16" s="32"/>
      <c r="F16" s="33"/>
      <c r="G16" s="34">
        <f t="shared" si="3"/>
        <v>0</v>
      </c>
      <c r="H16" s="31"/>
      <c r="I16" s="32"/>
      <c r="J16" s="32"/>
      <c r="K16" s="32"/>
      <c r="L16" s="32"/>
      <c r="M16" s="32"/>
      <c r="N16" s="32"/>
      <c r="O16" s="38"/>
      <c r="P16" s="38"/>
      <c r="Q16" s="39"/>
      <c r="R16" s="34">
        <f t="shared" si="2"/>
        <v>0</v>
      </c>
      <c r="S16" s="34"/>
      <c r="T16" s="34">
        <f t="shared" si="1"/>
        <v>0</v>
      </c>
      <c r="U16" s="35"/>
      <c r="AC16" s="41"/>
    </row>
    <row r="17" spans="1:29" s="40" customFormat="1">
      <c r="A17" s="29"/>
      <c r="B17" s="30"/>
      <c r="C17" s="31"/>
      <c r="D17" s="32"/>
      <c r="E17" s="32"/>
      <c r="F17" s="33"/>
      <c r="G17" s="34">
        <f t="shared" si="3"/>
        <v>0</v>
      </c>
      <c r="H17" s="31"/>
      <c r="I17" s="32"/>
      <c r="J17" s="32"/>
      <c r="K17" s="32"/>
      <c r="L17" s="32"/>
      <c r="M17" s="32"/>
      <c r="N17" s="32"/>
      <c r="O17" s="38"/>
      <c r="P17" s="32"/>
      <c r="Q17" s="39"/>
      <c r="R17" s="34">
        <f t="shared" si="2"/>
        <v>0</v>
      </c>
      <c r="S17" s="34"/>
      <c r="T17" s="34">
        <f t="shared" si="1"/>
        <v>0</v>
      </c>
      <c r="U17" s="35"/>
      <c r="AC17" s="41"/>
    </row>
    <row r="18" spans="1:29" s="40" customFormat="1">
      <c r="A18" s="29"/>
      <c r="B18" s="30"/>
      <c r="C18" s="31"/>
      <c r="D18" s="32"/>
      <c r="E18" s="32"/>
      <c r="F18" s="33"/>
      <c r="G18" s="34">
        <f t="shared" si="3"/>
        <v>0</v>
      </c>
      <c r="H18" s="31"/>
      <c r="I18" s="32"/>
      <c r="J18" s="32"/>
      <c r="K18" s="32"/>
      <c r="L18" s="32"/>
      <c r="M18" s="32"/>
      <c r="N18" s="32"/>
      <c r="O18" s="38"/>
      <c r="P18" s="38"/>
      <c r="Q18" s="39"/>
      <c r="R18" s="34">
        <f t="shared" si="2"/>
        <v>0</v>
      </c>
      <c r="S18" s="34"/>
      <c r="T18" s="34">
        <f t="shared" si="1"/>
        <v>0</v>
      </c>
      <c r="U18" s="35"/>
      <c r="AC18" s="41"/>
    </row>
    <row r="19" spans="1:29" s="40" customFormat="1">
      <c r="A19" s="29"/>
      <c r="B19" s="30"/>
      <c r="C19" s="31"/>
      <c r="D19" s="32"/>
      <c r="E19" s="32"/>
      <c r="F19" s="33"/>
      <c r="G19" s="34">
        <f t="shared" si="3"/>
        <v>0</v>
      </c>
      <c r="H19" s="31"/>
      <c r="I19" s="32"/>
      <c r="J19" s="32"/>
      <c r="K19" s="32"/>
      <c r="L19" s="32"/>
      <c r="M19" s="32"/>
      <c r="N19" s="32"/>
      <c r="O19" s="38"/>
      <c r="P19" s="32"/>
      <c r="Q19" s="39"/>
      <c r="R19" s="34">
        <f t="shared" si="2"/>
        <v>0</v>
      </c>
      <c r="S19" s="34"/>
      <c r="T19" s="34">
        <f t="shared" si="1"/>
        <v>0</v>
      </c>
      <c r="U19" s="35"/>
      <c r="AC19" s="41"/>
    </row>
    <row r="20" spans="1:29" s="40" customFormat="1">
      <c r="A20" s="29"/>
      <c r="B20" s="30"/>
      <c r="C20" s="31"/>
      <c r="D20" s="32"/>
      <c r="E20" s="32"/>
      <c r="F20" s="33"/>
      <c r="G20" s="34">
        <f t="shared" si="3"/>
        <v>0</v>
      </c>
      <c r="H20" s="31"/>
      <c r="I20" s="32"/>
      <c r="J20" s="32"/>
      <c r="K20" s="32"/>
      <c r="L20" s="32"/>
      <c r="M20" s="32"/>
      <c r="N20" s="32"/>
      <c r="O20" s="38"/>
      <c r="P20" s="38"/>
      <c r="Q20" s="39"/>
      <c r="R20" s="34">
        <f t="shared" si="2"/>
        <v>0</v>
      </c>
      <c r="S20" s="34"/>
      <c r="T20" s="34">
        <f t="shared" si="1"/>
        <v>0</v>
      </c>
      <c r="U20" s="35"/>
      <c r="AC20" s="41"/>
    </row>
    <row r="21" spans="1:29" s="40" customFormat="1">
      <c r="A21" s="29"/>
      <c r="B21" s="30"/>
      <c r="C21" s="31"/>
      <c r="D21" s="32"/>
      <c r="E21" s="32"/>
      <c r="F21" s="33"/>
      <c r="G21" s="34">
        <f t="shared" si="3"/>
        <v>0</v>
      </c>
      <c r="H21" s="31"/>
      <c r="I21" s="32"/>
      <c r="J21" s="32"/>
      <c r="K21" s="32"/>
      <c r="L21" s="32"/>
      <c r="M21" s="32"/>
      <c r="N21" s="32"/>
      <c r="O21" s="38"/>
      <c r="P21" s="32"/>
      <c r="Q21" s="39"/>
      <c r="R21" s="34">
        <f t="shared" si="2"/>
        <v>0</v>
      </c>
      <c r="S21" s="34"/>
      <c r="T21" s="34">
        <f t="shared" si="1"/>
        <v>0</v>
      </c>
      <c r="U21" s="35"/>
      <c r="AC21" s="41"/>
    </row>
    <row r="22" spans="1:29" s="40" customFormat="1">
      <c r="A22" s="29"/>
      <c r="B22" s="30"/>
      <c r="C22" s="31"/>
      <c r="D22" s="32"/>
      <c r="E22" s="32"/>
      <c r="F22" s="33"/>
      <c r="G22" s="34">
        <f t="shared" si="3"/>
        <v>0</v>
      </c>
      <c r="H22" s="31"/>
      <c r="I22" s="32"/>
      <c r="J22" s="32"/>
      <c r="K22" s="32"/>
      <c r="L22" s="32"/>
      <c r="M22" s="32"/>
      <c r="N22" s="32"/>
      <c r="O22" s="38"/>
      <c r="P22" s="38"/>
      <c r="Q22" s="39"/>
      <c r="R22" s="34">
        <f t="shared" si="2"/>
        <v>0</v>
      </c>
      <c r="S22" s="34"/>
      <c r="T22" s="34">
        <f t="shared" si="1"/>
        <v>0</v>
      </c>
      <c r="U22" s="35"/>
      <c r="AC22" s="41"/>
    </row>
    <row r="23" spans="1:29" s="40" customFormat="1">
      <c r="A23" s="29"/>
      <c r="B23" s="30"/>
      <c r="C23" s="31"/>
      <c r="D23" s="32"/>
      <c r="E23" s="32"/>
      <c r="F23" s="33"/>
      <c r="G23" s="34">
        <f t="shared" ref="G23:G32" si="4">SUM(C23:F23)</f>
        <v>0</v>
      </c>
      <c r="H23" s="31"/>
      <c r="I23" s="32"/>
      <c r="J23" s="32"/>
      <c r="K23" s="32"/>
      <c r="L23" s="32"/>
      <c r="M23" s="32"/>
      <c r="N23" s="32"/>
      <c r="O23" s="38"/>
      <c r="P23" s="32"/>
      <c r="Q23" s="39"/>
      <c r="R23" s="34">
        <f t="shared" si="2"/>
        <v>0</v>
      </c>
      <c r="S23" s="34"/>
      <c r="T23" s="34">
        <f t="shared" si="1"/>
        <v>0</v>
      </c>
      <c r="U23" s="35"/>
      <c r="AC23" s="41"/>
    </row>
    <row r="24" spans="1:29" s="40" customFormat="1">
      <c r="A24" s="29"/>
      <c r="B24" s="30"/>
      <c r="C24" s="31"/>
      <c r="D24" s="32"/>
      <c r="E24" s="32"/>
      <c r="F24" s="33"/>
      <c r="G24" s="34">
        <f t="shared" si="4"/>
        <v>0</v>
      </c>
      <c r="H24" s="31"/>
      <c r="I24" s="32"/>
      <c r="J24" s="32"/>
      <c r="K24" s="32"/>
      <c r="L24" s="32"/>
      <c r="M24" s="32"/>
      <c r="N24" s="32"/>
      <c r="O24" s="38"/>
      <c r="P24" s="38"/>
      <c r="Q24" s="39"/>
      <c r="R24" s="34">
        <f t="shared" si="2"/>
        <v>0</v>
      </c>
      <c r="S24" s="34"/>
      <c r="T24" s="34">
        <f t="shared" si="1"/>
        <v>0</v>
      </c>
      <c r="U24" s="35"/>
      <c r="AC24" s="41"/>
    </row>
    <row r="25" spans="1:29" s="40" customFormat="1">
      <c r="A25" s="29"/>
      <c r="B25" s="30"/>
      <c r="C25" s="31"/>
      <c r="D25" s="32"/>
      <c r="E25" s="32"/>
      <c r="F25" s="33"/>
      <c r="G25" s="34">
        <f t="shared" si="4"/>
        <v>0</v>
      </c>
      <c r="H25" s="31"/>
      <c r="I25" s="32"/>
      <c r="J25" s="32"/>
      <c r="K25" s="32"/>
      <c r="L25" s="32"/>
      <c r="M25" s="32"/>
      <c r="N25" s="32"/>
      <c r="O25" s="38"/>
      <c r="P25" s="38"/>
      <c r="Q25" s="39"/>
      <c r="R25" s="34">
        <f t="shared" si="2"/>
        <v>0</v>
      </c>
      <c r="S25" s="34"/>
      <c r="T25" s="34">
        <f t="shared" si="1"/>
        <v>0</v>
      </c>
      <c r="U25" s="35"/>
      <c r="AC25" s="41"/>
    </row>
    <row r="26" spans="1:29" s="40" customFormat="1">
      <c r="A26" s="29"/>
      <c r="B26" s="30"/>
      <c r="C26" s="31"/>
      <c r="D26" s="32"/>
      <c r="E26" s="32"/>
      <c r="F26" s="33"/>
      <c r="G26" s="34">
        <f t="shared" si="4"/>
        <v>0</v>
      </c>
      <c r="H26" s="31"/>
      <c r="I26" s="32"/>
      <c r="J26" s="32"/>
      <c r="K26" s="32"/>
      <c r="L26" s="32"/>
      <c r="M26" s="32"/>
      <c r="N26" s="32"/>
      <c r="O26" s="38"/>
      <c r="P26" s="32"/>
      <c r="Q26" s="39"/>
      <c r="R26" s="34">
        <f t="shared" si="2"/>
        <v>0</v>
      </c>
      <c r="S26" s="34"/>
      <c r="T26" s="34">
        <f t="shared" si="1"/>
        <v>0</v>
      </c>
      <c r="U26" s="35"/>
      <c r="AC26" s="41"/>
    </row>
    <row r="27" spans="1:29" s="40" customFormat="1">
      <c r="A27" s="29"/>
      <c r="B27" s="30"/>
      <c r="C27" s="31"/>
      <c r="D27" s="32"/>
      <c r="E27" s="32"/>
      <c r="F27" s="33"/>
      <c r="G27" s="34">
        <f t="shared" si="4"/>
        <v>0</v>
      </c>
      <c r="H27" s="31"/>
      <c r="I27" s="32"/>
      <c r="J27" s="32"/>
      <c r="K27" s="32"/>
      <c r="L27" s="32"/>
      <c r="M27" s="32"/>
      <c r="N27" s="32"/>
      <c r="O27" s="38"/>
      <c r="P27" s="38"/>
      <c r="Q27" s="39"/>
      <c r="R27" s="34">
        <f t="shared" si="2"/>
        <v>0</v>
      </c>
      <c r="S27" s="34"/>
      <c r="T27" s="34">
        <f t="shared" si="1"/>
        <v>0</v>
      </c>
      <c r="U27" s="35"/>
      <c r="AC27" s="41"/>
    </row>
    <row r="28" spans="1:29" s="40" customFormat="1">
      <c r="A28" s="29"/>
      <c r="B28" s="30"/>
      <c r="C28" s="31"/>
      <c r="D28" s="32"/>
      <c r="E28" s="32"/>
      <c r="F28" s="33"/>
      <c r="G28" s="34">
        <f t="shared" si="4"/>
        <v>0</v>
      </c>
      <c r="H28" s="31"/>
      <c r="I28" s="32"/>
      <c r="J28" s="32"/>
      <c r="K28" s="32"/>
      <c r="L28" s="32"/>
      <c r="M28" s="32"/>
      <c r="N28" s="32"/>
      <c r="O28" s="38"/>
      <c r="P28" s="32"/>
      <c r="Q28" s="39"/>
      <c r="R28" s="34">
        <f t="shared" si="2"/>
        <v>0</v>
      </c>
      <c r="S28" s="34"/>
      <c r="T28" s="34">
        <f t="shared" si="1"/>
        <v>0</v>
      </c>
      <c r="U28" s="35"/>
      <c r="AC28" s="41"/>
    </row>
    <row r="29" spans="1:29" s="40" customFormat="1">
      <c r="A29" s="29"/>
      <c r="B29" s="30"/>
      <c r="C29" s="31"/>
      <c r="D29" s="32"/>
      <c r="E29" s="32"/>
      <c r="F29" s="33"/>
      <c r="G29" s="34">
        <f t="shared" si="4"/>
        <v>0</v>
      </c>
      <c r="H29" s="31"/>
      <c r="I29" s="32"/>
      <c r="J29" s="32"/>
      <c r="K29" s="32"/>
      <c r="L29" s="32"/>
      <c r="M29" s="32"/>
      <c r="N29" s="32"/>
      <c r="O29" s="38"/>
      <c r="P29" s="38"/>
      <c r="Q29" s="39"/>
      <c r="R29" s="34">
        <f t="shared" si="2"/>
        <v>0</v>
      </c>
      <c r="S29" s="34"/>
      <c r="T29" s="34">
        <f t="shared" si="1"/>
        <v>0</v>
      </c>
      <c r="U29" s="35"/>
      <c r="AC29" s="41"/>
    </row>
    <row r="30" spans="1:29" s="40" customFormat="1">
      <c r="A30" s="29"/>
      <c r="B30" s="30"/>
      <c r="C30" s="31"/>
      <c r="D30" s="32"/>
      <c r="E30" s="32"/>
      <c r="F30" s="33"/>
      <c r="G30" s="34">
        <f t="shared" si="4"/>
        <v>0</v>
      </c>
      <c r="H30" s="31"/>
      <c r="I30" s="32"/>
      <c r="J30" s="32"/>
      <c r="K30" s="32"/>
      <c r="L30" s="32"/>
      <c r="M30" s="32"/>
      <c r="N30" s="32"/>
      <c r="O30" s="38"/>
      <c r="P30" s="32"/>
      <c r="Q30" s="39"/>
      <c r="R30" s="34">
        <f t="shared" si="2"/>
        <v>0</v>
      </c>
      <c r="S30" s="34"/>
      <c r="T30" s="34">
        <f t="shared" si="1"/>
        <v>0</v>
      </c>
      <c r="U30" s="35"/>
      <c r="AC30" s="41"/>
    </row>
    <row r="31" spans="1:29" s="40" customFormat="1">
      <c r="A31" s="29"/>
      <c r="B31" s="30"/>
      <c r="C31" s="31"/>
      <c r="D31" s="32"/>
      <c r="E31" s="32"/>
      <c r="F31" s="33"/>
      <c r="G31" s="34">
        <f t="shared" si="4"/>
        <v>0</v>
      </c>
      <c r="H31" s="31"/>
      <c r="I31" s="32"/>
      <c r="J31" s="32"/>
      <c r="K31" s="32"/>
      <c r="L31" s="32"/>
      <c r="M31" s="32"/>
      <c r="N31" s="32"/>
      <c r="O31" s="38"/>
      <c r="P31" s="38"/>
      <c r="Q31" s="39"/>
      <c r="R31" s="34">
        <f t="shared" si="2"/>
        <v>0</v>
      </c>
      <c r="S31" s="34"/>
      <c r="T31" s="34">
        <f t="shared" si="1"/>
        <v>0</v>
      </c>
      <c r="U31" s="35"/>
      <c r="AC31" s="41"/>
    </row>
    <row r="32" spans="1:29" s="40" customFormat="1">
      <c r="A32" s="29"/>
      <c r="B32" s="30"/>
      <c r="C32" s="31"/>
      <c r="D32" s="32"/>
      <c r="E32" s="32"/>
      <c r="F32" s="33"/>
      <c r="G32" s="34">
        <f t="shared" si="4"/>
        <v>0</v>
      </c>
      <c r="H32" s="31"/>
      <c r="I32" s="32"/>
      <c r="J32" s="32"/>
      <c r="K32" s="32"/>
      <c r="L32" s="32"/>
      <c r="M32" s="32"/>
      <c r="N32" s="32"/>
      <c r="O32" s="38"/>
      <c r="P32" s="38"/>
      <c r="Q32" s="39"/>
      <c r="R32" s="34">
        <f t="shared" si="2"/>
        <v>0</v>
      </c>
      <c r="S32" s="34"/>
      <c r="T32" s="34">
        <f t="shared" si="1"/>
        <v>0</v>
      </c>
      <c r="U32" s="35"/>
      <c r="AC32" s="41"/>
    </row>
    <row r="33" spans="1:29" s="40" customFormat="1" ht="15" thickBot="1">
      <c r="A33" s="187" t="s">
        <v>132</v>
      </c>
      <c r="B33" s="188"/>
      <c r="C33" s="42">
        <f t="shared" ref="C33:T33" si="5">SUM(C8:C32)</f>
        <v>431737.42999999993</v>
      </c>
      <c r="D33" s="43">
        <f t="shared" si="5"/>
        <v>0</v>
      </c>
      <c r="E33" s="43">
        <f t="shared" si="5"/>
        <v>32699.749999999996</v>
      </c>
      <c r="F33" s="44">
        <f t="shared" si="5"/>
        <v>0</v>
      </c>
      <c r="G33" s="45">
        <f t="shared" si="5"/>
        <v>464437.18</v>
      </c>
      <c r="H33" s="42">
        <f t="shared" si="5"/>
        <v>25918.39</v>
      </c>
      <c r="I33" s="43">
        <f t="shared" si="5"/>
        <v>0</v>
      </c>
      <c r="J33" s="43">
        <f t="shared" si="5"/>
        <v>251.15</v>
      </c>
      <c r="K33" s="43">
        <f t="shared" si="5"/>
        <v>21012.63</v>
      </c>
      <c r="L33" s="43">
        <f t="shared" si="5"/>
        <v>328.06</v>
      </c>
      <c r="M33" s="43">
        <f t="shared" si="5"/>
        <v>25428.120000000003</v>
      </c>
      <c r="N33" s="43">
        <f t="shared" si="5"/>
        <v>0</v>
      </c>
      <c r="O33" s="43">
        <f t="shared" si="5"/>
        <v>5.55</v>
      </c>
      <c r="P33" s="43">
        <f t="shared" si="5"/>
        <v>1008.1199999999999</v>
      </c>
      <c r="Q33" s="44">
        <f t="shared" si="5"/>
        <v>12.32</v>
      </c>
      <c r="R33" s="45">
        <f t="shared" si="5"/>
        <v>73964.34</v>
      </c>
      <c r="S33" s="45">
        <f>SUM(S8:S32)</f>
        <v>1000</v>
      </c>
      <c r="T33" s="45">
        <f t="shared" si="5"/>
        <v>539401.52</v>
      </c>
      <c r="U33" s="35"/>
      <c r="AC33" s="41"/>
    </row>
    <row r="34" spans="1:29" s="4" customFormat="1" ht="15" thickTop="1">
      <c r="B34" s="3"/>
      <c r="C34" s="3"/>
      <c r="D34" s="3"/>
      <c r="E34" s="3"/>
      <c r="F34" s="3"/>
      <c r="G34" s="3"/>
      <c r="H34" s="3"/>
      <c r="I34" s="3"/>
      <c r="J34" s="3"/>
      <c r="K34" s="3"/>
      <c r="L34" s="3"/>
      <c r="M34" s="3"/>
      <c r="N34" s="3"/>
      <c r="AC34" s="3"/>
    </row>
    <row r="36" spans="1:29" s="4" customFormat="1">
      <c r="C36" s="18"/>
      <c r="F36" s="8"/>
      <c r="V36" s="17"/>
      <c r="W36" s="17"/>
      <c r="X36" s="17"/>
      <c r="Y36" s="17"/>
      <c r="Z36" s="17"/>
      <c r="AA36" s="17"/>
      <c r="AB36" s="17"/>
      <c r="AC36" s="3"/>
    </row>
    <row r="37" spans="1:29" s="4" customFormat="1">
      <c r="A37" s="62" t="s">
        <v>121</v>
      </c>
      <c r="B37" s="63" t="s">
        <v>122</v>
      </c>
      <c r="C37" s="63" t="s">
        <v>123</v>
      </c>
      <c r="D37" s="62" t="s">
        <v>124</v>
      </c>
      <c r="E37" s="62" t="s">
        <v>125</v>
      </c>
      <c r="F37" s="63" t="s">
        <v>126</v>
      </c>
      <c r="G37" s="100" t="s">
        <v>139</v>
      </c>
      <c r="H37" s="63" t="s">
        <v>128</v>
      </c>
      <c r="I37" s="63" t="s">
        <v>116</v>
      </c>
      <c r="J37" s="63" t="s">
        <v>117</v>
      </c>
      <c r="K37" s="63" t="s">
        <v>118</v>
      </c>
      <c r="L37" s="63" t="s">
        <v>119</v>
      </c>
      <c r="M37" s="63" t="s">
        <v>120</v>
      </c>
      <c r="V37" s="46"/>
      <c r="W37" s="17"/>
      <c r="X37" s="17"/>
      <c r="Y37" s="17"/>
      <c r="Z37" s="17"/>
      <c r="AA37" s="17"/>
      <c r="AB37" s="17"/>
      <c r="AC37" s="3"/>
    </row>
    <row r="38" spans="1:29" s="4" customFormat="1">
      <c r="A38" s="11" t="s">
        <v>29</v>
      </c>
      <c r="B38" s="12">
        <v>123456789</v>
      </c>
      <c r="C38" s="12" t="s">
        <v>88</v>
      </c>
      <c r="D38" s="13" t="s">
        <v>83</v>
      </c>
      <c r="E38" s="13" t="s">
        <v>52</v>
      </c>
      <c r="F38" s="13" t="s">
        <v>86</v>
      </c>
      <c r="G38" s="101">
        <v>0.2</v>
      </c>
      <c r="H38" s="15" t="s">
        <v>87</v>
      </c>
      <c r="I38" s="14" t="s">
        <v>68</v>
      </c>
      <c r="J38" s="14" t="s">
        <v>69</v>
      </c>
      <c r="K38" s="14" t="s">
        <v>71</v>
      </c>
      <c r="L38" s="14" t="s">
        <v>70</v>
      </c>
      <c r="M38" s="15">
        <v>76501</v>
      </c>
      <c r="N38" s="47"/>
      <c r="O38" s="48"/>
      <c r="V38" s="46"/>
      <c r="W38" s="17"/>
      <c r="X38" s="17"/>
      <c r="Y38" s="17"/>
      <c r="Z38" s="17"/>
      <c r="AA38" s="17"/>
      <c r="AB38" s="17"/>
      <c r="AC38" s="3"/>
    </row>
    <row r="39" spans="1:29" s="4" customFormat="1">
      <c r="A39" s="11" t="s">
        <v>50</v>
      </c>
      <c r="B39" s="12">
        <v>234567890</v>
      </c>
      <c r="C39" s="12" t="s">
        <v>89</v>
      </c>
      <c r="D39" s="11" t="s">
        <v>51</v>
      </c>
      <c r="E39" s="11" t="s">
        <v>52</v>
      </c>
      <c r="F39" s="12" t="s">
        <v>87</v>
      </c>
      <c r="G39" s="101">
        <v>0.2</v>
      </c>
      <c r="H39" s="12" t="s">
        <v>87</v>
      </c>
      <c r="I39" s="12" t="s">
        <v>129</v>
      </c>
      <c r="J39" s="12"/>
      <c r="K39" s="14" t="s">
        <v>71</v>
      </c>
      <c r="L39" s="14" t="s">
        <v>70</v>
      </c>
      <c r="M39" s="15">
        <v>76501</v>
      </c>
      <c r="N39" s="47"/>
      <c r="O39" s="48"/>
      <c r="W39" s="17"/>
      <c r="X39" s="17"/>
      <c r="Y39" s="17"/>
      <c r="Z39" s="17"/>
      <c r="AA39" s="17"/>
      <c r="AB39" s="17"/>
      <c r="AC39" s="3"/>
    </row>
    <row r="40" spans="1:29" s="4" customFormat="1">
      <c r="A40" s="11" t="s">
        <v>53</v>
      </c>
      <c r="B40" s="12">
        <v>345678901</v>
      </c>
      <c r="C40" s="12" t="s">
        <v>89</v>
      </c>
      <c r="D40" s="11" t="s">
        <v>49</v>
      </c>
      <c r="E40" s="11" t="s">
        <v>56</v>
      </c>
      <c r="F40" s="12" t="s">
        <v>87</v>
      </c>
      <c r="G40" s="101">
        <v>0.2</v>
      </c>
      <c r="H40" s="12" t="s">
        <v>87</v>
      </c>
      <c r="I40" s="12" t="s">
        <v>130</v>
      </c>
      <c r="J40" s="12"/>
      <c r="K40" s="14" t="s">
        <v>71</v>
      </c>
      <c r="L40" s="14" t="s">
        <v>70</v>
      </c>
      <c r="M40" s="15">
        <v>76501</v>
      </c>
      <c r="N40" s="47"/>
      <c r="O40" s="48"/>
      <c r="W40" s="17"/>
      <c r="X40" s="17"/>
      <c r="Y40" s="17"/>
      <c r="Z40" s="17"/>
      <c r="AA40" s="17"/>
      <c r="AB40" s="17"/>
      <c r="AC40" s="3"/>
    </row>
    <row r="41" spans="1:29" s="4" customFormat="1">
      <c r="A41" s="11" t="s">
        <v>54</v>
      </c>
      <c r="B41" s="12">
        <v>456789012</v>
      </c>
      <c r="C41" s="12" t="s">
        <v>89</v>
      </c>
      <c r="D41" s="11" t="s">
        <v>51</v>
      </c>
      <c r="E41" s="11" t="s">
        <v>52</v>
      </c>
      <c r="F41" s="12" t="s">
        <v>87</v>
      </c>
      <c r="G41" s="101">
        <v>0.2</v>
      </c>
      <c r="H41" s="12" t="s">
        <v>87</v>
      </c>
      <c r="I41" s="12" t="s">
        <v>131</v>
      </c>
      <c r="J41" s="12"/>
      <c r="K41" s="14" t="s">
        <v>71</v>
      </c>
      <c r="L41" s="14" t="s">
        <v>70</v>
      </c>
      <c r="M41" s="15">
        <v>76501</v>
      </c>
      <c r="N41" s="47"/>
      <c r="O41" s="48"/>
      <c r="W41" s="17"/>
      <c r="X41" s="17"/>
      <c r="Y41" s="17"/>
      <c r="Z41" s="17"/>
      <c r="AA41" s="17"/>
      <c r="AB41" s="17"/>
      <c r="AC41" s="3"/>
    </row>
    <row r="42" spans="1:29" s="4" customFormat="1">
      <c r="A42" s="11" t="s">
        <v>55</v>
      </c>
      <c r="B42" s="12">
        <v>567890123</v>
      </c>
      <c r="C42" s="12" t="s">
        <v>89</v>
      </c>
      <c r="D42" s="11" t="s">
        <v>99</v>
      </c>
      <c r="E42" s="11" t="s">
        <v>52</v>
      </c>
      <c r="F42" s="12" t="s">
        <v>87</v>
      </c>
      <c r="G42" s="101">
        <v>0.2</v>
      </c>
      <c r="H42" s="12" t="s">
        <v>87</v>
      </c>
      <c r="I42" s="12" t="s">
        <v>131</v>
      </c>
      <c r="J42" s="12"/>
      <c r="K42" s="14" t="s">
        <v>71</v>
      </c>
      <c r="L42" s="14" t="s">
        <v>70</v>
      </c>
      <c r="M42" s="15">
        <v>76501</v>
      </c>
      <c r="N42" s="47"/>
      <c r="O42" s="48"/>
      <c r="V42" s="3"/>
      <c r="W42" s="3"/>
      <c r="X42" s="3"/>
      <c r="Y42" s="3"/>
      <c r="Z42" s="3"/>
      <c r="AA42" s="3"/>
      <c r="AB42" s="3"/>
      <c r="AC42" s="3"/>
    </row>
    <row r="43" spans="1:29" s="4" customFormat="1">
      <c r="A43" s="11"/>
      <c r="B43" s="12"/>
      <c r="C43" s="12"/>
      <c r="D43" s="11"/>
      <c r="E43" s="11"/>
      <c r="F43" s="12"/>
      <c r="G43" s="101"/>
      <c r="H43" s="12"/>
      <c r="I43" s="12"/>
      <c r="J43" s="12"/>
      <c r="K43" s="14"/>
      <c r="L43" s="14"/>
      <c r="M43" s="15"/>
      <c r="N43" s="47"/>
      <c r="O43" s="48"/>
      <c r="V43" s="3"/>
      <c r="W43" s="3"/>
      <c r="X43" s="3"/>
      <c r="Y43" s="3"/>
      <c r="Z43" s="3"/>
      <c r="AA43" s="3"/>
      <c r="AB43" s="3"/>
      <c r="AC43" s="3"/>
    </row>
    <row r="44" spans="1:29" s="4" customFormat="1">
      <c r="A44" s="11"/>
      <c r="B44" s="12"/>
      <c r="C44" s="12"/>
      <c r="D44" s="11"/>
      <c r="E44" s="11"/>
      <c r="F44" s="12"/>
      <c r="G44" s="101"/>
      <c r="H44" s="12"/>
      <c r="I44" s="12"/>
      <c r="J44" s="12"/>
      <c r="K44" s="14"/>
      <c r="L44" s="14"/>
      <c r="M44" s="15"/>
      <c r="N44" s="49"/>
      <c r="O44" s="48"/>
      <c r="V44" s="3"/>
      <c r="W44" s="3"/>
      <c r="X44" s="3"/>
      <c r="Y44" s="3"/>
      <c r="Z44" s="3"/>
      <c r="AA44" s="3"/>
      <c r="AB44" s="3"/>
      <c r="AC44" s="3"/>
    </row>
    <row r="45" spans="1:29" s="4" customFormat="1">
      <c r="A45" s="11"/>
      <c r="B45" s="12"/>
      <c r="C45" s="12"/>
      <c r="D45" s="11"/>
      <c r="E45" s="11"/>
      <c r="F45" s="12"/>
      <c r="G45" s="101"/>
      <c r="H45" s="12"/>
      <c r="I45" s="12"/>
      <c r="J45" s="12"/>
      <c r="K45" s="14"/>
      <c r="L45" s="14"/>
      <c r="M45" s="15"/>
      <c r="N45" s="3"/>
      <c r="V45" s="3"/>
      <c r="W45" s="3"/>
      <c r="X45" s="3"/>
      <c r="Y45" s="3"/>
      <c r="Z45" s="3"/>
      <c r="AA45" s="3"/>
      <c r="AB45" s="3"/>
      <c r="AC45" s="3"/>
    </row>
    <row r="46" spans="1:29" s="4" customFormat="1">
      <c r="A46" s="11"/>
      <c r="B46" s="12"/>
      <c r="C46" s="12"/>
      <c r="D46" s="11"/>
      <c r="E46" s="11"/>
      <c r="F46" s="12"/>
      <c r="G46" s="101"/>
      <c r="H46" s="12"/>
      <c r="I46" s="12"/>
      <c r="J46" s="12"/>
      <c r="K46" s="14"/>
      <c r="L46" s="14"/>
      <c r="M46" s="15"/>
      <c r="N46" s="3"/>
      <c r="V46" s="3"/>
      <c r="W46" s="3"/>
      <c r="X46" s="3"/>
      <c r="Y46" s="3"/>
      <c r="Z46" s="3"/>
      <c r="AA46" s="3"/>
      <c r="AB46" s="3"/>
      <c r="AC46" s="3"/>
    </row>
    <row r="47" spans="1:29" s="4" customFormat="1">
      <c r="A47" s="11"/>
      <c r="B47" s="12"/>
      <c r="C47" s="12"/>
      <c r="D47" s="11"/>
      <c r="E47" s="11"/>
      <c r="F47" s="12"/>
      <c r="G47" s="101"/>
      <c r="H47" s="12"/>
      <c r="I47" s="12"/>
      <c r="J47" s="12"/>
      <c r="K47" s="14"/>
      <c r="L47" s="14"/>
      <c r="M47" s="15"/>
      <c r="N47" s="50"/>
      <c r="O47" s="50"/>
      <c r="P47" s="50"/>
      <c r="V47" s="3"/>
      <c r="W47" s="3"/>
      <c r="X47" s="3"/>
      <c r="Y47" s="3"/>
      <c r="Z47" s="3"/>
      <c r="AA47" s="3"/>
      <c r="AB47" s="3"/>
      <c r="AC47" s="3"/>
    </row>
    <row r="48" spans="1:29" s="4" customFormat="1">
      <c r="A48" s="11"/>
      <c r="B48" s="12"/>
      <c r="C48" s="12"/>
      <c r="D48" s="11"/>
      <c r="E48" s="11"/>
      <c r="F48" s="12"/>
      <c r="G48" s="101"/>
      <c r="H48" s="12"/>
      <c r="I48" s="12"/>
      <c r="J48" s="12"/>
      <c r="K48" s="14"/>
      <c r="L48" s="14"/>
      <c r="M48" s="15"/>
      <c r="N48" s="50"/>
      <c r="O48" s="50"/>
      <c r="P48" s="50"/>
      <c r="V48" s="3"/>
      <c r="W48" s="3"/>
      <c r="X48" s="3"/>
      <c r="Y48" s="3"/>
      <c r="Z48" s="3"/>
      <c r="AA48" s="3"/>
      <c r="AB48" s="3"/>
      <c r="AC48" s="3"/>
    </row>
    <row r="49" spans="1:29" s="4" customFormat="1">
      <c r="A49" s="11"/>
      <c r="B49" s="12"/>
      <c r="C49" s="12"/>
      <c r="D49" s="11"/>
      <c r="E49" s="11"/>
      <c r="F49" s="12"/>
      <c r="G49" s="101"/>
      <c r="H49" s="12"/>
      <c r="I49" s="12"/>
      <c r="J49" s="12"/>
      <c r="K49" s="14"/>
      <c r="L49" s="14"/>
      <c r="M49" s="15"/>
      <c r="N49" s="49"/>
      <c r="O49" s="48"/>
      <c r="V49" s="3"/>
      <c r="W49" s="3"/>
      <c r="X49" s="3"/>
      <c r="Y49" s="3"/>
      <c r="Z49" s="3"/>
      <c r="AA49" s="3"/>
      <c r="AB49" s="3"/>
      <c r="AC49" s="3"/>
    </row>
    <row r="50" spans="1:29" s="4" customFormat="1">
      <c r="A50" s="11"/>
      <c r="B50" s="12"/>
      <c r="C50" s="12"/>
      <c r="D50" s="11"/>
      <c r="E50" s="11"/>
      <c r="F50" s="12"/>
      <c r="G50" s="101"/>
      <c r="H50" s="12"/>
      <c r="I50" s="12"/>
      <c r="J50" s="12"/>
      <c r="K50" s="14"/>
      <c r="L50" s="14"/>
      <c r="M50" s="15"/>
      <c r="N50" s="3"/>
      <c r="V50" s="3"/>
      <c r="W50" s="3"/>
      <c r="X50" s="3"/>
      <c r="Y50" s="3"/>
      <c r="Z50" s="3"/>
      <c r="AA50" s="3"/>
      <c r="AB50" s="3"/>
      <c r="AC50" s="3"/>
    </row>
    <row r="51" spans="1:29" s="4" customFormat="1">
      <c r="A51" s="11"/>
      <c r="B51" s="12"/>
      <c r="C51" s="12"/>
      <c r="D51" s="11"/>
      <c r="E51" s="11"/>
      <c r="F51" s="12"/>
      <c r="G51" s="101"/>
      <c r="H51" s="12"/>
      <c r="I51" s="12"/>
      <c r="J51" s="12"/>
      <c r="K51" s="14"/>
      <c r="L51" s="14"/>
      <c r="M51" s="15"/>
      <c r="N51" s="3"/>
      <c r="V51" s="3"/>
      <c r="W51" s="3"/>
      <c r="X51" s="3"/>
      <c r="Y51" s="3"/>
      <c r="Z51" s="3"/>
      <c r="AA51" s="3"/>
      <c r="AB51" s="3"/>
      <c r="AC51" s="3"/>
    </row>
    <row r="52" spans="1:29" s="4" customFormat="1">
      <c r="A52" s="11"/>
      <c r="B52" s="12"/>
      <c r="C52" s="12"/>
      <c r="D52" s="11"/>
      <c r="E52" s="11"/>
      <c r="F52" s="12"/>
      <c r="G52" s="101"/>
      <c r="H52" s="12"/>
      <c r="I52" s="12"/>
      <c r="J52" s="12"/>
      <c r="K52" s="14"/>
      <c r="L52" s="14"/>
      <c r="M52" s="15"/>
      <c r="N52" s="50"/>
      <c r="O52" s="50"/>
      <c r="P52" s="50"/>
      <c r="V52" s="3"/>
      <c r="W52" s="3"/>
      <c r="X52" s="3"/>
      <c r="Y52" s="3"/>
      <c r="Z52" s="3"/>
      <c r="AA52" s="3"/>
      <c r="AB52" s="3"/>
      <c r="AC52" s="3"/>
    </row>
    <row r="53" spans="1:29" s="4" customFormat="1">
      <c r="A53" s="7"/>
      <c r="B53" s="18"/>
      <c r="C53" s="7"/>
      <c r="D53" s="7"/>
      <c r="E53" s="7"/>
      <c r="F53" s="7"/>
      <c r="G53" s="102">
        <f>SUM(G38:G52)</f>
        <v>1</v>
      </c>
      <c r="H53" s="7"/>
      <c r="I53" s="51"/>
      <c r="J53" s="7"/>
      <c r="K53" s="52"/>
      <c r="L53" s="52"/>
      <c r="M53" s="50"/>
      <c r="N53" s="50"/>
      <c r="O53" s="50"/>
      <c r="P53" s="50"/>
      <c r="V53" s="3"/>
      <c r="W53" s="3"/>
      <c r="X53" s="3"/>
      <c r="Y53" s="3"/>
      <c r="Z53" s="3"/>
      <c r="AA53" s="3"/>
      <c r="AB53" s="3"/>
      <c r="AC53" s="3"/>
    </row>
    <row r="54" spans="1:29" s="4" customFormat="1">
      <c r="A54" s="7"/>
      <c r="B54" s="18"/>
      <c r="C54" s="7"/>
      <c r="D54" s="7"/>
      <c r="E54" s="7"/>
      <c r="F54" s="7"/>
      <c r="G54" s="18"/>
      <c r="H54" s="7"/>
      <c r="I54" s="51"/>
      <c r="J54" s="7"/>
      <c r="K54" s="52"/>
      <c r="L54" s="52"/>
      <c r="M54" s="50"/>
      <c r="N54" s="50"/>
      <c r="O54" s="50"/>
      <c r="P54" s="50"/>
      <c r="V54" s="3"/>
      <c r="W54" s="3"/>
      <c r="X54" s="3"/>
      <c r="Y54" s="3"/>
      <c r="Z54" s="3"/>
      <c r="AA54" s="3"/>
      <c r="AB54" s="3"/>
      <c r="AC54" s="3"/>
    </row>
    <row r="56" spans="1:29" s="4" customFormat="1">
      <c r="A56" s="46" t="s">
        <v>72</v>
      </c>
      <c r="B56" s="53">
        <v>44306</v>
      </c>
      <c r="G56" s="46"/>
      <c r="I56" s="51"/>
      <c r="J56" s="50"/>
      <c r="K56" s="50"/>
      <c r="L56" s="50"/>
      <c r="M56" s="50"/>
      <c r="N56" s="50"/>
      <c r="O56" s="50"/>
      <c r="P56" s="50"/>
      <c r="V56" s="3"/>
      <c r="W56" s="3"/>
      <c r="X56" s="3"/>
      <c r="Y56" s="3"/>
      <c r="Z56" s="3"/>
      <c r="AA56" s="3"/>
      <c r="AB56" s="3"/>
      <c r="AC56" s="3"/>
    </row>
    <row r="57" spans="1:29" s="4" customFormat="1">
      <c r="A57" s="46" t="s">
        <v>90</v>
      </c>
      <c r="B57" s="54" t="s">
        <v>79</v>
      </c>
      <c r="C57" s="3"/>
      <c r="D57" s="3"/>
      <c r="F57" s="3"/>
      <c r="G57" s="3"/>
      <c r="H57" s="3"/>
      <c r="I57" s="3"/>
      <c r="J57" s="50"/>
      <c r="K57" s="50"/>
      <c r="L57" s="50"/>
      <c r="M57" s="50"/>
      <c r="N57" s="50"/>
      <c r="O57" s="50"/>
      <c r="P57" s="50"/>
      <c r="V57" s="3"/>
      <c r="W57" s="3"/>
      <c r="X57" s="3"/>
      <c r="Y57" s="3"/>
      <c r="Z57" s="3"/>
      <c r="AA57" s="3"/>
      <c r="AB57" s="3"/>
      <c r="AC57" s="3"/>
    </row>
    <row r="58" spans="1:29" s="4" customFormat="1">
      <c r="A58" s="46" t="s">
        <v>91</v>
      </c>
      <c r="B58" s="54" t="s">
        <v>80</v>
      </c>
      <c r="C58" s="3"/>
      <c r="D58" s="3"/>
      <c r="E58" s="3"/>
      <c r="F58" s="8"/>
      <c r="G58" s="3"/>
      <c r="H58" s="3"/>
      <c r="I58" s="3"/>
      <c r="J58" s="3"/>
      <c r="K58" s="3"/>
      <c r="L58" s="3"/>
      <c r="M58" s="3"/>
      <c r="N58" s="3"/>
      <c r="V58" s="3"/>
      <c r="W58" s="3"/>
      <c r="X58" s="3"/>
      <c r="Y58" s="3"/>
      <c r="Z58" s="3"/>
      <c r="AA58" s="3"/>
      <c r="AB58" s="3"/>
      <c r="AC58" s="3"/>
    </row>
    <row r="59" spans="1:29" s="4" customFormat="1">
      <c r="A59" s="98" t="s">
        <v>127</v>
      </c>
      <c r="B59" s="53" t="s">
        <v>81</v>
      </c>
      <c r="C59" s="3"/>
      <c r="D59" s="3"/>
      <c r="E59" s="3"/>
      <c r="F59" s="3"/>
      <c r="G59" s="3"/>
      <c r="H59" s="3"/>
      <c r="I59" s="3"/>
      <c r="J59" s="3"/>
      <c r="K59" s="3"/>
      <c r="L59" s="3"/>
      <c r="V59" s="17"/>
      <c r="W59" s="17"/>
      <c r="X59" s="17"/>
      <c r="Y59" s="17"/>
      <c r="Z59" s="17"/>
      <c r="AA59" s="17"/>
      <c r="AB59" s="17"/>
      <c r="AC59" s="17"/>
    </row>
    <row r="60" spans="1:29" s="4" customFormat="1">
      <c r="A60" s="98" t="s">
        <v>135</v>
      </c>
      <c r="B60" s="53" t="s">
        <v>137</v>
      </c>
      <c r="C60" s="3"/>
      <c r="D60" s="3"/>
      <c r="E60" s="3"/>
      <c r="F60" s="3"/>
      <c r="G60" s="3"/>
      <c r="H60" s="3"/>
      <c r="I60" s="3"/>
      <c r="J60" s="3"/>
      <c r="K60" s="3"/>
      <c r="L60" s="3"/>
      <c r="V60" s="17"/>
      <c r="W60" s="17"/>
      <c r="X60" s="17"/>
      <c r="Y60" s="17"/>
      <c r="Z60" s="17"/>
      <c r="AA60" s="17"/>
      <c r="AB60" s="17"/>
      <c r="AC60" s="17"/>
    </row>
    <row r="61" spans="1:29" s="4" customFormat="1">
      <c r="A61" s="98" t="s">
        <v>136</v>
      </c>
      <c r="B61" s="99" t="s">
        <v>138</v>
      </c>
      <c r="C61" s="3"/>
      <c r="D61" s="3"/>
      <c r="E61" s="3"/>
      <c r="F61" s="3"/>
      <c r="G61" s="3"/>
      <c r="H61" s="3"/>
      <c r="I61" s="3"/>
      <c r="J61" s="3"/>
      <c r="K61" s="3"/>
      <c r="L61" s="3"/>
      <c r="V61" s="17"/>
      <c r="W61" s="17"/>
      <c r="X61" s="17"/>
      <c r="Y61" s="17"/>
      <c r="Z61" s="17"/>
      <c r="AA61" s="17"/>
      <c r="AB61" s="17"/>
      <c r="AC61" s="17"/>
    </row>
    <row r="62" spans="1:29" s="4" customFormat="1">
      <c r="A62" s="18" t="s">
        <v>140</v>
      </c>
      <c r="B62" s="61" t="s">
        <v>142</v>
      </c>
      <c r="C62" s="3"/>
      <c r="D62" s="3"/>
      <c r="E62" s="3"/>
      <c r="F62" s="8"/>
      <c r="G62" s="3"/>
      <c r="H62" s="3"/>
      <c r="I62" s="3"/>
      <c r="J62" s="3"/>
      <c r="K62" s="3"/>
      <c r="L62" s="3"/>
      <c r="M62" s="3"/>
      <c r="N62" s="3"/>
      <c r="V62" s="3"/>
      <c r="W62" s="3"/>
      <c r="X62" s="3"/>
      <c r="Y62" s="3"/>
      <c r="Z62" s="3"/>
      <c r="AA62" s="3"/>
      <c r="AB62" s="3"/>
      <c r="AC62" s="3"/>
    </row>
    <row r="63" spans="1:29" s="4" customFormat="1">
      <c r="B63" s="3"/>
      <c r="C63" s="3"/>
      <c r="D63" s="55"/>
      <c r="E63" s="55"/>
      <c r="F63" s="3"/>
      <c r="G63" s="46"/>
      <c r="I63" s="51"/>
      <c r="J63" s="55"/>
      <c r="K63" s="3"/>
      <c r="L63" s="10"/>
      <c r="M63" s="3"/>
      <c r="N63" s="3"/>
      <c r="V63" s="3"/>
      <c r="W63" s="3"/>
      <c r="X63" s="3"/>
      <c r="Y63" s="3"/>
      <c r="Z63" s="3"/>
      <c r="AA63" s="3"/>
      <c r="AB63" s="3"/>
      <c r="AC63" s="3"/>
    </row>
    <row r="64" spans="1:29" s="4" customFormat="1">
      <c r="A64" s="16"/>
      <c r="B64" s="3"/>
      <c r="C64" s="3"/>
      <c r="D64" s="3"/>
      <c r="E64" s="3"/>
      <c r="F64" s="3"/>
      <c r="G64" s="3"/>
      <c r="H64" s="3"/>
      <c r="I64" s="3"/>
      <c r="J64" s="3"/>
      <c r="K64" s="3"/>
      <c r="V64" s="17"/>
      <c r="W64" s="17"/>
      <c r="X64" s="17"/>
      <c r="Y64" s="17"/>
      <c r="Z64" s="17"/>
      <c r="AA64" s="17"/>
      <c r="AB64" s="17"/>
      <c r="AC64" s="3"/>
    </row>
    <row r="65" spans="1:29" s="4" customFormat="1">
      <c r="B65" s="3"/>
      <c r="C65" s="3"/>
      <c r="D65" s="3"/>
      <c r="E65" s="3"/>
      <c r="F65" s="3"/>
      <c r="G65" s="3"/>
      <c r="H65" s="3"/>
      <c r="I65" s="3"/>
      <c r="J65" s="3"/>
      <c r="K65" s="3"/>
      <c r="L65" s="3"/>
      <c r="M65" s="3"/>
      <c r="N65" s="3"/>
      <c r="V65" s="3"/>
      <c r="W65" s="3"/>
      <c r="X65" s="3"/>
      <c r="Y65" s="3"/>
      <c r="Z65" s="3"/>
      <c r="AA65" s="3"/>
      <c r="AB65" s="3"/>
      <c r="AC65" s="3"/>
    </row>
    <row r="66" spans="1:29" s="4" customFormat="1">
      <c r="B66" s="3"/>
      <c r="C66" s="3"/>
      <c r="D66" s="3"/>
      <c r="E66" s="3"/>
      <c r="F66" s="3"/>
      <c r="G66" s="3"/>
      <c r="H66" s="3"/>
      <c r="I66" s="3"/>
      <c r="J66" s="3"/>
      <c r="K66" s="3"/>
      <c r="L66" s="3"/>
      <c r="M66" s="3"/>
      <c r="N66" s="3"/>
      <c r="V66" s="3"/>
      <c r="W66" s="3"/>
      <c r="X66" s="3"/>
      <c r="Y66" s="3"/>
      <c r="Z66" s="3"/>
      <c r="AA66" s="3"/>
      <c r="AB66" s="3"/>
      <c r="AC66" s="3"/>
    </row>
    <row r="67" spans="1:29" s="4" customFormat="1">
      <c r="A67" s="56"/>
      <c r="B67" s="3"/>
      <c r="C67" s="3"/>
      <c r="D67" s="3"/>
      <c r="E67" s="3"/>
      <c r="F67" s="3"/>
      <c r="G67" s="3"/>
      <c r="H67" s="3"/>
      <c r="I67" s="3"/>
      <c r="J67" s="3"/>
      <c r="K67" s="3"/>
      <c r="L67" s="3"/>
      <c r="M67" s="3"/>
      <c r="N67" s="3"/>
      <c r="V67" s="57"/>
      <c r="W67" s="57"/>
      <c r="X67" s="57"/>
      <c r="Y67" s="57"/>
      <c r="Z67" s="57"/>
      <c r="AA67" s="57"/>
      <c r="AB67" s="57"/>
      <c r="AC67" s="3"/>
    </row>
    <row r="68" spans="1:29" s="4" customFormat="1">
      <c r="A68" s="7"/>
      <c r="B68" s="3"/>
      <c r="C68" s="3"/>
      <c r="D68" s="3"/>
      <c r="E68" s="3"/>
      <c r="F68" s="3"/>
      <c r="G68" s="3"/>
      <c r="H68" s="3"/>
      <c r="I68" s="3"/>
      <c r="J68" s="3"/>
      <c r="K68" s="3"/>
      <c r="L68" s="3"/>
      <c r="M68" s="3"/>
      <c r="N68" s="3"/>
      <c r="V68" s="9"/>
      <c r="W68" s="9"/>
      <c r="X68" s="9"/>
      <c r="Y68" s="3"/>
      <c r="Z68" s="3"/>
      <c r="AA68" s="3"/>
      <c r="AB68" s="3"/>
      <c r="AC68" s="3"/>
    </row>
    <row r="69" spans="1:29" s="7" customFormat="1">
      <c r="A69" s="58" t="s">
        <v>31</v>
      </c>
      <c r="B69" s="9"/>
      <c r="C69" s="9"/>
      <c r="D69" s="9"/>
      <c r="E69" s="9"/>
      <c r="F69" s="9"/>
      <c r="G69" s="58" t="s">
        <v>32</v>
      </c>
      <c r="J69" s="59"/>
      <c r="K69" s="9"/>
      <c r="V69" s="60"/>
      <c r="W69" s="60"/>
      <c r="AA69" s="9"/>
      <c r="AB69" s="9"/>
      <c r="AC69" s="9"/>
    </row>
    <row r="70" spans="1:29" s="7" customFormat="1">
      <c r="B70" s="9"/>
      <c r="C70" s="9"/>
      <c r="D70" s="9"/>
      <c r="E70" s="9"/>
      <c r="F70" s="9"/>
      <c r="V70" s="60"/>
      <c r="W70" s="60"/>
      <c r="X70" s="60"/>
      <c r="Y70" s="59"/>
      <c r="Z70" s="9"/>
      <c r="AA70" s="9"/>
      <c r="AB70" s="9"/>
      <c r="AC70" s="9"/>
    </row>
    <row r="71" spans="1:29" s="7" customFormat="1">
      <c r="B71" s="9"/>
      <c r="C71" s="9"/>
      <c r="D71" s="9"/>
      <c r="E71" s="9"/>
      <c r="F71" s="9"/>
      <c r="V71" s="9"/>
      <c r="W71" s="9"/>
      <c r="X71" s="9"/>
      <c r="Y71" s="9"/>
      <c r="Z71" s="9"/>
      <c r="AA71" s="9"/>
      <c r="AB71" s="9"/>
      <c r="AC71" s="9"/>
    </row>
    <row r="72" spans="1:29" s="4" customFormat="1">
      <c r="B72" s="3"/>
      <c r="C72" s="3"/>
      <c r="D72" s="3"/>
      <c r="E72" s="3"/>
      <c r="F72" s="3"/>
      <c r="G72" s="3"/>
      <c r="H72" s="3"/>
      <c r="I72" s="3"/>
      <c r="J72" s="3"/>
      <c r="K72" s="3"/>
      <c r="L72" s="3"/>
      <c r="M72" s="3"/>
      <c r="N72" s="3"/>
      <c r="V72" s="3"/>
      <c r="W72" s="3"/>
      <c r="X72" s="3"/>
      <c r="Y72" s="3"/>
      <c r="Z72" s="3"/>
      <c r="AA72" s="3"/>
      <c r="AB72" s="3"/>
      <c r="AC72" s="3"/>
    </row>
    <row r="73" spans="1:29" s="4" customFormat="1">
      <c r="B73" s="3"/>
      <c r="C73" s="3"/>
      <c r="D73" s="3"/>
      <c r="E73" s="3"/>
      <c r="F73" s="3"/>
      <c r="G73" s="3"/>
      <c r="H73" s="3"/>
      <c r="I73" s="3"/>
      <c r="J73" s="3"/>
      <c r="K73" s="3"/>
      <c r="L73" s="3"/>
      <c r="M73" s="3"/>
      <c r="N73" s="3"/>
      <c r="V73" s="3"/>
      <c r="W73" s="3"/>
      <c r="X73" s="3"/>
      <c r="Y73" s="3"/>
      <c r="Z73" s="3"/>
      <c r="AA73" s="3"/>
      <c r="AB73" s="3"/>
      <c r="AC73" s="3"/>
    </row>
    <row r="74" spans="1:29" s="4" customFormat="1">
      <c r="B74" s="3"/>
      <c r="C74" s="3"/>
      <c r="D74" s="3"/>
      <c r="E74" s="3"/>
      <c r="F74" s="3"/>
      <c r="G74" s="3"/>
      <c r="H74" s="3"/>
      <c r="I74" s="3"/>
      <c r="J74" s="3"/>
      <c r="K74" s="3"/>
      <c r="L74" s="3"/>
      <c r="M74" s="3"/>
      <c r="N74" s="3"/>
      <c r="V74" s="3"/>
      <c r="W74" s="3"/>
      <c r="X74" s="3"/>
      <c r="Y74" s="3"/>
      <c r="Z74" s="3"/>
      <c r="AA74" s="3"/>
      <c r="AB74" s="3"/>
      <c r="AC74" s="3"/>
    </row>
  </sheetData>
  <mergeCells count="5">
    <mergeCell ref="A33:B33"/>
    <mergeCell ref="A1:T1"/>
    <mergeCell ref="A2:T2"/>
    <mergeCell ref="A3:T3"/>
    <mergeCell ref="A4:T4"/>
  </mergeCells>
  <phoneticPr fontId="6" type="noConversion"/>
  <printOptions horizontalCentered="1"/>
  <pageMargins left="0.34" right="0.26" top="0.45" bottom="0" header="0.4"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5954-C1A7-4962-A90B-4393160C0E9B}">
  <dimension ref="A1"/>
  <sheetViews>
    <sheetView workbookViewId="0">
      <selection activeCell="D37" sqref="D37"/>
    </sheetView>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58F87-F0B4-4881-A514-CEEB23F326A4}">
  <sheetPr>
    <tabColor rgb="FF92D050"/>
    <pageSetUpPr fitToPage="1"/>
  </sheetPr>
  <dimension ref="A1:N91"/>
  <sheetViews>
    <sheetView tabSelected="1" topLeftCell="A28" zoomScaleNormal="100" workbookViewId="0">
      <selection activeCell="O6" sqref="O6"/>
    </sheetView>
  </sheetViews>
  <sheetFormatPr defaultRowHeight="13"/>
  <cols>
    <col min="1" max="2" width="2.90625" style="75" customWidth="1"/>
    <col min="3" max="3" width="13.453125" style="75" customWidth="1"/>
    <col min="4" max="4" width="10.6328125" style="75" customWidth="1"/>
    <col min="5" max="9" width="13.1796875" style="75" customWidth="1"/>
    <col min="10" max="10" width="1.26953125" style="75" customWidth="1"/>
    <col min="11" max="12" width="13.1796875" style="75" customWidth="1"/>
    <col min="13" max="13" width="3.08984375" style="75" customWidth="1"/>
    <col min="14" max="14" width="8.7265625" style="75"/>
    <col min="15" max="16384" width="8.7265625" style="76"/>
  </cols>
  <sheetData>
    <row r="1" spans="1:13" s="169" customFormat="1">
      <c r="A1" s="213" t="s">
        <v>63</v>
      </c>
      <c r="B1" s="213"/>
      <c r="C1" s="213"/>
      <c r="D1" s="213"/>
      <c r="E1" s="213"/>
      <c r="F1" s="213"/>
      <c r="G1" s="213"/>
      <c r="H1" s="213"/>
      <c r="I1" s="213"/>
      <c r="J1" s="213"/>
      <c r="K1" s="213"/>
      <c r="L1" s="213"/>
    </row>
    <row r="2" spans="1:13" s="169" customFormat="1" ht="14.5">
      <c r="A2" s="170" t="s">
        <v>58</v>
      </c>
      <c r="B2" s="171"/>
      <c r="C2" s="172"/>
      <c r="D2" s="214" t="s">
        <v>59</v>
      </c>
      <c r="E2" s="215"/>
      <c r="F2" s="215"/>
      <c r="G2" s="215"/>
      <c r="H2" s="215"/>
      <c r="I2" s="215"/>
      <c r="J2" s="215"/>
      <c r="K2" s="215"/>
      <c r="L2" s="219" t="s">
        <v>134</v>
      </c>
      <c r="M2" s="220"/>
    </row>
    <row r="3" spans="1:13" s="169" customFormat="1" ht="14.5" customHeight="1">
      <c r="A3" s="173" t="s">
        <v>60</v>
      </c>
      <c r="B3" s="174"/>
      <c r="C3" s="175"/>
      <c r="D3" s="216" t="s">
        <v>61</v>
      </c>
      <c r="E3" s="217"/>
      <c r="F3" s="217"/>
      <c r="G3" s="217"/>
      <c r="H3" s="217"/>
      <c r="I3" s="217"/>
      <c r="J3" s="217"/>
      <c r="K3" s="217"/>
      <c r="L3" s="221"/>
      <c r="M3" s="222"/>
    </row>
    <row r="4" spans="1:13" s="169" customFormat="1" ht="20.5" customHeight="1">
      <c r="A4" s="223" t="s">
        <v>141</v>
      </c>
      <c r="B4" s="224"/>
      <c r="C4" s="224"/>
      <c r="D4" s="224"/>
      <c r="E4" s="224"/>
      <c r="F4" s="224"/>
      <c r="G4" s="224"/>
      <c r="H4" s="224"/>
      <c r="I4" s="224"/>
      <c r="J4" s="224"/>
      <c r="K4" s="224"/>
      <c r="L4" s="224"/>
      <c r="M4" s="225"/>
    </row>
    <row r="5" spans="1:13" s="176" customFormat="1" ht="14.5">
      <c r="A5" s="218"/>
      <c r="B5" s="218"/>
      <c r="C5" s="192"/>
      <c r="D5" s="192"/>
      <c r="E5" s="192"/>
      <c r="F5" s="192"/>
      <c r="G5" s="192"/>
      <c r="H5" s="192"/>
      <c r="I5" s="192"/>
      <c r="J5" s="192"/>
      <c r="K5" s="192"/>
      <c r="L5" s="192"/>
    </row>
    <row r="6" spans="1:13" s="64" customFormat="1" ht="15.5">
      <c r="C6" s="105"/>
      <c r="D6" s="105"/>
      <c r="E6" s="105"/>
      <c r="F6" s="105"/>
      <c r="G6" s="105"/>
      <c r="H6" s="105"/>
      <c r="I6" s="105"/>
      <c r="J6" s="105"/>
      <c r="K6" s="105"/>
      <c r="L6" s="202">
        <f>'FSA Internal Worksheet'!B56</f>
        <v>44306</v>
      </c>
      <c r="M6" s="203"/>
    </row>
    <row r="7" spans="1:13" s="64" customFormat="1" ht="15.5">
      <c r="A7" s="64" t="str">
        <f>'FSA Internal Worksheet'!A38</f>
        <v>Joe Farmer Jr</v>
      </c>
      <c r="C7" s="105"/>
      <c r="D7" s="105"/>
      <c r="E7" s="105"/>
      <c r="F7" s="105"/>
      <c r="G7" s="105"/>
      <c r="H7" s="105"/>
      <c r="I7" s="105"/>
      <c r="J7" s="105"/>
      <c r="K7" s="105"/>
      <c r="L7" s="105"/>
    </row>
    <row r="8" spans="1:13" s="64" customFormat="1" ht="15.5">
      <c r="A8" s="64" t="str">
        <f>'FSA Internal Worksheet'!I38</f>
        <v>123 Main Street</v>
      </c>
      <c r="C8" s="105"/>
      <c r="D8" s="105"/>
      <c r="E8" s="105"/>
      <c r="F8" s="105"/>
      <c r="G8" s="105"/>
      <c r="H8" s="105"/>
      <c r="I8" s="105"/>
      <c r="J8" s="105"/>
      <c r="K8" s="105"/>
      <c r="L8" s="105"/>
    </row>
    <row r="9" spans="1:13" s="64" customFormat="1" ht="15.5">
      <c r="A9" s="64" t="str">
        <f>'FSA Internal Worksheet'!J38</f>
        <v>Suite 101</v>
      </c>
      <c r="C9" s="105"/>
      <c r="D9" s="105"/>
      <c r="E9" s="105"/>
      <c r="F9" s="105"/>
      <c r="G9" s="105"/>
      <c r="H9" s="105"/>
      <c r="I9" s="105"/>
      <c r="J9" s="105"/>
      <c r="K9" s="105"/>
      <c r="L9" s="105"/>
    </row>
    <row r="10" spans="1:13" s="64" customFormat="1" ht="15.5">
      <c r="A10" s="64" t="str">
        <f>_xlfn.CONCAT('FSA Internal Worksheet'!K38,(_xlfn.CONCAT(", ",(_xlfn.CONCAT('FSA Internal Worksheet'!L38,(_xlfn.CONCAT("  ",'FSA Internal Worksheet'!M38)))))))</f>
        <v>Temple, Texas  76501</v>
      </c>
      <c r="C10" s="105"/>
      <c r="D10" s="105"/>
      <c r="E10" s="105"/>
      <c r="F10" s="105"/>
      <c r="G10" s="105"/>
      <c r="H10" s="105"/>
      <c r="I10" s="105"/>
      <c r="J10" s="105"/>
      <c r="K10" s="105"/>
      <c r="L10" s="105"/>
    </row>
    <row r="11" spans="1:13" s="64" customFormat="1" ht="15.5">
      <c r="C11" s="105"/>
      <c r="D11" s="105"/>
      <c r="E11" s="105"/>
      <c r="F11" s="105"/>
      <c r="G11" s="105"/>
      <c r="H11" s="105"/>
      <c r="I11" s="105"/>
      <c r="J11" s="105"/>
      <c r="K11" s="105"/>
      <c r="L11" s="105"/>
    </row>
    <row r="12" spans="1:13" s="64" customFormat="1" ht="15.5">
      <c r="C12" s="105"/>
      <c r="D12" s="105"/>
      <c r="E12" s="105"/>
      <c r="F12" s="105"/>
      <c r="G12" s="105"/>
      <c r="H12" s="105"/>
      <c r="I12" s="105"/>
      <c r="J12" s="105"/>
      <c r="K12" s="105"/>
      <c r="L12" s="105"/>
    </row>
    <row r="13" spans="1:13" s="64" customFormat="1" ht="15.5">
      <c r="A13" s="191" t="s">
        <v>67</v>
      </c>
      <c r="B13" s="191"/>
      <c r="C13" s="194"/>
      <c r="D13" s="194"/>
      <c r="E13" s="194"/>
      <c r="F13" s="194"/>
      <c r="G13" s="194"/>
      <c r="H13" s="194"/>
      <c r="I13" s="194"/>
      <c r="J13" s="194"/>
      <c r="K13" s="194"/>
      <c r="L13" s="194"/>
    </row>
    <row r="14" spans="1:13" s="64" customFormat="1" ht="15.5">
      <c r="A14" s="191"/>
      <c r="B14" s="191"/>
      <c r="C14" s="194"/>
      <c r="D14" s="194"/>
      <c r="E14" s="194"/>
      <c r="F14" s="194"/>
      <c r="G14" s="194"/>
      <c r="H14" s="194"/>
      <c r="I14" s="194"/>
      <c r="J14" s="194"/>
      <c r="K14" s="194"/>
      <c r="L14" s="194"/>
    </row>
    <row r="15" spans="1:13" s="64" customFormat="1" ht="111" customHeight="1">
      <c r="A15" s="191" t="s">
        <v>148</v>
      </c>
      <c r="B15" s="191"/>
      <c r="C15" s="194"/>
      <c r="D15" s="194"/>
      <c r="E15" s="194"/>
      <c r="F15" s="194"/>
      <c r="G15" s="194"/>
      <c r="H15" s="194"/>
      <c r="I15" s="194"/>
      <c r="J15" s="194"/>
      <c r="K15" s="194"/>
      <c r="L15" s="195"/>
      <c r="M15" s="193"/>
    </row>
    <row r="16" spans="1:13" s="64" customFormat="1" ht="65.5" customHeight="1">
      <c r="A16" s="198" t="str">
        <f>'FSA Internal Worksheet'!B62</f>
        <v>After your ARPA-eligible direct loans are paid in full, you will still be indebted to FSA for any loans that are not eligible for the ARPA Loan Payment program.  This includes Economic Emergency loan 29-01 dated 3/5/1984, and Operating Loan 44-05 dated 12/4/2020 which was not fully advanced on 1/1/2021.</v>
      </c>
      <c r="B16" s="198"/>
      <c r="C16" s="199"/>
      <c r="D16" s="199"/>
      <c r="E16" s="199"/>
      <c r="F16" s="199"/>
      <c r="G16" s="199"/>
      <c r="H16" s="199"/>
      <c r="I16" s="199"/>
      <c r="J16" s="199"/>
      <c r="K16" s="199"/>
      <c r="L16" s="200"/>
      <c r="M16" s="201"/>
    </row>
    <row r="17" spans="1:13" s="64" customFormat="1" ht="46.5" customHeight="1">
      <c r="A17" s="191" t="s">
        <v>133</v>
      </c>
      <c r="B17" s="191"/>
      <c r="C17" s="194"/>
      <c r="D17" s="194"/>
      <c r="E17" s="194"/>
      <c r="F17" s="194"/>
      <c r="G17" s="194"/>
      <c r="H17" s="194"/>
      <c r="I17" s="194"/>
      <c r="J17" s="194"/>
      <c r="K17" s="194"/>
      <c r="L17" s="195"/>
      <c r="M17" s="193"/>
    </row>
    <row r="18" spans="1:13" s="64" customFormat="1" ht="31.5" customHeight="1">
      <c r="A18" s="191" t="s">
        <v>64</v>
      </c>
      <c r="B18" s="191"/>
      <c r="C18" s="194"/>
      <c r="D18" s="194"/>
      <c r="E18" s="194"/>
      <c r="F18" s="194"/>
      <c r="G18" s="194"/>
      <c r="H18" s="194"/>
      <c r="I18" s="194"/>
      <c r="J18" s="194"/>
      <c r="K18" s="194"/>
      <c r="L18" s="195"/>
      <c r="M18" s="193"/>
    </row>
    <row r="19" spans="1:13" s="64" customFormat="1" ht="79.5" customHeight="1">
      <c r="A19" s="191" t="s">
        <v>157</v>
      </c>
      <c r="B19" s="191"/>
      <c r="C19" s="194"/>
      <c r="D19" s="194"/>
      <c r="E19" s="194"/>
      <c r="F19" s="194"/>
      <c r="G19" s="194"/>
      <c r="H19" s="194"/>
      <c r="I19" s="194"/>
      <c r="J19" s="194"/>
      <c r="K19" s="194"/>
      <c r="L19" s="195"/>
      <c r="M19" s="193"/>
    </row>
    <row r="20" spans="1:13" s="64" customFormat="1" ht="96" customHeight="1">
      <c r="A20" s="191" t="s">
        <v>149</v>
      </c>
      <c r="B20" s="191"/>
      <c r="C20" s="194"/>
      <c r="D20" s="194"/>
      <c r="E20" s="194"/>
      <c r="F20" s="194"/>
      <c r="G20" s="194"/>
      <c r="H20" s="194"/>
      <c r="I20" s="194"/>
      <c r="J20" s="194"/>
      <c r="K20" s="194"/>
      <c r="L20" s="195"/>
      <c r="M20" s="193"/>
    </row>
    <row r="21" spans="1:13" s="64" customFormat="1" ht="31" customHeight="1">
      <c r="A21" s="191" t="s">
        <v>65</v>
      </c>
      <c r="B21" s="191"/>
      <c r="C21" s="194"/>
      <c r="D21" s="194"/>
      <c r="E21" s="194"/>
      <c r="F21" s="194"/>
      <c r="G21" s="194"/>
      <c r="H21" s="194"/>
      <c r="I21" s="194"/>
      <c r="J21" s="194"/>
      <c r="K21" s="194"/>
      <c r="L21" s="195"/>
      <c r="M21" s="193"/>
    </row>
    <row r="22" spans="1:13" s="64" customFormat="1" ht="82.5" customHeight="1">
      <c r="A22" s="177" t="s">
        <v>66</v>
      </c>
      <c r="B22" s="191" t="s">
        <v>112</v>
      </c>
      <c r="C22" s="192"/>
      <c r="D22" s="192"/>
      <c r="E22" s="192"/>
      <c r="F22" s="192"/>
      <c r="G22" s="192"/>
      <c r="H22" s="192"/>
      <c r="I22" s="192"/>
      <c r="J22" s="192"/>
      <c r="K22" s="192"/>
      <c r="L22" s="192"/>
      <c r="M22" s="193"/>
    </row>
    <row r="23" spans="1:13" s="64" customFormat="1" ht="79.5" customHeight="1">
      <c r="A23" s="177" t="s">
        <v>66</v>
      </c>
      <c r="B23" s="191" t="s">
        <v>113</v>
      </c>
      <c r="C23" s="192"/>
      <c r="D23" s="192"/>
      <c r="E23" s="192"/>
      <c r="F23" s="192"/>
      <c r="G23" s="192"/>
      <c r="H23" s="192"/>
      <c r="I23" s="192"/>
      <c r="J23" s="192"/>
      <c r="K23" s="192"/>
      <c r="L23" s="192"/>
      <c r="M23" s="193"/>
    </row>
    <row r="24" spans="1:13" s="64" customFormat="1" ht="95.5" customHeight="1">
      <c r="A24" s="177" t="s">
        <v>66</v>
      </c>
      <c r="B24" s="191" t="s">
        <v>143</v>
      </c>
      <c r="C24" s="193"/>
      <c r="D24" s="193"/>
      <c r="E24" s="193"/>
      <c r="F24" s="193"/>
      <c r="G24" s="193"/>
      <c r="H24" s="193"/>
      <c r="I24" s="193"/>
      <c r="J24" s="193"/>
      <c r="K24" s="193"/>
      <c r="L24" s="193"/>
      <c r="M24" s="193"/>
    </row>
    <row r="25" spans="1:13" s="64" customFormat="1" ht="63" customHeight="1">
      <c r="A25" s="177" t="s">
        <v>66</v>
      </c>
      <c r="B25" s="191" t="s">
        <v>106</v>
      </c>
      <c r="C25" s="193"/>
      <c r="D25" s="193"/>
      <c r="E25" s="193"/>
      <c r="F25" s="193"/>
      <c r="G25" s="193"/>
      <c r="H25" s="193"/>
      <c r="I25" s="193"/>
      <c r="J25" s="193"/>
      <c r="K25" s="193"/>
      <c r="L25" s="193"/>
      <c r="M25" s="193"/>
    </row>
    <row r="26" spans="1:13" s="64" customFormat="1" ht="47" customHeight="1">
      <c r="A26" s="177" t="s">
        <v>66</v>
      </c>
      <c r="B26" s="191" t="s">
        <v>144</v>
      </c>
      <c r="C26" s="193"/>
      <c r="D26" s="193"/>
      <c r="E26" s="193"/>
      <c r="F26" s="193"/>
      <c r="G26" s="193"/>
      <c r="H26" s="193"/>
      <c r="I26" s="193"/>
      <c r="J26" s="193"/>
      <c r="K26" s="193"/>
      <c r="L26" s="193"/>
      <c r="M26" s="193"/>
    </row>
    <row r="27" spans="1:13" s="64" customFormat="1" ht="94.5" customHeight="1">
      <c r="A27" s="177" t="s">
        <v>66</v>
      </c>
      <c r="B27" s="191" t="s">
        <v>145</v>
      </c>
      <c r="C27" s="193"/>
      <c r="D27" s="193"/>
      <c r="E27" s="193"/>
      <c r="F27" s="193"/>
      <c r="G27" s="193"/>
      <c r="H27" s="193"/>
      <c r="I27" s="193"/>
      <c r="J27" s="193"/>
      <c r="K27" s="193"/>
      <c r="L27" s="193"/>
      <c r="M27" s="193"/>
    </row>
    <row r="28" spans="1:13" s="64" customFormat="1" ht="45.5" customHeight="1">
      <c r="A28" s="177" t="s">
        <v>66</v>
      </c>
      <c r="B28" s="191" t="s">
        <v>146</v>
      </c>
      <c r="C28" s="193"/>
      <c r="D28" s="193"/>
      <c r="E28" s="193"/>
      <c r="F28" s="193"/>
      <c r="G28" s="193"/>
      <c r="H28" s="193"/>
      <c r="I28" s="193"/>
      <c r="J28" s="193"/>
      <c r="K28" s="193"/>
      <c r="L28" s="193"/>
      <c r="M28" s="193"/>
    </row>
    <row r="29" spans="1:13" s="179" customFormat="1" ht="32" customHeight="1">
      <c r="A29" s="178" t="s">
        <v>66</v>
      </c>
      <c r="B29" s="191" t="s">
        <v>114</v>
      </c>
      <c r="C29" s="193"/>
      <c r="D29" s="193"/>
      <c r="E29" s="193"/>
      <c r="F29" s="193"/>
      <c r="G29" s="193"/>
      <c r="H29" s="193"/>
      <c r="I29" s="193"/>
      <c r="J29" s="193"/>
      <c r="K29" s="193"/>
      <c r="L29" s="193"/>
      <c r="M29" s="193"/>
    </row>
    <row r="30" spans="1:13" s="64" customFormat="1" ht="46.5" customHeight="1">
      <c r="A30" s="177" t="s">
        <v>66</v>
      </c>
      <c r="B30" s="191" t="s">
        <v>109</v>
      </c>
      <c r="C30" s="193"/>
      <c r="D30" s="193"/>
      <c r="E30" s="193"/>
      <c r="F30" s="193"/>
      <c r="G30" s="193"/>
      <c r="H30" s="193"/>
      <c r="I30" s="193"/>
      <c r="J30" s="193"/>
      <c r="K30" s="193"/>
      <c r="L30" s="193"/>
      <c r="M30" s="193"/>
    </row>
    <row r="31" spans="1:13" s="179" customFormat="1" ht="48" customHeight="1">
      <c r="A31" s="178" t="s">
        <v>66</v>
      </c>
      <c r="B31" s="191" t="s">
        <v>110</v>
      </c>
      <c r="C31" s="193"/>
      <c r="D31" s="193"/>
      <c r="E31" s="193"/>
      <c r="F31" s="193"/>
      <c r="G31" s="193"/>
      <c r="H31" s="193"/>
      <c r="I31" s="193"/>
      <c r="J31" s="193"/>
      <c r="K31" s="193"/>
      <c r="L31" s="193"/>
      <c r="M31" s="193"/>
    </row>
    <row r="32" spans="1:13" s="179" customFormat="1" ht="32.5" customHeight="1">
      <c r="A32" s="178" t="s">
        <v>66</v>
      </c>
      <c r="B32" s="196" t="s">
        <v>111</v>
      </c>
      <c r="C32" s="197"/>
      <c r="D32" s="197"/>
      <c r="E32" s="197"/>
      <c r="F32" s="197"/>
      <c r="G32" s="197"/>
      <c r="H32" s="197"/>
      <c r="I32" s="197"/>
      <c r="J32" s="197"/>
      <c r="K32" s="197"/>
      <c r="L32" s="197"/>
      <c r="M32" s="197"/>
    </row>
    <row r="33" spans="1:14" s="64" customFormat="1" ht="79.5" customHeight="1">
      <c r="A33" s="177" t="s">
        <v>66</v>
      </c>
      <c r="B33" s="191" t="s">
        <v>96</v>
      </c>
      <c r="C33" s="193"/>
      <c r="D33" s="193"/>
      <c r="E33" s="193"/>
      <c r="F33" s="193"/>
      <c r="G33" s="193"/>
      <c r="H33" s="193"/>
      <c r="I33" s="193"/>
      <c r="J33" s="193"/>
      <c r="K33" s="193"/>
      <c r="L33" s="193"/>
      <c r="M33" s="193"/>
    </row>
    <row r="34" spans="1:14" s="64" customFormat="1" ht="47.5" customHeight="1">
      <c r="A34" s="178" t="s">
        <v>66</v>
      </c>
      <c r="B34" s="196" t="s">
        <v>115</v>
      </c>
      <c r="C34" s="197"/>
      <c r="D34" s="197"/>
      <c r="E34" s="197"/>
      <c r="F34" s="197"/>
      <c r="G34" s="197"/>
      <c r="H34" s="197"/>
      <c r="I34" s="197"/>
      <c r="J34" s="197"/>
      <c r="K34" s="197"/>
      <c r="L34" s="197"/>
      <c r="M34" s="197"/>
    </row>
    <row r="35" spans="1:14" s="64" customFormat="1" ht="48" customHeight="1">
      <c r="A35" s="178"/>
      <c r="B35" s="178"/>
      <c r="C35" s="196"/>
      <c r="D35" s="210"/>
      <c r="E35" s="210"/>
      <c r="F35" s="210"/>
      <c r="G35" s="210"/>
      <c r="H35" s="210"/>
      <c r="I35" s="210"/>
      <c r="J35" s="210"/>
      <c r="K35" s="210"/>
      <c r="L35" s="210"/>
      <c r="M35" s="197"/>
    </row>
    <row r="36" spans="1:14" s="64" customFormat="1" ht="47" customHeight="1">
      <c r="A36" s="178"/>
      <c r="B36" s="178"/>
      <c r="C36" s="196"/>
      <c r="D36" s="210"/>
      <c r="E36" s="210"/>
      <c r="F36" s="210"/>
      <c r="G36" s="210"/>
      <c r="H36" s="210"/>
      <c r="I36" s="210"/>
      <c r="J36" s="210"/>
      <c r="K36" s="210"/>
      <c r="L36" s="210"/>
      <c r="M36" s="197"/>
    </row>
    <row r="37" spans="1:14" s="64" customFormat="1" ht="47" customHeight="1">
      <c r="A37" s="178"/>
      <c r="B37" s="178"/>
      <c r="C37" s="196"/>
      <c r="D37" s="210"/>
      <c r="E37" s="210"/>
      <c r="F37" s="210"/>
      <c r="G37" s="210"/>
      <c r="H37" s="210"/>
      <c r="I37" s="210"/>
      <c r="J37" s="210"/>
      <c r="K37" s="210"/>
      <c r="L37" s="210"/>
      <c r="M37" s="197"/>
    </row>
    <row r="38" spans="1:14" s="64" customFormat="1" ht="62" customHeight="1">
      <c r="A38" s="178"/>
      <c r="B38" s="178"/>
      <c r="C38" s="196"/>
      <c r="D38" s="210"/>
      <c r="E38" s="210"/>
      <c r="F38" s="210"/>
      <c r="G38" s="210"/>
      <c r="H38" s="210"/>
      <c r="I38" s="210"/>
      <c r="J38" s="210"/>
      <c r="K38" s="210"/>
      <c r="L38" s="210"/>
      <c r="M38" s="197"/>
    </row>
    <row r="39" spans="1:14" s="64" customFormat="1" ht="65" customHeight="1">
      <c r="A39" s="178" t="s">
        <v>66</v>
      </c>
      <c r="B39" s="196" t="s">
        <v>150</v>
      </c>
      <c r="C39" s="197"/>
      <c r="D39" s="197"/>
      <c r="E39" s="197"/>
      <c r="F39" s="197"/>
      <c r="G39" s="197"/>
      <c r="H39" s="197"/>
      <c r="I39" s="197"/>
      <c r="J39" s="197"/>
      <c r="K39" s="197"/>
      <c r="L39" s="197"/>
      <c r="M39" s="197"/>
    </row>
    <row r="40" spans="1:14" s="180" customFormat="1" ht="47" customHeight="1">
      <c r="A40" s="196" t="s">
        <v>151</v>
      </c>
      <c r="B40" s="196"/>
      <c r="C40" s="209"/>
      <c r="D40" s="209"/>
      <c r="E40" s="209"/>
      <c r="F40" s="209"/>
      <c r="G40" s="209"/>
      <c r="H40" s="209"/>
      <c r="I40" s="209"/>
      <c r="J40" s="209"/>
      <c r="K40" s="209"/>
      <c r="L40" s="210"/>
      <c r="M40" s="193"/>
    </row>
    <row r="41" spans="1:14" s="180" customFormat="1" ht="15.5">
      <c r="A41" s="206" t="str">
        <f>'FSA Internal Worksheet'!B59</f>
        <v>1400 Independence Ave SW, Washington DC, 20250</v>
      </c>
      <c r="B41" s="206"/>
      <c r="C41" s="207"/>
      <c r="D41" s="207"/>
      <c r="E41" s="207"/>
      <c r="F41" s="207"/>
      <c r="G41" s="207"/>
      <c r="H41" s="207"/>
      <c r="I41" s="207"/>
      <c r="J41" s="207"/>
      <c r="K41" s="207"/>
      <c r="L41" s="208"/>
      <c r="M41" s="203"/>
      <c r="N41" s="179"/>
    </row>
    <row r="42" spans="1:14" s="180" customFormat="1" ht="15.5">
      <c r="A42" s="206" t="str">
        <f>'FSA Internal Worksheet'!B60</f>
        <v>Fax:  (202) 555-5555</v>
      </c>
      <c r="B42" s="206"/>
      <c r="C42" s="207"/>
      <c r="D42" s="207"/>
      <c r="E42" s="207"/>
      <c r="F42" s="207"/>
      <c r="G42" s="207"/>
      <c r="H42" s="207"/>
      <c r="I42" s="207"/>
      <c r="J42" s="207"/>
      <c r="K42" s="207"/>
      <c r="L42" s="208"/>
      <c r="M42" s="203"/>
      <c r="N42" s="179"/>
    </row>
    <row r="43" spans="1:14" s="180" customFormat="1" ht="15.5">
      <c r="A43" s="206" t="str">
        <f>'FSA Internal Worksheet'!B61</f>
        <v>Email:  loan.officer@usda.gov</v>
      </c>
      <c r="B43" s="206"/>
      <c r="C43" s="207"/>
      <c r="D43" s="207"/>
      <c r="E43" s="207"/>
      <c r="F43" s="207"/>
      <c r="G43" s="207"/>
      <c r="H43" s="207"/>
      <c r="I43" s="207"/>
      <c r="J43" s="207"/>
      <c r="K43" s="207"/>
      <c r="L43" s="208"/>
      <c r="M43" s="203"/>
      <c r="N43" s="179"/>
    </row>
    <row r="44" spans="1:14" s="64" customFormat="1" ht="64" customHeight="1">
      <c r="A44" s="191" t="s">
        <v>158</v>
      </c>
      <c r="B44" s="191"/>
      <c r="C44" s="194"/>
      <c r="D44" s="194"/>
      <c r="E44" s="194"/>
      <c r="F44" s="194"/>
      <c r="G44" s="194"/>
      <c r="H44" s="194"/>
      <c r="I44" s="194"/>
      <c r="J44" s="194"/>
      <c r="K44" s="194"/>
      <c r="L44" s="194"/>
      <c r="M44" s="193"/>
    </row>
    <row r="45" spans="1:14" s="64" customFormat="1" ht="62" customHeight="1">
      <c r="A45" s="177" t="s">
        <v>66</v>
      </c>
      <c r="B45" s="191" t="s">
        <v>152</v>
      </c>
      <c r="C45" s="193"/>
      <c r="D45" s="193"/>
      <c r="E45" s="193"/>
      <c r="F45" s="193"/>
      <c r="G45" s="193"/>
      <c r="H45" s="193"/>
      <c r="I45" s="193"/>
      <c r="J45" s="193"/>
      <c r="K45" s="193"/>
      <c r="L45" s="193"/>
      <c r="M45" s="193"/>
    </row>
    <row r="46" spans="1:14" s="64" customFormat="1" ht="30.5" customHeight="1">
      <c r="A46" s="177" t="s">
        <v>66</v>
      </c>
      <c r="B46" s="191" t="s">
        <v>74</v>
      </c>
      <c r="C46" s="193"/>
      <c r="D46" s="193"/>
      <c r="E46" s="193"/>
      <c r="F46" s="193"/>
      <c r="G46" s="193"/>
      <c r="H46" s="193"/>
      <c r="I46" s="193"/>
      <c r="J46" s="193"/>
      <c r="K46" s="193"/>
      <c r="L46" s="193"/>
      <c r="M46" s="193"/>
    </row>
    <row r="47" spans="1:14" s="64" customFormat="1" ht="63.5" customHeight="1">
      <c r="A47" s="191" t="s">
        <v>159</v>
      </c>
      <c r="B47" s="191"/>
      <c r="C47" s="194"/>
      <c r="D47" s="194"/>
      <c r="E47" s="194"/>
      <c r="F47" s="194"/>
      <c r="G47" s="194"/>
      <c r="H47" s="194"/>
      <c r="I47" s="194"/>
      <c r="J47" s="194"/>
      <c r="K47" s="194"/>
      <c r="L47" s="194"/>
      <c r="M47" s="193"/>
    </row>
    <row r="48" spans="1:14" s="64" customFormat="1" ht="33" customHeight="1">
      <c r="A48" s="211" t="s">
        <v>73</v>
      </c>
      <c r="B48" s="211"/>
      <c r="C48" s="212"/>
      <c r="D48" s="212"/>
      <c r="E48" s="212"/>
      <c r="F48" s="212"/>
      <c r="G48" s="212"/>
      <c r="H48" s="212"/>
      <c r="I48" s="212"/>
      <c r="J48" s="212"/>
      <c r="K48" s="212"/>
      <c r="L48" s="212"/>
    </row>
    <row r="49" spans="1:14" s="64" customFormat="1" ht="71" customHeight="1">
      <c r="A49" s="211"/>
      <c r="B49" s="211"/>
      <c r="C49" s="212"/>
      <c r="D49" s="212"/>
      <c r="E49" s="212"/>
      <c r="F49" s="212"/>
      <c r="G49" s="212"/>
      <c r="H49" s="212"/>
      <c r="I49" s="212"/>
      <c r="J49" s="212"/>
      <c r="K49" s="212"/>
      <c r="L49" s="212"/>
    </row>
    <row r="50" spans="1:14" s="64" customFormat="1" ht="15.5">
      <c r="A50" s="211" t="str">
        <f>'FSA Internal Worksheet'!B57</f>
        <v>Sheila Oellrich</v>
      </c>
      <c r="B50" s="211"/>
      <c r="C50" s="212"/>
      <c r="D50" s="212"/>
      <c r="E50" s="212"/>
      <c r="F50" s="212"/>
      <c r="G50" s="212"/>
      <c r="H50" s="212"/>
      <c r="I50" s="212"/>
      <c r="J50" s="212"/>
      <c r="K50" s="212"/>
      <c r="L50" s="212"/>
    </row>
    <row r="51" spans="1:14" s="64" customFormat="1" ht="15.5">
      <c r="A51" s="211" t="str">
        <f>'FSA Internal Worksheet'!B58</f>
        <v>Program Analyst</v>
      </c>
      <c r="B51" s="211"/>
      <c r="C51" s="212"/>
      <c r="D51" s="212"/>
      <c r="E51" s="212"/>
      <c r="F51" s="212"/>
      <c r="G51" s="212"/>
      <c r="H51" s="212"/>
      <c r="I51" s="212"/>
      <c r="J51" s="212"/>
      <c r="K51" s="212"/>
      <c r="L51" s="212"/>
    </row>
    <row r="52" spans="1:14" s="64" customFormat="1" ht="14" customHeight="1">
      <c r="A52" s="177"/>
      <c r="B52" s="177"/>
      <c r="C52" s="103"/>
      <c r="D52" s="104"/>
      <c r="E52" s="104"/>
      <c r="F52" s="104"/>
      <c r="G52" s="104"/>
      <c r="H52" s="104"/>
      <c r="I52" s="104"/>
      <c r="J52" s="104"/>
      <c r="K52" s="104"/>
      <c r="L52" s="104"/>
    </row>
    <row r="53" spans="1:14" s="176" customFormat="1" ht="90.5" customHeight="1">
      <c r="A53" s="204" t="s">
        <v>160</v>
      </c>
      <c r="B53" s="205"/>
      <c r="C53" s="205"/>
      <c r="D53" s="205"/>
      <c r="E53" s="205"/>
      <c r="F53" s="205"/>
      <c r="G53" s="205"/>
      <c r="H53" s="205"/>
      <c r="I53" s="205"/>
      <c r="J53" s="205"/>
      <c r="K53" s="205"/>
      <c r="L53" s="205"/>
      <c r="M53" s="205"/>
    </row>
    <row r="54" spans="1:14" s="176" customFormat="1" ht="116.5" customHeight="1">
      <c r="A54" s="204" t="s">
        <v>62</v>
      </c>
      <c r="B54" s="205"/>
      <c r="C54" s="205"/>
      <c r="D54" s="205"/>
      <c r="E54" s="205"/>
      <c r="F54" s="205"/>
      <c r="G54" s="205"/>
      <c r="H54" s="205"/>
      <c r="I54" s="205"/>
      <c r="J54" s="205"/>
      <c r="K54" s="205"/>
      <c r="L54" s="205"/>
      <c r="M54" s="205"/>
    </row>
    <row r="55" spans="1:14" ht="16.5" customHeight="1" thickBot="1"/>
    <row r="56" spans="1:14" ht="16" customHeight="1">
      <c r="A56" s="106"/>
      <c r="B56" s="181"/>
      <c r="C56" s="181"/>
      <c r="D56" s="181"/>
      <c r="E56" s="181"/>
      <c r="F56" s="181"/>
      <c r="G56" s="181"/>
      <c r="H56" s="181"/>
      <c r="I56" s="181"/>
      <c r="J56" s="181"/>
      <c r="K56" s="181"/>
      <c r="L56" s="181"/>
      <c r="M56" s="110"/>
    </row>
    <row r="57" spans="1:14" s="186" customFormat="1" ht="18.5">
      <c r="A57" s="182"/>
      <c r="B57" s="183"/>
      <c r="C57" s="228" t="s">
        <v>147</v>
      </c>
      <c r="D57" s="229"/>
      <c r="E57" s="229"/>
      <c r="F57" s="229"/>
      <c r="G57" s="229"/>
      <c r="H57" s="229"/>
      <c r="I57" s="229"/>
      <c r="J57" s="229"/>
      <c r="K57" s="229"/>
      <c r="L57" s="229"/>
      <c r="M57" s="184"/>
      <c r="N57" s="185"/>
    </row>
    <row r="58" spans="1:14" s="186" customFormat="1" ht="18.5">
      <c r="A58" s="182"/>
      <c r="B58" s="183"/>
      <c r="C58" s="228" t="s">
        <v>107</v>
      </c>
      <c r="D58" s="229"/>
      <c r="E58" s="229"/>
      <c r="F58" s="229"/>
      <c r="G58" s="229"/>
      <c r="H58" s="229"/>
      <c r="I58" s="229"/>
      <c r="J58" s="229"/>
      <c r="K58" s="229"/>
      <c r="L58" s="229"/>
      <c r="M58" s="184"/>
      <c r="N58" s="185"/>
    </row>
    <row r="59" spans="1:14" s="186" customFormat="1" ht="18.5">
      <c r="A59" s="182"/>
      <c r="B59" s="183"/>
      <c r="C59" s="228" t="s">
        <v>24</v>
      </c>
      <c r="D59" s="229"/>
      <c r="E59" s="229"/>
      <c r="F59" s="229"/>
      <c r="G59" s="229"/>
      <c r="H59" s="229"/>
      <c r="I59" s="229"/>
      <c r="J59" s="229"/>
      <c r="K59" s="229"/>
      <c r="L59" s="229"/>
      <c r="M59" s="184"/>
      <c r="N59" s="185"/>
    </row>
    <row r="60" spans="1:14">
      <c r="A60" s="72"/>
      <c r="B60" s="73"/>
      <c r="C60" s="73"/>
      <c r="D60" s="73"/>
      <c r="E60" s="73"/>
      <c r="F60" s="73"/>
      <c r="G60" s="73"/>
      <c r="H60" s="73"/>
      <c r="I60" s="73"/>
      <c r="J60" s="73"/>
      <c r="K60" s="73"/>
      <c r="L60" s="73"/>
      <c r="M60" s="74"/>
    </row>
    <row r="61" spans="1:14" s="67" customFormat="1" ht="20.5" customHeight="1">
      <c r="A61" s="65"/>
      <c r="B61" s="66"/>
      <c r="D61" s="68" t="s">
        <v>43</v>
      </c>
      <c r="E61" s="96" t="str">
        <f>'FSA Internal Worksheet'!A38</f>
        <v>Joe Farmer Jr</v>
      </c>
      <c r="F61" s="97"/>
      <c r="G61" s="97"/>
      <c r="H61" s="69"/>
      <c r="I61" s="68" t="s">
        <v>26</v>
      </c>
      <c r="J61" s="96" t="str">
        <f>'FSA Internal Worksheet'!B5</f>
        <v>01-001-*****1234</v>
      </c>
      <c r="K61" s="97"/>
      <c r="L61" s="97"/>
      <c r="M61" s="70"/>
      <c r="N61" s="71"/>
    </row>
    <row r="62" spans="1:14">
      <c r="A62" s="72"/>
      <c r="B62" s="73"/>
      <c r="C62" s="73"/>
      <c r="D62" s="73"/>
      <c r="E62" s="73"/>
      <c r="F62" s="73"/>
      <c r="G62" s="73"/>
      <c r="H62" s="73"/>
      <c r="I62" s="73"/>
      <c r="J62" s="73"/>
      <c r="K62" s="73"/>
      <c r="L62" s="73"/>
      <c r="M62" s="74"/>
    </row>
    <row r="63" spans="1:14" ht="27" customHeight="1">
      <c r="A63" s="72"/>
      <c r="B63" s="73"/>
      <c r="C63" s="230" t="s">
        <v>0</v>
      </c>
      <c r="D63" s="231"/>
      <c r="E63" s="231"/>
      <c r="F63" s="231"/>
      <c r="G63" s="231"/>
      <c r="H63" s="231"/>
      <c r="I63" s="232"/>
      <c r="J63" s="77"/>
      <c r="K63" s="233" t="s">
        <v>1</v>
      </c>
      <c r="L63" s="234"/>
      <c r="M63" s="74"/>
    </row>
    <row r="64" spans="1:14" ht="43" customHeight="1">
      <c r="A64" s="72"/>
      <c r="B64" s="73"/>
      <c r="C64" s="78" t="s">
        <v>19</v>
      </c>
      <c r="D64" s="79" t="s">
        <v>20</v>
      </c>
      <c r="E64" s="79" t="s">
        <v>21</v>
      </c>
      <c r="F64" s="79" t="s">
        <v>22</v>
      </c>
      <c r="G64" s="79" t="s">
        <v>35</v>
      </c>
      <c r="H64" s="79" t="s">
        <v>18</v>
      </c>
      <c r="I64" s="79" t="s">
        <v>82</v>
      </c>
      <c r="J64" s="80"/>
      <c r="K64" s="79" t="s">
        <v>84</v>
      </c>
      <c r="L64" s="79" t="s">
        <v>85</v>
      </c>
      <c r="M64" s="74"/>
    </row>
    <row r="65" spans="1:14" s="90" customFormat="1" ht="25" customHeight="1">
      <c r="A65" s="81"/>
      <c r="B65" s="82"/>
      <c r="C65" s="83" t="str">
        <f>IF(ISBLANK('FSA Internal Worksheet'!A8)," ",('FSA Internal Worksheet'!A8))</f>
        <v>44-01-OL</v>
      </c>
      <c r="D65" s="84">
        <f>IF(ISBLANK('FSA Internal Worksheet'!B8)," ",('FSA Internal Worksheet'!B8))</f>
        <v>33311</v>
      </c>
      <c r="E65" s="85">
        <f>'FSA Internal Worksheet'!G8</f>
        <v>21061.74</v>
      </c>
      <c r="F65" s="86">
        <f>'FSA Internal Worksheet'!R8</f>
        <v>3526.2500000000005</v>
      </c>
      <c r="G65" s="86">
        <f>'FSA Internal Worksheet'!S8</f>
        <v>1000</v>
      </c>
      <c r="H65" s="86">
        <f>E65+F65+G65</f>
        <v>25587.99</v>
      </c>
      <c r="I65" s="85">
        <f>H65*1.2</f>
        <v>30705.588</v>
      </c>
      <c r="J65" s="87"/>
      <c r="K65" s="85">
        <f>H65</f>
        <v>25587.99</v>
      </c>
      <c r="L65" s="85">
        <f>I65-K65</f>
        <v>5117.5979999999981</v>
      </c>
      <c r="M65" s="88"/>
      <c r="N65" s="89"/>
    </row>
    <row r="66" spans="1:14" ht="25" customHeight="1">
      <c r="A66" s="72"/>
      <c r="B66" s="73"/>
      <c r="C66" s="83" t="str">
        <f>IF(ISBLANK('FSA Internal Worksheet'!A9)," ",('FSA Internal Worksheet'!A9))</f>
        <v>44-09-OL</v>
      </c>
      <c r="D66" s="84">
        <f>IF(ISBLANK('FSA Internal Worksheet'!B9)," ",('FSA Internal Worksheet'!B9))</f>
        <v>42074</v>
      </c>
      <c r="E66" s="85">
        <f>'FSA Internal Worksheet'!G9</f>
        <v>31854.920000000002</v>
      </c>
      <c r="F66" s="85">
        <f>'FSA Internal Worksheet'!R9</f>
        <v>2299.3299999999995</v>
      </c>
      <c r="G66" s="86">
        <f>'FSA Internal Worksheet'!S9</f>
        <v>0</v>
      </c>
      <c r="H66" s="86">
        <f t="shared" ref="H66:H89" si="0">E66+F66+G66</f>
        <v>34154.25</v>
      </c>
      <c r="I66" s="85">
        <f t="shared" ref="I66:I89" si="1">H66*1.2</f>
        <v>40985.1</v>
      </c>
      <c r="J66" s="87"/>
      <c r="K66" s="85">
        <f t="shared" ref="K66:K89" si="2">H66</f>
        <v>34154.25</v>
      </c>
      <c r="L66" s="85">
        <f t="shared" ref="L66:L89" si="3">I66-K66</f>
        <v>6830.8499999999985</v>
      </c>
      <c r="M66" s="74"/>
    </row>
    <row r="67" spans="1:14" ht="25" customHeight="1">
      <c r="A67" s="72"/>
      <c r="B67" s="73"/>
      <c r="C67" s="83" t="str">
        <f>IF(ISBLANK('FSA Internal Worksheet'!A10)," ",('FSA Internal Worksheet'!A10))</f>
        <v>44-10-OL</v>
      </c>
      <c r="D67" s="84">
        <f>IF(ISBLANK('FSA Internal Worksheet'!B10)," ",('FSA Internal Worksheet'!B10))</f>
        <v>42074</v>
      </c>
      <c r="E67" s="85">
        <f>'FSA Internal Worksheet'!G10</f>
        <v>90634.67</v>
      </c>
      <c r="F67" s="85">
        <f>'FSA Internal Worksheet'!R10</f>
        <v>6545.81</v>
      </c>
      <c r="G67" s="86">
        <f>'FSA Internal Worksheet'!S10</f>
        <v>0</v>
      </c>
      <c r="H67" s="86">
        <f t="shared" si="0"/>
        <v>97180.479999999996</v>
      </c>
      <c r="I67" s="85">
        <f t="shared" si="1"/>
        <v>116616.57599999999</v>
      </c>
      <c r="J67" s="87"/>
      <c r="K67" s="85">
        <f t="shared" si="2"/>
        <v>97180.479999999996</v>
      </c>
      <c r="L67" s="85">
        <f t="shared" si="3"/>
        <v>19436.09599999999</v>
      </c>
      <c r="M67" s="74"/>
    </row>
    <row r="68" spans="1:14" ht="25" customHeight="1">
      <c r="A68" s="72"/>
      <c r="B68" s="73"/>
      <c r="C68" s="83" t="str">
        <f>IF(ISBLANK('FSA Internal Worksheet'!A11)," ",('FSA Internal Worksheet'!A11))</f>
        <v>41-11-FO</v>
      </c>
      <c r="D68" s="84">
        <f>IF(ISBLANK('FSA Internal Worksheet'!B11)," ",('FSA Internal Worksheet'!B11))</f>
        <v>42074</v>
      </c>
      <c r="E68" s="85">
        <f>'FSA Internal Worksheet'!G11</f>
        <v>126065.24</v>
      </c>
      <c r="F68" s="85">
        <f>'FSA Internal Worksheet'!R11</f>
        <v>25818.3</v>
      </c>
      <c r="G68" s="86">
        <f>'FSA Internal Worksheet'!S11</f>
        <v>0</v>
      </c>
      <c r="H68" s="86">
        <f t="shared" si="0"/>
        <v>151883.54</v>
      </c>
      <c r="I68" s="85">
        <f t="shared" si="1"/>
        <v>182260.24799999999</v>
      </c>
      <c r="J68" s="87"/>
      <c r="K68" s="85">
        <f t="shared" si="2"/>
        <v>151883.54</v>
      </c>
      <c r="L68" s="85">
        <f t="shared" si="3"/>
        <v>30376.707999999984</v>
      </c>
      <c r="M68" s="74"/>
    </row>
    <row r="69" spans="1:14" ht="25" customHeight="1">
      <c r="A69" s="72"/>
      <c r="B69" s="73"/>
      <c r="C69" s="83" t="str">
        <f>IF(ISBLANK('FSA Internal Worksheet'!A12)," ",('FSA Internal Worksheet'!A12))</f>
        <v>44-12-OL</v>
      </c>
      <c r="D69" s="84">
        <f>IF(ISBLANK('FSA Internal Worksheet'!B12)," ",('FSA Internal Worksheet'!B12))</f>
        <v>42074</v>
      </c>
      <c r="E69" s="85">
        <f>'FSA Internal Worksheet'!G12</f>
        <v>78120.7</v>
      </c>
      <c r="F69" s="85">
        <f>'FSA Internal Worksheet'!R12</f>
        <v>3410.54</v>
      </c>
      <c r="G69" s="86">
        <f>'FSA Internal Worksheet'!S12</f>
        <v>0</v>
      </c>
      <c r="H69" s="86">
        <f t="shared" si="0"/>
        <v>81531.239999999991</v>
      </c>
      <c r="I69" s="85">
        <f t="shared" si="1"/>
        <v>97837.487999999983</v>
      </c>
      <c r="J69" s="87"/>
      <c r="K69" s="85">
        <f t="shared" si="2"/>
        <v>81531.239999999991</v>
      </c>
      <c r="L69" s="85">
        <f t="shared" si="3"/>
        <v>16306.247999999992</v>
      </c>
      <c r="M69" s="74"/>
    </row>
    <row r="70" spans="1:14" ht="25" customHeight="1">
      <c r="A70" s="72"/>
      <c r="B70" s="73"/>
      <c r="C70" s="83" t="str">
        <f>IF(ISBLANK('FSA Internal Worksheet'!A13)," ",('FSA Internal Worksheet'!A13))</f>
        <v>43-13-EM</v>
      </c>
      <c r="D70" s="84">
        <f>IF(ISBLANK('FSA Internal Worksheet'!B13)," ",('FSA Internal Worksheet'!B13))</f>
        <v>42074</v>
      </c>
      <c r="E70" s="85">
        <f>'FSA Internal Worksheet'!G13</f>
        <v>90634.67</v>
      </c>
      <c r="F70" s="85">
        <f>'FSA Internal Worksheet'!R13</f>
        <v>6545.81</v>
      </c>
      <c r="G70" s="86">
        <f>'FSA Internal Worksheet'!S13</f>
        <v>0</v>
      </c>
      <c r="H70" s="86">
        <f t="shared" si="0"/>
        <v>97180.479999999996</v>
      </c>
      <c r="I70" s="85">
        <f t="shared" si="1"/>
        <v>116616.57599999999</v>
      </c>
      <c r="J70" s="87"/>
      <c r="K70" s="85">
        <f t="shared" si="2"/>
        <v>97180.479999999996</v>
      </c>
      <c r="L70" s="85">
        <f t="shared" si="3"/>
        <v>19436.09599999999</v>
      </c>
      <c r="M70" s="74"/>
    </row>
    <row r="71" spans="1:14" ht="25" customHeight="1">
      <c r="A71" s="72"/>
      <c r="B71" s="73"/>
      <c r="C71" s="83" t="str">
        <f>IF(ISBLANK('FSA Internal Worksheet'!A14)," ",('FSA Internal Worksheet'!A14))</f>
        <v>44-14-OL</v>
      </c>
      <c r="D71" s="84">
        <f>IF(ISBLANK('FSA Internal Worksheet'!B14)," ",('FSA Internal Worksheet'!B14))</f>
        <v>42074</v>
      </c>
      <c r="E71" s="85">
        <f>'FSA Internal Worksheet'!G14</f>
        <v>26065.239999999998</v>
      </c>
      <c r="F71" s="85">
        <f>'FSA Internal Worksheet'!R14</f>
        <v>25818.3</v>
      </c>
      <c r="G71" s="86">
        <f>'FSA Internal Worksheet'!S14</f>
        <v>0</v>
      </c>
      <c r="H71" s="86">
        <f t="shared" si="0"/>
        <v>51883.539999999994</v>
      </c>
      <c r="I71" s="85">
        <f t="shared" si="1"/>
        <v>62260.247999999992</v>
      </c>
      <c r="J71" s="87"/>
      <c r="K71" s="85">
        <f t="shared" si="2"/>
        <v>51883.539999999994</v>
      </c>
      <c r="L71" s="85">
        <f t="shared" si="3"/>
        <v>10376.707999999999</v>
      </c>
      <c r="M71" s="74"/>
    </row>
    <row r="72" spans="1:14" ht="25" customHeight="1">
      <c r="A72" s="72"/>
      <c r="B72" s="73"/>
      <c r="C72" s="83" t="str">
        <f>IF(ISBLANK('FSA Internal Worksheet'!A15)," ",('FSA Internal Worksheet'!A15))</f>
        <v xml:space="preserve"> </v>
      </c>
      <c r="D72" s="84" t="str">
        <f>IF(ISBLANK('FSA Internal Worksheet'!B15)," ",('FSA Internal Worksheet'!B15))</f>
        <v xml:space="preserve"> </v>
      </c>
      <c r="E72" s="85">
        <f>'FSA Internal Worksheet'!G15</f>
        <v>0</v>
      </c>
      <c r="F72" s="85">
        <f>'FSA Internal Worksheet'!R15</f>
        <v>0</v>
      </c>
      <c r="G72" s="86">
        <f>'FSA Internal Worksheet'!S15</f>
        <v>0</v>
      </c>
      <c r="H72" s="86">
        <f t="shared" si="0"/>
        <v>0</v>
      </c>
      <c r="I72" s="85">
        <f t="shared" si="1"/>
        <v>0</v>
      </c>
      <c r="J72" s="87"/>
      <c r="K72" s="85">
        <f t="shared" si="2"/>
        <v>0</v>
      </c>
      <c r="L72" s="85">
        <f t="shared" si="3"/>
        <v>0</v>
      </c>
      <c r="M72" s="74"/>
    </row>
    <row r="73" spans="1:14" ht="25" customHeight="1">
      <c r="A73" s="72"/>
      <c r="B73" s="73"/>
      <c r="C73" s="83" t="str">
        <f>IF(ISBLANK('FSA Internal Worksheet'!A16)," ",('FSA Internal Worksheet'!A16))</f>
        <v xml:space="preserve"> </v>
      </c>
      <c r="D73" s="84" t="str">
        <f>IF(ISBLANK('FSA Internal Worksheet'!B16)," ",('FSA Internal Worksheet'!B16))</f>
        <v xml:space="preserve"> </v>
      </c>
      <c r="E73" s="85">
        <f>'FSA Internal Worksheet'!G16</f>
        <v>0</v>
      </c>
      <c r="F73" s="85">
        <f>'FSA Internal Worksheet'!R16</f>
        <v>0</v>
      </c>
      <c r="G73" s="86">
        <f>'FSA Internal Worksheet'!S16</f>
        <v>0</v>
      </c>
      <c r="H73" s="86">
        <f t="shared" si="0"/>
        <v>0</v>
      </c>
      <c r="I73" s="85">
        <f t="shared" si="1"/>
        <v>0</v>
      </c>
      <c r="J73" s="87"/>
      <c r="K73" s="85">
        <f t="shared" si="2"/>
        <v>0</v>
      </c>
      <c r="L73" s="85">
        <f t="shared" si="3"/>
        <v>0</v>
      </c>
      <c r="M73" s="74"/>
    </row>
    <row r="74" spans="1:14" ht="25" customHeight="1">
      <c r="A74" s="72"/>
      <c r="B74" s="73"/>
      <c r="C74" s="83" t="str">
        <f>IF(ISBLANK('FSA Internal Worksheet'!A17)," ",('FSA Internal Worksheet'!A17))</f>
        <v xml:space="preserve"> </v>
      </c>
      <c r="D74" s="84" t="str">
        <f>IF(ISBLANK('FSA Internal Worksheet'!B17)," ",('FSA Internal Worksheet'!B17))</f>
        <v xml:space="preserve"> </v>
      </c>
      <c r="E74" s="85">
        <f>'FSA Internal Worksheet'!G17</f>
        <v>0</v>
      </c>
      <c r="F74" s="85">
        <f>'FSA Internal Worksheet'!R17</f>
        <v>0</v>
      </c>
      <c r="G74" s="86">
        <f>'FSA Internal Worksheet'!S17</f>
        <v>0</v>
      </c>
      <c r="H74" s="86">
        <f t="shared" si="0"/>
        <v>0</v>
      </c>
      <c r="I74" s="85">
        <f t="shared" si="1"/>
        <v>0</v>
      </c>
      <c r="J74" s="87"/>
      <c r="K74" s="85">
        <f t="shared" si="2"/>
        <v>0</v>
      </c>
      <c r="L74" s="85">
        <f t="shared" si="3"/>
        <v>0</v>
      </c>
      <c r="M74" s="74"/>
    </row>
    <row r="75" spans="1:14" ht="25" customHeight="1">
      <c r="A75" s="72"/>
      <c r="B75" s="73"/>
      <c r="C75" s="83" t="str">
        <f>IF(ISBLANK('FSA Internal Worksheet'!A18)," ",('FSA Internal Worksheet'!A18))</f>
        <v xml:space="preserve"> </v>
      </c>
      <c r="D75" s="84" t="str">
        <f>IF(ISBLANK('FSA Internal Worksheet'!B18)," ",('FSA Internal Worksheet'!B18))</f>
        <v xml:space="preserve"> </v>
      </c>
      <c r="E75" s="85">
        <f>'FSA Internal Worksheet'!G18</f>
        <v>0</v>
      </c>
      <c r="F75" s="85">
        <f>'FSA Internal Worksheet'!R18</f>
        <v>0</v>
      </c>
      <c r="G75" s="86">
        <f>'FSA Internal Worksheet'!S18</f>
        <v>0</v>
      </c>
      <c r="H75" s="86">
        <f t="shared" si="0"/>
        <v>0</v>
      </c>
      <c r="I75" s="85">
        <f t="shared" si="1"/>
        <v>0</v>
      </c>
      <c r="J75" s="87"/>
      <c r="K75" s="85">
        <f t="shared" si="2"/>
        <v>0</v>
      </c>
      <c r="L75" s="85">
        <f t="shared" si="3"/>
        <v>0</v>
      </c>
      <c r="M75" s="74"/>
    </row>
    <row r="76" spans="1:14" ht="25" customHeight="1">
      <c r="A76" s="72"/>
      <c r="B76" s="73"/>
      <c r="C76" s="83" t="str">
        <f>IF(ISBLANK('FSA Internal Worksheet'!A19)," ",('FSA Internal Worksheet'!A19))</f>
        <v xml:space="preserve"> </v>
      </c>
      <c r="D76" s="84" t="str">
        <f>IF(ISBLANK('FSA Internal Worksheet'!B19)," ",('FSA Internal Worksheet'!B19))</f>
        <v xml:space="preserve"> </v>
      </c>
      <c r="E76" s="85">
        <f>'FSA Internal Worksheet'!G19</f>
        <v>0</v>
      </c>
      <c r="F76" s="85">
        <f>'FSA Internal Worksheet'!R19</f>
        <v>0</v>
      </c>
      <c r="G76" s="86">
        <f>'FSA Internal Worksheet'!S19</f>
        <v>0</v>
      </c>
      <c r="H76" s="86">
        <f t="shared" si="0"/>
        <v>0</v>
      </c>
      <c r="I76" s="85">
        <f t="shared" si="1"/>
        <v>0</v>
      </c>
      <c r="J76" s="87"/>
      <c r="K76" s="85">
        <f t="shared" si="2"/>
        <v>0</v>
      </c>
      <c r="L76" s="85">
        <f t="shared" si="3"/>
        <v>0</v>
      </c>
      <c r="M76" s="74"/>
    </row>
    <row r="77" spans="1:14" ht="25" customHeight="1">
      <c r="A77" s="72"/>
      <c r="B77" s="73"/>
      <c r="C77" s="83" t="str">
        <f>IF(ISBLANK('FSA Internal Worksheet'!A20)," ",('FSA Internal Worksheet'!A20))</f>
        <v xml:space="preserve"> </v>
      </c>
      <c r="D77" s="84" t="str">
        <f>IF(ISBLANK('FSA Internal Worksheet'!B20)," ",('FSA Internal Worksheet'!B20))</f>
        <v xml:space="preserve"> </v>
      </c>
      <c r="E77" s="85">
        <f>'FSA Internal Worksheet'!G20</f>
        <v>0</v>
      </c>
      <c r="F77" s="85">
        <f>'FSA Internal Worksheet'!R20</f>
        <v>0</v>
      </c>
      <c r="G77" s="86">
        <f>'FSA Internal Worksheet'!S20</f>
        <v>0</v>
      </c>
      <c r="H77" s="86">
        <f t="shared" si="0"/>
        <v>0</v>
      </c>
      <c r="I77" s="85">
        <f t="shared" si="1"/>
        <v>0</v>
      </c>
      <c r="J77" s="87"/>
      <c r="K77" s="85">
        <f t="shared" si="2"/>
        <v>0</v>
      </c>
      <c r="L77" s="85">
        <f t="shared" si="3"/>
        <v>0</v>
      </c>
      <c r="M77" s="74"/>
    </row>
    <row r="78" spans="1:14" ht="25" customHeight="1">
      <c r="A78" s="72"/>
      <c r="B78" s="73"/>
      <c r="C78" s="83" t="str">
        <f>IF(ISBLANK('FSA Internal Worksheet'!A21)," ",('FSA Internal Worksheet'!A21))</f>
        <v xml:space="preserve"> </v>
      </c>
      <c r="D78" s="84" t="str">
        <f>IF(ISBLANK('FSA Internal Worksheet'!B21)," ",('FSA Internal Worksheet'!B21))</f>
        <v xml:space="preserve"> </v>
      </c>
      <c r="E78" s="85">
        <f>'FSA Internal Worksheet'!G21</f>
        <v>0</v>
      </c>
      <c r="F78" s="85">
        <f>'FSA Internal Worksheet'!R21</f>
        <v>0</v>
      </c>
      <c r="G78" s="86">
        <f>'FSA Internal Worksheet'!S21</f>
        <v>0</v>
      </c>
      <c r="H78" s="86">
        <f t="shared" si="0"/>
        <v>0</v>
      </c>
      <c r="I78" s="85">
        <f t="shared" si="1"/>
        <v>0</v>
      </c>
      <c r="J78" s="87"/>
      <c r="K78" s="85">
        <f t="shared" si="2"/>
        <v>0</v>
      </c>
      <c r="L78" s="85">
        <f t="shared" si="3"/>
        <v>0</v>
      </c>
      <c r="M78" s="74"/>
    </row>
    <row r="79" spans="1:14" ht="25" customHeight="1">
      <c r="A79" s="72"/>
      <c r="B79" s="73"/>
      <c r="C79" s="83" t="str">
        <f>IF(ISBLANK('FSA Internal Worksheet'!A22)," ",('FSA Internal Worksheet'!A22))</f>
        <v xml:space="preserve"> </v>
      </c>
      <c r="D79" s="84" t="str">
        <f>IF(ISBLANK('FSA Internal Worksheet'!B22)," ",('FSA Internal Worksheet'!B22))</f>
        <v xml:space="preserve"> </v>
      </c>
      <c r="E79" s="85">
        <f>'FSA Internal Worksheet'!G22</f>
        <v>0</v>
      </c>
      <c r="F79" s="85">
        <f>'FSA Internal Worksheet'!R22</f>
        <v>0</v>
      </c>
      <c r="G79" s="86">
        <f>'FSA Internal Worksheet'!S22</f>
        <v>0</v>
      </c>
      <c r="H79" s="86">
        <f t="shared" si="0"/>
        <v>0</v>
      </c>
      <c r="I79" s="85">
        <f t="shared" si="1"/>
        <v>0</v>
      </c>
      <c r="J79" s="87"/>
      <c r="K79" s="85">
        <f t="shared" si="2"/>
        <v>0</v>
      </c>
      <c r="L79" s="85">
        <f t="shared" si="3"/>
        <v>0</v>
      </c>
      <c r="M79" s="74"/>
    </row>
    <row r="80" spans="1:14" ht="25" customHeight="1">
      <c r="A80" s="72"/>
      <c r="B80" s="73"/>
      <c r="C80" s="83" t="str">
        <f>IF(ISBLANK('FSA Internal Worksheet'!A23)," ",('FSA Internal Worksheet'!A23))</f>
        <v xml:space="preserve"> </v>
      </c>
      <c r="D80" s="84" t="str">
        <f>IF(ISBLANK('FSA Internal Worksheet'!B23)," ",('FSA Internal Worksheet'!B23))</f>
        <v xml:space="preserve"> </v>
      </c>
      <c r="E80" s="85">
        <f>'FSA Internal Worksheet'!G23</f>
        <v>0</v>
      </c>
      <c r="F80" s="85">
        <f>'FSA Internal Worksheet'!R23</f>
        <v>0</v>
      </c>
      <c r="G80" s="86">
        <f>'FSA Internal Worksheet'!S23</f>
        <v>0</v>
      </c>
      <c r="H80" s="86">
        <f t="shared" si="0"/>
        <v>0</v>
      </c>
      <c r="I80" s="85">
        <f t="shared" si="1"/>
        <v>0</v>
      </c>
      <c r="J80" s="87"/>
      <c r="K80" s="85">
        <f t="shared" si="2"/>
        <v>0</v>
      </c>
      <c r="L80" s="85">
        <f t="shared" si="3"/>
        <v>0</v>
      </c>
      <c r="M80" s="74"/>
    </row>
    <row r="81" spans="1:14" ht="25" customHeight="1">
      <c r="A81" s="72"/>
      <c r="B81" s="73"/>
      <c r="C81" s="83" t="str">
        <f>IF(ISBLANK('FSA Internal Worksheet'!A24)," ",('FSA Internal Worksheet'!A24))</f>
        <v xml:space="preserve"> </v>
      </c>
      <c r="D81" s="84" t="str">
        <f>IF(ISBLANK('FSA Internal Worksheet'!B24)," ",('FSA Internal Worksheet'!B24))</f>
        <v xml:space="preserve"> </v>
      </c>
      <c r="E81" s="85">
        <f>'FSA Internal Worksheet'!G24</f>
        <v>0</v>
      </c>
      <c r="F81" s="85">
        <f>'FSA Internal Worksheet'!R24</f>
        <v>0</v>
      </c>
      <c r="G81" s="86">
        <f>'FSA Internal Worksheet'!S24</f>
        <v>0</v>
      </c>
      <c r="H81" s="86">
        <f t="shared" si="0"/>
        <v>0</v>
      </c>
      <c r="I81" s="85">
        <f t="shared" si="1"/>
        <v>0</v>
      </c>
      <c r="J81" s="87"/>
      <c r="K81" s="85">
        <f t="shared" si="2"/>
        <v>0</v>
      </c>
      <c r="L81" s="85">
        <f t="shared" si="3"/>
        <v>0</v>
      </c>
      <c r="M81" s="74"/>
    </row>
    <row r="82" spans="1:14" ht="25" customHeight="1">
      <c r="A82" s="72"/>
      <c r="B82" s="73"/>
      <c r="C82" s="83" t="str">
        <f>IF(ISBLANK('FSA Internal Worksheet'!A25)," ",('FSA Internal Worksheet'!A25))</f>
        <v xml:space="preserve"> </v>
      </c>
      <c r="D82" s="84" t="str">
        <f>IF(ISBLANK('FSA Internal Worksheet'!B25)," ",('FSA Internal Worksheet'!B25))</f>
        <v xml:space="preserve"> </v>
      </c>
      <c r="E82" s="85">
        <f>'FSA Internal Worksheet'!G25</f>
        <v>0</v>
      </c>
      <c r="F82" s="85">
        <f>'FSA Internal Worksheet'!R25</f>
        <v>0</v>
      </c>
      <c r="G82" s="86">
        <f>'FSA Internal Worksheet'!S25</f>
        <v>0</v>
      </c>
      <c r="H82" s="86">
        <f t="shared" si="0"/>
        <v>0</v>
      </c>
      <c r="I82" s="85">
        <f t="shared" si="1"/>
        <v>0</v>
      </c>
      <c r="J82" s="87"/>
      <c r="K82" s="85">
        <f t="shared" si="2"/>
        <v>0</v>
      </c>
      <c r="L82" s="85">
        <f t="shared" si="3"/>
        <v>0</v>
      </c>
      <c r="M82" s="74"/>
    </row>
    <row r="83" spans="1:14" ht="25" customHeight="1">
      <c r="A83" s="72"/>
      <c r="B83" s="73"/>
      <c r="C83" s="83" t="str">
        <f>IF(ISBLANK('FSA Internal Worksheet'!A26)," ",('FSA Internal Worksheet'!A26))</f>
        <v xml:space="preserve"> </v>
      </c>
      <c r="D83" s="84" t="str">
        <f>IF(ISBLANK('FSA Internal Worksheet'!B26)," ",('FSA Internal Worksheet'!B26))</f>
        <v xml:space="preserve"> </v>
      </c>
      <c r="E83" s="85">
        <f>'FSA Internal Worksheet'!G26</f>
        <v>0</v>
      </c>
      <c r="F83" s="85">
        <f>'FSA Internal Worksheet'!R26</f>
        <v>0</v>
      </c>
      <c r="G83" s="86">
        <f>'FSA Internal Worksheet'!S26</f>
        <v>0</v>
      </c>
      <c r="H83" s="86">
        <f t="shared" si="0"/>
        <v>0</v>
      </c>
      <c r="I83" s="85">
        <f t="shared" si="1"/>
        <v>0</v>
      </c>
      <c r="J83" s="87"/>
      <c r="K83" s="85">
        <f t="shared" si="2"/>
        <v>0</v>
      </c>
      <c r="L83" s="85">
        <f t="shared" si="3"/>
        <v>0</v>
      </c>
      <c r="M83" s="74"/>
    </row>
    <row r="84" spans="1:14" ht="25" customHeight="1">
      <c r="A84" s="72"/>
      <c r="B84" s="73"/>
      <c r="C84" s="83" t="str">
        <f>IF(ISBLANK('FSA Internal Worksheet'!A27)," ",('FSA Internal Worksheet'!A27))</f>
        <v xml:space="preserve"> </v>
      </c>
      <c r="D84" s="84" t="str">
        <f>IF(ISBLANK('FSA Internal Worksheet'!B27)," ",('FSA Internal Worksheet'!B27))</f>
        <v xml:space="preserve"> </v>
      </c>
      <c r="E84" s="85">
        <f>'FSA Internal Worksheet'!G27</f>
        <v>0</v>
      </c>
      <c r="F84" s="85">
        <f>'FSA Internal Worksheet'!R27</f>
        <v>0</v>
      </c>
      <c r="G84" s="86">
        <f>'FSA Internal Worksheet'!S27</f>
        <v>0</v>
      </c>
      <c r="H84" s="86">
        <f t="shared" si="0"/>
        <v>0</v>
      </c>
      <c r="I84" s="85">
        <f t="shared" si="1"/>
        <v>0</v>
      </c>
      <c r="J84" s="87"/>
      <c r="K84" s="85">
        <f t="shared" si="2"/>
        <v>0</v>
      </c>
      <c r="L84" s="85">
        <f t="shared" si="3"/>
        <v>0</v>
      </c>
      <c r="M84" s="74"/>
    </row>
    <row r="85" spans="1:14" ht="25" customHeight="1">
      <c r="A85" s="72"/>
      <c r="B85" s="73"/>
      <c r="C85" s="83" t="str">
        <f>IF(ISBLANK('FSA Internal Worksheet'!A28)," ",('FSA Internal Worksheet'!A28))</f>
        <v xml:space="preserve"> </v>
      </c>
      <c r="D85" s="84" t="str">
        <f>IF(ISBLANK('FSA Internal Worksheet'!B28)," ",('FSA Internal Worksheet'!B28))</f>
        <v xml:space="preserve"> </v>
      </c>
      <c r="E85" s="85">
        <f>'FSA Internal Worksheet'!G28</f>
        <v>0</v>
      </c>
      <c r="F85" s="85">
        <f>'FSA Internal Worksheet'!R28</f>
        <v>0</v>
      </c>
      <c r="G85" s="86">
        <f>'FSA Internal Worksheet'!S28</f>
        <v>0</v>
      </c>
      <c r="H85" s="86">
        <f t="shared" si="0"/>
        <v>0</v>
      </c>
      <c r="I85" s="85">
        <f t="shared" si="1"/>
        <v>0</v>
      </c>
      <c r="J85" s="87"/>
      <c r="K85" s="85">
        <f t="shared" si="2"/>
        <v>0</v>
      </c>
      <c r="L85" s="85">
        <f t="shared" si="3"/>
        <v>0</v>
      </c>
      <c r="M85" s="74"/>
    </row>
    <row r="86" spans="1:14" ht="25" customHeight="1">
      <c r="A86" s="72"/>
      <c r="B86" s="73"/>
      <c r="C86" s="83" t="str">
        <f>IF(ISBLANK('FSA Internal Worksheet'!A29)," ",('FSA Internal Worksheet'!A29))</f>
        <v xml:space="preserve"> </v>
      </c>
      <c r="D86" s="84" t="str">
        <f>IF(ISBLANK('FSA Internal Worksheet'!B29)," ",('FSA Internal Worksheet'!B29))</f>
        <v xml:space="preserve"> </v>
      </c>
      <c r="E86" s="85">
        <f>'FSA Internal Worksheet'!G29</f>
        <v>0</v>
      </c>
      <c r="F86" s="85">
        <f>'FSA Internal Worksheet'!R29</f>
        <v>0</v>
      </c>
      <c r="G86" s="86">
        <f>'FSA Internal Worksheet'!S29</f>
        <v>0</v>
      </c>
      <c r="H86" s="86">
        <f t="shared" si="0"/>
        <v>0</v>
      </c>
      <c r="I86" s="85">
        <f t="shared" si="1"/>
        <v>0</v>
      </c>
      <c r="J86" s="87"/>
      <c r="K86" s="85">
        <f t="shared" si="2"/>
        <v>0</v>
      </c>
      <c r="L86" s="85">
        <f t="shared" si="3"/>
        <v>0</v>
      </c>
      <c r="M86" s="74"/>
    </row>
    <row r="87" spans="1:14" ht="25" customHeight="1">
      <c r="A87" s="72"/>
      <c r="B87" s="73"/>
      <c r="C87" s="83" t="str">
        <f>IF(ISBLANK('FSA Internal Worksheet'!A30)," ",('FSA Internal Worksheet'!A30))</f>
        <v xml:space="preserve"> </v>
      </c>
      <c r="D87" s="84" t="str">
        <f>IF(ISBLANK('FSA Internal Worksheet'!B30)," ",('FSA Internal Worksheet'!B30))</f>
        <v xml:space="preserve"> </v>
      </c>
      <c r="E87" s="85">
        <f>'FSA Internal Worksheet'!G30</f>
        <v>0</v>
      </c>
      <c r="F87" s="85">
        <f>'FSA Internal Worksheet'!R30</f>
        <v>0</v>
      </c>
      <c r="G87" s="86">
        <f>'FSA Internal Worksheet'!S30</f>
        <v>0</v>
      </c>
      <c r="H87" s="86">
        <f t="shared" si="0"/>
        <v>0</v>
      </c>
      <c r="I87" s="85">
        <f t="shared" si="1"/>
        <v>0</v>
      </c>
      <c r="J87" s="87"/>
      <c r="K87" s="85">
        <f t="shared" si="2"/>
        <v>0</v>
      </c>
      <c r="L87" s="85">
        <f t="shared" si="3"/>
        <v>0</v>
      </c>
      <c r="M87" s="74"/>
    </row>
    <row r="88" spans="1:14" ht="25" customHeight="1">
      <c r="A88" s="72"/>
      <c r="B88" s="73"/>
      <c r="C88" s="83" t="str">
        <f>IF(ISBLANK('FSA Internal Worksheet'!A31)," ",('FSA Internal Worksheet'!A31))</f>
        <v xml:space="preserve"> </v>
      </c>
      <c r="D88" s="84" t="str">
        <f>IF(ISBLANK('FSA Internal Worksheet'!B31)," ",('FSA Internal Worksheet'!B31))</f>
        <v xml:space="preserve"> </v>
      </c>
      <c r="E88" s="85">
        <f>'FSA Internal Worksheet'!G31</f>
        <v>0</v>
      </c>
      <c r="F88" s="85">
        <f>'FSA Internal Worksheet'!R31</f>
        <v>0</v>
      </c>
      <c r="G88" s="86">
        <f>'FSA Internal Worksheet'!S31</f>
        <v>0</v>
      </c>
      <c r="H88" s="86">
        <f t="shared" si="0"/>
        <v>0</v>
      </c>
      <c r="I88" s="85">
        <f t="shared" si="1"/>
        <v>0</v>
      </c>
      <c r="J88" s="87"/>
      <c r="K88" s="85">
        <f t="shared" si="2"/>
        <v>0</v>
      </c>
      <c r="L88" s="85">
        <f t="shared" si="3"/>
        <v>0</v>
      </c>
      <c r="M88" s="74"/>
    </row>
    <row r="89" spans="1:14" ht="25" customHeight="1">
      <c r="A89" s="72"/>
      <c r="B89" s="73"/>
      <c r="C89" s="83" t="str">
        <f>IF(ISBLANK('FSA Internal Worksheet'!A32)," ",('FSA Internal Worksheet'!A32))</f>
        <v xml:space="preserve"> </v>
      </c>
      <c r="D89" s="84" t="str">
        <f>IF(ISBLANK('FSA Internal Worksheet'!B32)," ",('FSA Internal Worksheet'!B32))</f>
        <v xml:space="preserve"> </v>
      </c>
      <c r="E89" s="85">
        <f>'FSA Internal Worksheet'!G32</f>
        <v>0</v>
      </c>
      <c r="F89" s="85">
        <f>'FSA Internal Worksheet'!R32</f>
        <v>0</v>
      </c>
      <c r="G89" s="86">
        <f>'FSA Internal Worksheet'!S32</f>
        <v>0</v>
      </c>
      <c r="H89" s="86">
        <f t="shared" si="0"/>
        <v>0</v>
      </c>
      <c r="I89" s="85">
        <f t="shared" si="1"/>
        <v>0</v>
      </c>
      <c r="J89" s="87"/>
      <c r="K89" s="85">
        <f t="shared" si="2"/>
        <v>0</v>
      </c>
      <c r="L89" s="85">
        <f t="shared" si="3"/>
        <v>0</v>
      </c>
      <c r="M89" s="74"/>
    </row>
    <row r="90" spans="1:14" ht="25" customHeight="1">
      <c r="A90" s="72"/>
      <c r="B90" s="73"/>
      <c r="C90" s="226" t="s">
        <v>25</v>
      </c>
      <c r="D90" s="227"/>
      <c r="E90" s="91">
        <f>SUM(E65:E71)</f>
        <v>464437.18</v>
      </c>
      <c r="F90" s="91">
        <f>SUM(F65:F71)</f>
        <v>73964.34</v>
      </c>
      <c r="G90" s="91">
        <f>SUM(G65:G71)</f>
        <v>1000</v>
      </c>
      <c r="H90" s="91">
        <f>SUM(H65:H71)</f>
        <v>539401.52</v>
      </c>
      <c r="I90" s="91">
        <f>SUM(I65:I71)</f>
        <v>647281.82400000002</v>
      </c>
      <c r="J90" s="92"/>
      <c r="K90" s="91">
        <f>SUM(K65:K71)</f>
        <v>539401.52</v>
      </c>
      <c r="L90" s="91">
        <f>SUM(L65:L71)</f>
        <v>107880.30399999996</v>
      </c>
      <c r="M90" s="74"/>
      <c r="N90" s="76"/>
    </row>
    <row r="91" spans="1:14" s="75" customFormat="1" ht="19.5" customHeight="1" thickBot="1">
      <c r="A91" s="93"/>
      <c r="B91" s="94"/>
      <c r="C91" s="94"/>
      <c r="D91" s="94"/>
      <c r="E91" s="94"/>
      <c r="F91" s="94"/>
      <c r="G91" s="94"/>
      <c r="H91" s="94"/>
      <c r="I91" s="94"/>
      <c r="J91" s="94"/>
      <c r="K91" s="94"/>
      <c r="L91" s="94"/>
      <c r="M91" s="95"/>
    </row>
  </sheetData>
  <mergeCells count="55">
    <mergeCell ref="C90:D90"/>
    <mergeCell ref="C57:L57"/>
    <mergeCell ref="C58:L58"/>
    <mergeCell ref="C59:L59"/>
    <mergeCell ref="C63:I63"/>
    <mergeCell ref="K63:L63"/>
    <mergeCell ref="B39:M39"/>
    <mergeCell ref="A41:M41"/>
    <mergeCell ref="A42:M42"/>
    <mergeCell ref="A1:L1"/>
    <mergeCell ref="D2:K2"/>
    <mergeCell ref="D3:K3"/>
    <mergeCell ref="A5:L5"/>
    <mergeCell ref="A13:L13"/>
    <mergeCell ref="L2:M2"/>
    <mergeCell ref="L3:M3"/>
    <mergeCell ref="A4:M4"/>
    <mergeCell ref="B34:M34"/>
    <mergeCell ref="C35:M35"/>
    <mergeCell ref="C38:M38"/>
    <mergeCell ref="C36:M36"/>
    <mergeCell ref="C37:M37"/>
    <mergeCell ref="A53:M53"/>
    <mergeCell ref="A54:M54"/>
    <mergeCell ref="A43:M43"/>
    <mergeCell ref="A40:M40"/>
    <mergeCell ref="B46:M46"/>
    <mergeCell ref="A48:L48"/>
    <mergeCell ref="A49:L49"/>
    <mergeCell ref="A50:L50"/>
    <mergeCell ref="A51:L51"/>
    <mergeCell ref="A47:M47"/>
    <mergeCell ref="B45:M45"/>
    <mergeCell ref="A44:M44"/>
    <mergeCell ref="A18:M18"/>
    <mergeCell ref="A17:M17"/>
    <mergeCell ref="A16:M16"/>
    <mergeCell ref="A15:M15"/>
    <mergeCell ref="L6:M6"/>
    <mergeCell ref="A14:L14"/>
    <mergeCell ref="B22:M22"/>
    <mergeCell ref="A21:M21"/>
    <mergeCell ref="A20:M20"/>
    <mergeCell ref="A19:M19"/>
    <mergeCell ref="B33:M33"/>
    <mergeCell ref="B32:M32"/>
    <mergeCell ref="B31:M31"/>
    <mergeCell ref="B30:M30"/>
    <mergeCell ref="B29:M29"/>
    <mergeCell ref="B28:M28"/>
    <mergeCell ref="B27:M27"/>
    <mergeCell ref="B26:M26"/>
    <mergeCell ref="B24:M24"/>
    <mergeCell ref="B23:M23"/>
    <mergeCell ref="B25:M25"/>
  </mergeCells>
  <printOptions horizontalCentered="1"/>
  <pageMargins left="0.22" right="0.17" top="0.53" bottom="0.42" header="0.25" footer="0.16"/>
  <pageSetup scale="82" fitToHeight="0" orientation="portrait" r:id="rId1"/>
  <headerFooter>
    <oddHeader>&amp;L&amp;"Times New Roman,Bold"&amp;10FSA-2601&amp;"Times New Roman,Regular" (xx-xx-xx)&amp;R&amp;"Times New Roman,Regular"&amp;10Page &amp;P of &amp;N</oddHeader>
  </headerFooter>
  <rowBreaks count="2" manualBreakCount="2">
    <brk id="55" max="16383" man="1"/>
    <brk id="5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0103-28DA-41C1-812B-B21930332994}">
  <sheetPr>
    <tabColor rgb="FF7030A0"/>
    <pageSetUpPr fitToPage="1"/>
  </sheetPr>
  <dimension ref="A1:O32"/>
  <sheetViews>
    <sheetView tabSelected="1" zoomScale="85" zoomScaleNormal="85" workbookViewId="0">
      <selection activeCell="O6" sqref="O6"/>
    </sheetView>
  </sheetViews>
  <sheetFormatPr defaultRowHeight="13"/>
  <cols>
    <col min="1" max="1" width="2.90625" style="75" customWidth="1"/>
    <col min="2" max="2" width="13.453125" style="75" customWidth="1"/>
    <col min="3" max="3" width="10.6328125" style="75" customWidth="1"/>
    <col min="4" max="8" width="13.1796875" style="75" customWidth="1"/>
    <col min="9" max="9" width="1.26953125" style="75" customWidth="1"/>
    <col min="10" max="11" width="13.1796875" style="75" customWidth="1"/>
    <col min="12" max="12" width="3.08984375" style="75" customWidth="1"/>
    <col min="13" max="13" width="3.36328125" style="75" customWidth="1"/>
    <col min="14" max="14" width="8.7265625" style="75"/>
    <col min="15" max="16384" width="8.7265625" style="76"/>
  </cols>
  <sheetData>
    <row r="1" spans="1:15" ht="19.5" customHeight="1">
      <c r="A1" s="106"/>
      <c r="B1" s="107"/>
      <c r="C1" s="108"/>
      <c r="D1" s="109"/>
      <c r="E1" s="109"/>
      <c r="F1" s="109"/>
      <c r="G1" s="109"/>
      <c r="H1" s="109"/>
      <c r="I1" s="109"/>
      <c r="J1" s="109"/>
      <c r="K1" s="109"/>
      <c r="L1" s="110"/>
      <c r="M1" s="82"/>
      <c r="N1" s="76"/>
    </row>
    <row r="2" spans="1:15" ht="29" customHeight="1">
      <c r="A2" s="72"/>
      <c r="B2" s="256" t="str">
        <f>_xlfn.CONCAT("ARPA Payment Distribution to ",'FSA Internal Worksheet'!A38,", ",'FSA Internal Worksheet'!C38)</f>
        <v>ARPA Payment Distribution to Joe Farmer Jr, Primary</v>
      </c>
      <c r="C2" s="238"/>
      <c r="D2" s="238"/>
      <c r="E2" s="238"/>
      <c r="F2" s="238"/>
      <c r="G2" s="238"/>
      <c r="H2" s="238"/>
      <c r="I2" s="238"/>
      <c r="J2" s="238"/>
      <c r="K2" s="239"/>
      <c r="L2" s="74"/>
      <c r="M2" s="82"/>
      <c r="N2" s="76"/>
    </row>
    <row r="3" spans="1:15" s="113" customFormat="1" ht="12" customHeight="1">
      <c r="A3" s="111"/>
      <c r="B3" s="112"/>
      <c r="F3" s="114"/>
      <c r="I3" s="115"/>
      <c r="J3" s="116"/>
      <c r="K3" s="117"/>
      <c r="L3" s="118"/>
      <c r="M3" s="119"/>
    </row>
    <row r="4" spans="1:15" s="123" customFormat="1" ht="26">
      <c r="A4" s="120"/>
      <c r="B4" s="121"/>
      <c r="C4" s="122"/>
      <c r="E4" s="124" t="s">
        <v>23</v>
      </c>
      <c r="I4" s="125"/>
      <c r="J4" s="124" t="s">
        <v>93</v>
      </c>
      <c r="K4" s="126"/>
      <c r="L4" s="127"/>
    </row>
    <row r="5" spans="1:15" s="123" customFormat="1" ht="25" customHeight="1">
      <c r="A5" s="120"/>
      <c r="B5" s="128"/>
      <c r="D5" s="115" t="s">
        <v>92</v>
      </c>
      <c r="E5" s="129">
        <f>'2601 and Calculation Worksheet'!K90</f>
        <v>539401.52</v>
      </c>
      <c r="H5" s="115" t="s">
        <v>95</v>
      </c>
      <c r="J5" s="129">
        <f>'2601 and Calculation Worksheet'!L90</f>
        <v>107880.30399999996</v>
      </c>
      <c r="K5" s="130"/>
      <c r="L5" s="127"/>
    </row>
    <row r="6" spans="1:15" s="123" customFormat="1" ht="25" customHeight="1">
      <c r="A6" s="120"/>
      <c r="B6" s="133"/>
      <c r="D6" s="131" t="str">
        <f>_xlfn.CONCAT("Amount Attributed to ",'FSA Internal Worksheet'!A38,":  ")</f>
        <v xml:space="preserve">Amount Attributed to Joe Farmer Jr:  </v>
      </c>
      <c r="E6" s="129">
        <f>E5</f>
        <v>539401.52</v>
      </c>
      <c r="H6" s="131" t="str">
        <f>_xlfn.CONCAT("Amount Paid to ",'FSA Internal Worksheet'!A38,":")</f>
        <v>Amount Paid to Joe Farmer Jr:</v>
      </c>
      <c r="J6" s="129">
        <f>J5</f>
        <v>107880.30399999996</v>
      </c>
      <c r="K6" s="126"/>
      <c r="L6" s="127"/>
    </row>
    <row r="7" spans="1:15" ht="13" customHeight="1">
      <c r="A7" s="72"/>
      <c r="B7" s="134"/>
      <c r="C7" s="135"/>
      <c r="D7" s="136"/>
      <c r="E7" s="136"/>
      <c r="F7" s="136"/>
      <c r="G7" s="136"/>
      <c r="H7" s="136"/>
      <c r="I7" s="136"/>
      <c r="J7" s="136"/>
      <c r="K7" s="137"/>
      <c r="L7" s="74"/>
      <c r="M7" s="82"/>
      <c r="N7" s="76"/>
      <c r="O7" s="75"/>
    </row>
    <row r="8" spans="1:15" ht="14" customHeight="1">
      <c r="A8" s="72"/>
      <c r="B8" s="138"/>
      <c r="C8" s="138"/>
      <c r="D8" s="138"/>
      <c r="E8" s="138"/>
      <c r="F8" s="138"/>
      <c r="G8" s="138"/>
      <c r="H8" s="138"/>
      <c r="I8" s="138"/>
      <c r="J8" s="138"/>
      <c r="K8" s="138"/>
      <c r="L8" s="74"/>
      <c r="M8" s="82"/>
      <c r="N8" s="139"/>
      <c r="O8" s="75"/>
    </row>
    <row r="9" spans="1:15" ht="29" customHeight="1">
      <c r="A9" s="72"/>
      <c r="B9" s="237" t="s">
        <v>94</v>
      </c>
      <c r="C9" s="238"/>
      <c r="D9" s="238"/>
      <c r="E9" s="238"/>
      <c r="F9" s="238"/>
      <c r="G9" s="238"/>
      <c r="H9" s="238"/>
      <c r="I9" s="238"/>
      <c r="J9" s="238"/>
      <c r="K9" s="239"/>
      <c r="L9" s="74"/>
      <c r="M9" s="82"/>
      <c r="N9" s="76"/>
    </row>
    <row r="10" spans="1:15" s="75" customFormat="1" ht="25" customHeight="1">
      <c r="A10" s="72"/>
      <c r="B10" s="243"/>
      <c r="C10" s="248"/>
      <c r="D10" s="248"/>
      <c r="E10" s="140"/>
      <c r="F10" s="141"/>
      <c r="G10" s="140"/>
      <c r="H10" s="252"/>
      <c r="I10" s="252"/>
      <c r="J10" s="252"/>
      <c r="K10" s="254"/>
      <c r="L10" s="74"/>
    </row>
    <row r="11" spans="1:15" s="75" customFormat="1" ht="6.5" customHeight="1">
      <c r="A11" s="72"/>
      <c r="B11" s="243" t="s">
        <v>104</v>
      </c>
      <c r="C11" s="248"/>
      <c r="D11" s="248"/>
      <c r="E11" s="255"/>
      <c r="F11" s="255"/>
      <c r="G11" s="255"/>
      <c r="H11" s="255"/>
      <c r="I11" s="255"/>
      <c r="J11" s="255"/>
      <c r="K11" s="249"/>
      <c r="L11" s="74"/>
    </row>
    <row r="12" spans="1:15" s="75" customFormat="1" ht="13" customHeight="1">
      <c r="A12" s="72"/>
      <c r="B12" s="235" t="s">
        <v>97</v>
      </c>
      <c r="C12" s="250"/>
      <c r="D12" s="250"/>
      <c r="E12" s="142"/>
      <c r="F12" s="143"/>
      <c r="G12" s="142"/>
      <c r="H12" s="236"/>
      <c r="I12" s="236"/>
      <c r="J12" s="236"/>
      <c r="K12" s="253"/>
      <c r="L12" s="74"/>
      <c r="M12" s="139"/>
    </row>
    <row r="13" spans="1:15" s="75" customFormat="1" ht="25" customHeight="1">
      <c r="A13" s="72"/>
      <c r="B13" s="243"/>
      <c r="C13" s="252"/>
      <c r="D13" s="252"/>
      <c r="E13" s="140"/>
      <c r="F13" s="141"/>
      <c r="G13" s="140"/>
      <c r="H13" s="252"/>
      <c r="I13" s="252"/>
      <c r="J13" s="252"/>
      <c r="K13" s="254"/>
      <c r="L13" s="74"/>
    </row>
    <row r="14" spans="1:15" s="75" customFormat="1" ht="6.5" customHeight="1">
      <c r="A14" s="72"/>
      <c r="B14" s="243" t="s">
        <v>103</v>
      </c>
      <c r="C14" s="255"/>
      <c r="D14" s="255"/>
      <c r="E14" s="255"/>
      <c r="F14" s="255"/>
      <c r="G14" s="252" t="s">
        <v>101</v>
      </c>
      <c r="H14" s="255"/>
      <c r="I14" s="255"/>
      <c r="J14" s="255"/>
      <c r="K14" s="249"/>
      <c r="L14" s="74"/>
    </row>
    <row r="15" spans="1:15" s="75" customFormat="1" ht="13" customHeight="1">
      <c r="A15" s="72"/>
      <c r="B15" s="235" t="s">
        <v>75</v>
      </c>
      <c r="C15" s="236"/>
      <c r="D15" s="236"/>
      <c r="E15" s="142"/>
      <c r="F15" s="143"/>
      <c r="G15" s="142" t="s">
        <v>77</v>
      </c>
      <c r="H15" s="236"/>
      <c r="I15" s="236"/>
      <c r="J15" s="236"/>
      <c r="K15" s="253"/>
      <c r="L15" s="74"/>
      <c r="M15" s="139"/>
    </row>
    <row r="16" spans="1:15" s="75" customFormat="1" ht="25" customHeight="1">
      <c r="A16" s="72"/>
      <c r="B16" s="243"/>
      <c r="C16" s="252"/>
      <c r="D16" s="252"/>
      <c r="E16" s="140"/>
      <c r="F16" s="141"/>
      <c r="G16" s="144" t="s">
        <v>155</v>
      </c>
      <c r="H16" s="125"/>
      <c r="I16" s="125"/>
      <c r="J16" s="144" t="s">
        <v>156</v>
      </c>
      <c r="K16" s="126"/>
      <c r="L16" s="74"/>
      <c r="O16" s="145"/>
    </row>
    <row r="17" spans="1:15" s="75" customFormat="1" ht="6.5" customHeight="1">
      <c r="A17" s="72"/>
      <c r="B17" s="243" t="s">
        <v>103</v>
      </c>
      <c r="C17" s="255"/>
      <c r="D17" s="255"/>
      <c r="E17" s="255"/>
      <c r="F17" s="255"/>
      <c r="G17" s="252" t="s">
        <v>101</v>
      </c>
      <c r="H17" s="255"/>
      <c r="I17" s="255"/>
      <c r="J17" s="255"/>
      <c r="K17" s="249"/>
      <c r="L17" s="74"/>
    </row>
    <row r="18" spans="1:15" s="75" customFormat="1">
      <c r="A18" s="72"/>
      <c r="B18" s="235" t="s">
        <v>76</v>
      </c>
      <c r="C18" s="236"/>
      <c r="D18" s="236"/>
      <c r="E18" s="142"/>
      <c r="F18" s="143"/>
      <c r="G18" s="142" t="s">
        <v>78</v>
      </c>
      <c r="H18" s="236"/>
      <c r="I18" s="236"/>
      <c r="J18" s="236"/>
      <c r="K18" s="253"/>
      <c r="L18" s="74"/>
    </row>
    <row r="19" spans="1:15" ht="13" customHeight="1">
      <c r="A19" s="72"/>
      <c r="B19" s="134"/>
      <c r="C19" s="135"/>
      <c r="D19" s="136"/>
      <c r="E19" s="136"/>
      <c r="F19" s="136"/>
      <c r="G19" s="136"/>
      <c r="H19" s="136"/>
      <c r="I19" s="136"/>
      <c r="J19" s="136"/>
      <c r="K19" s="137"/>
      <c r="L19" s="74"/>
      <c r="M19" s="82"/>
      <c r="N19" s="76"/>
      <c r="O19" s="75"/>
    </row>
    <row r="20" spans="1:15" ht="14" customHeight="1">
      <c r="A20" s="72"/>
      <c r="B20" s="138"/>
      <c r="C20" s="138"/>
      <c r="D20" s="138"/>
      <c r="E20" s="138"/>
      <c r="F20" s="138"/>
      <c r="G20" s="138"/>
      <c r="H20" s="138"/>
      <c r="I20" s="138"/>
      <c r="J20" s="138"/>
      <c r="K20" s="138"/>
      <c r="L20" s="74"/>
      <c r="M20" s="82"/>
      <c r="N20" s="139"/>
      <c r="O20" s="75"/>
    </row>
    <row r="21" spans="1:15" s="75" customFormat="1" ht="29" customHeight="1">
      <c r="A21" s="72"/>
      <c r="B21" s="237" t="s">
        <v>47</v>
      </c>
      <c r="C21" s="238"/>
      <c r="D21" s="238"/>
      <c r="E21" s="238"/>
      <c r="F21" s="238"/>
      <c r="G21" s="238"/>
      <c r="H21" s="238"/>
      <c r="I21" s="238"/>
      <c r="J21" s="238"/>
      <c r="K21" s="239"/>
      <c r="L21" s="74"/>
      <c r="M21" s="139"/>
    </row>
    <row r="22" spans="1:15" s="75" customFormat="1" ht="53.5" customHeight="1">
      <c r="A22" s="72"/>
      <c r="B22" s="240" t="s">
        <v>153</v>
      </c>
      <c r="C22" s="241"/>
      <c r="D22" s="241"/>
      <c r="E22" s="241"/>
      <c r="F22" s="241"/>
      <c r="G22" s="241"/>
      <c r="H22" s="241"/>
      <c r="I22" s="241"/>
      <c r="J22" s="241"/>
      <c r="K22" s="242"/>
      <c r="L22" s="74"/>
      <c r="M22" s="139"/>
    </row>
    <row r="23" spans="1:15" s="75" customFormat="1" ht="13" customHeight="1">
      <c r="A23" s="72"/>
      <c r="B23" s="146"/>
      <c r="C23" s="147"/>
      <c r="D23" s="147"/>
      <c r="E23" s="147"/>
      <c r="F23" s="147"/>
      <c r="G23" s="147"/>
      <c r="H23" s="147"/>
      <c r="I23" s="147"/>
      <c r="J23" s="147"/>
      <c r="K23" s="148"/>
      <c r="L23" s="74"/>
      <c r="M23" s="139"/>
    </row>
    <row r="24" spans="1:15" s="75" customFormat="1" ht="25" customHeight="1">
      <c r="A24" s="72"/>
      <c r="B24" s="243" t="str">
        <f>'FSA Internal Worksheet'!A38</f>
        <v>Joe Farmer Jr</v>
      </c>
      <c r="C24" s="244"/>
      <c r="D24" s="244"/>
      <c r="E24" s="244"/>
      <c r="F24" s="140" t="str">
        <f>'FSA Internal Worksheet'!E38</f>
        <v>Hispanic</v>
      </c>
      <c r="G24" s="245" t="str">
        <f>'FSA Internal Worksheet'!D38</f>
        <v>White</v>
      </c>
      <c r="H24" s="246"/>
      <c r="I24" s="246"/>
      <c r="J24" s="246"/>
      <c r="K24" s="247"/>
      <c r="L24" s="74"/>
    </row>
    <row r="25" spans="1:15" s="75" customFormat="1" ht="6.5" customHeight="1">
      <c r="A25" s="72"/>
      <c r="B25" s="243" t="s">
        <v>100</v>
      </c>
      <c r="C25" s="244"/>
      <c r="D25" s="244"/>
      <c r="E25" s="244"/>
      <c r="F25" s="140" t="s">
        <v>48</v>
      </c>
      <c r="G25" s="248" t="s">
        <v>101</v>
      </c>
      <c r="H25" s="244"/>
      <c r="I25" s="244"/>
      <c r="J25" s="244"/>
      <c r="K25" s="249"/>
      <c r="L25" s="74"/>
    </row>
    <row r="26" spans="1:15" s="75" customFormat="1" ht="14.5">
      <c r="A26" s="72"/>
      <c r="B26" s="235" t="s">
        <v>44</v>
      </c>
      <c r="C26" s="244"/>
      <c r="D26" s="244"/>
      <c r="E26" s="244"/>
      <c r="F26" s="142" t="s">
        <v>46</v>
      </c>
      <c r="G26" s="250" t="s">
        <v>45</v>
      </c>
      <c r="H26" s="203"/>
      <c r="I26" s="203"/>
      <c r="J26" s="203"/>
      <c r="K26" s="251"/>
      <c r="L26" s="74"/>
    </row>
    <row r="27" spans="1:15" s="75" customFormat="1" ht="13" customHeight="1">
      <c r="A27" s="72"/>
      <c r="B27" s="149"/>
      <c r="C27" s="82"/>
      <c r="D27" s="82"/>
      <c r="E27" s="82"/>
      <c r="F27" s="82"/>
      <c r="G27" s="82"/>
      <c r="H27" s="82"/>
      <c r="I27" s="82"/>
      <c r="J27" s="82"/>
      <c r="K27" s="150"/>
      <c r="L27" s="74"/>
      <c r="M27" s="139"/>
    </row>
    <row r="28" spans="1:15" s="75" customFormat="1" ht="25" customHeight="1">
      <c r="A28" s="72"/>
      <c r="B28" s="243"/>
      <c r="C28" s="252"/>
      <c r="D28" s="252"/>
      <c r="E28" s="140"/>
      <c r="F28" s="141"/>
      <c r="G28" s="151" t="str">
        <f>IF('FSA Internal Worksheet'!F42="N","n/a","      ")</f>
        <v xml:space="preserve">      </v>
      </c>
      <c r="H28" s="152" t="str">
        <f>IF('FSA Internal Worksheet'!F42="N","n/a","      ")</f>
        <v xml:space="preserve">      </v>
      </c>
      <c r="I28" s="152"/>
      <c r="J28" s="152"/>
      <c r="K28" s="153"/>
      <c r="L28" s="74"/>
    </row>
    <row r="29" spans="1:15" s="75" customFormat="1" ht="6.5" customHeight="1">
      <c r="A29" s="72"/>
      <c r="B29" s="243" t="s">
        <v>98</v>
      </c>
      <c r="C29" s="252"/>
      <c r="D29" s="252"/>
      <c r="E29" s="244"/>
      <c r="F29" s="244"/>
      <c r="G29" s="244"/>
      <c r="H29" s="244"/>
      <c r="I29" s="140"/>
      <c r="J29" s="252" t="s">
        <v>102</v>
      </c>
      <c r="K29" s="249"/>
      <c r="L29" s="74"/>
    </row>
    <row r="30" spans="1:15" s="75" customFormat="1">
      <c r="A30" s="72"/>
      <c r="B30" s="235" t="s">
        <v>47</v>
      </c>
      <c r="C30" s="236"/>
      <c r="D30" s="236"/>
      <c r="E30" s="142"/>
      <c r="F30" s="143"/>
      <c r="I30" s="142"/>
      <c r="J30" s="142" t="s">
        <v>33</v>
      </c>
      <c r="K30" s="154"/>
      <c r="L30" s="74"/>
    </row>
    <row r="31" spans="1:15" s="75" customFormat="1">
      <c r="A31" s="72"/>
      <c r="B31" s="155"/>
      <c r="C31" s="156"/>
      <c r="D31" s="156"/>
      <c r="E31" s="156"/>
      <c r="F31" s="156"/>
      <c r="G31" s="156"/>
      <c r="H31" s="156"/>
      <c r="I31" s="156"/>
      <c r="J31" s="156"/>
      <c r="K31" s="157"/>
      <c r="L31" s="74"/>
    </row>
    <row r="32" spans="1:15" s="75" customFormat="1" ht="19.5" customHeight="1" thickBot="1">
      <c r="A32" s="93"/>
      <c r="B32" s="94"/>
      <c r="C32" s="94"/>
      <c r="D32" s="94"/>
      <c r="E32" s="94"/>
      <c r="F32" s="94"/>
      <c r="G32" s="94"/>
      <c r="H32" s="94"/>
      <c r="I32" s="94"/>
      <c r="J32" s="94"/>
      <c r="K32" s="94"/>
      <c r="L32" s="95"/>
    </row>
  </sheetData>
  <mergeCells count="30">
    <mergeCell ref="B2:K2"/>
    <mergeCell ref="B9:K9"/>
    <mergeCell ref="B10:D10"/>
    <mergeCell ref="H10:K10"/>
    <mergeCell ref="B11:K11"/>
    <mergeCell ref="B12:D12"/>
    <mergeCell ref="H12:K12"/>
    <mergeCell ref="B18:D18"/>
    <mergeCell ref="H18:K18"/>
    <mergeCell ref="B13:D13"/>
    <mergeCell ref="H13:K13"/>
    <mergeCell ref="B14:F14"/>
    <mergeCell ref="G14:K14"/>
    <mergeCell ref="B15:D15"/>
    <mergeCell ref="H15:K15"/>
    <mergeCell ref="B16:D16"/>
    <mergeCell ref="B17:F17"/>
    <mergeCell ref="G17:K17"/>
    <mergeCell ref="B30:D30"/>
    <mergeCell ref="B21:K21"/>
    <mergeCell ref="B22:K22"/>
    <mergeCell ref="B24:E24"/>
    <mergeCell ref="G24:K24"/>
    <mergeCell ref="B25:E25"/>
    <mergeCell ref="G25:K25"/>
    <mergeCell ref="B26:E26"/>
    <mergeCell ref="G26:K26"/>
    <mergeCell ref="B28:D28"/>
    <mergeCell ref="B29:H29"/>
    <mergeCell ref="J29:K29"/>
  </mergeCells>
  <printOptions horizontalCentered="1"/>
  <pageMargins left="0.22" right="0.17" top="0.53" bottom="0.42" header="0.25" footer="0.16"/>
  <pageSetup scale="84" fitToHeight="0" orientation="portrait" r:id="rId1"/>
  <headerFooter>
    <oddHeader>&amp;L&amp;"Times New Roman,Bold"&amp;10FSA-2601&amp;"Times New Roman,Regular" (xx-xx-xx)&amp;R&amp;"Times New Roman,Regular"&amp;10Page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F2E3-5E7B-49CF-8EC6-8C86CCA4E34E}">
  <sheetPr>
    <tabColor rgb="FF7030A0"/>
    <pageSetUpPr fitToPage="1"/>
  </sheetPr>
  <dimension ref="A1:O69"/>
  <sheetViews>
    <sheetView tabSelected="1" zoomScale="85" zoomScaleNormal="85" workbookViewId="0">
      <selection activeCell="O6" sqref="O6"/>
    </sheetView>
  </sheetViews>
  <sheetFormatPr defaultRowHeight="13"/>
  <cols>
    <col min="1" max="1" width="2.90625" style="73" customWidth="1"/>
    <col min="2" max="2" width="13.453125" style="73" customWidth="1"/>
    <col min="3" max="3" width="10.6328125" style="73" customWidth="1"/>
    <col min="4" max="8" width="13.1796875" style="73" customWidth="1"/>
    <col min="9" max="9" width="1.26953125" style="73" customWidth="1"/>
    <col min="10" max="11" width="13.1796875" style="73" customWidth="1"/>
    <col min="12" max="12" width="3.08984375" style="73" customWidth="1"/>
    <col min="13" max="13" width="3.36328125" style="73" customWidth="1"/>
    <col min="14" max="14" width="8.7265625" style="73"/>
    <col min="15" max="16384" width="8.7265625" style="158"/>
  </cols>
  <sheetData>
    <row r="1" spans="1:15" ht="19.5" customHeight="1">
      <c r="A1" s="106"/>
      <c r="B1" s="107"/>
      <c r="C1" s="108"/>
      <c r="D1" s="109"/>
      <c r="E1" s="109"/>
      <c r="F1" s="109"/>
      <c r="G1" s="109"/>
      <c r="H1" s="109"/>
      <c r="I1" s="109"/>
      <c r="J1" s="109"/>
      <c r="K1" s="109"/>
      <c r="L1" s="110"/>
      <c r="M1" s="82"/>
      <c r="N1" s="158"/>
    </row>
    <row r="2" spans="1:15" ht="29" customHeight="1">
      <c r="A2" s="72"/>
      <c r="B2" s="256" t="str">
        <f>_xlfn.CONCAT("ARPA Payment Distribution to ",'FSA Internal Worksheet'!A38,", ",'FSA Internal Worksheet'!C38)</f>
        <v>ARPA Payment Distribution to Joe Farmer Jr, Primary</v>
      </c>
      <c r="C2" s="238"/>
      <c r="D2" s="238"/>
      <c r="E2" s="238"/>
      <c r="F2" s="238"/>
      <c r="G2" s="238"/>
      <c r="H2" s="238"/>
      <c r="I2" s="238"/>
      <c r="J2" s="238"/>
      <c r="K2" s="239"/>
      <c r="L2" s="74"/>
      <c r="M2" s="82"/>
      <c r="N2" s="158"/>
    </row>
    <row r="3" spans="1:15" s="159" customFormat="1" ht="12" customHeight="1">
      <c r="A3" s="111"/>
      <c r="B3" s="112"/>
      <c r="F3" s="114"/>
      <c r="I3" s="115"/>
      <c r="J3" s="116"/>
      <c r="K3" s="117"/>
      <c r="L3" s="118"/>
      <c r="M3" s="160"/>
    </row>
    <row r="4" spans="1:15" s="161" customFormat="1" ht="26">
      <c r="A4" s="120"/>
      <c r="B4" s="121"/>
      <c r="C4" s="122"/>
      <c r="E4" s="124" t="s">
        <v>23</v>
      </c>
      <c r="I4" s="125"/>
      <c r="J4" s="124" t="s">
        <v>93</v>
      </c>
      <c r="K4" s="126"/>
      <c r="L4" s="127"/>
    </row>
    <row r="5" spans="1:15" s="161" customFormat="1" ht="25" customHeight="1">
      <c r="A5" s="120"/>
      <c r="B5" s="128"/>
      <c r="D5" s="115" t="s">
        <v>92</v>
      </c>
      <c r="E5" s="129">
        <f>'2601 and Calculation Worksheet'!K90</f>
        <v>539401.52</v>
      </c>
      <c r="H5" s="115" t="s">
        <v>95</v>
      </c>
      <c r="J5" s="129">
        <f>'2601 and Calculation Worksheet'!L90</f>
        <v>107880.30399999996</v>
      </c>
      <c r="K5" s="130"/>
      <c r="L5" s="127"/>
    </row>
    <row r="6" spans="1:15" s="161" customFormat="1" ht="25" customHeight="1">
      <c r="A6" s="120"/>
      <c r="B6" s="133"/>
      <c r="D6" s="162" t="str">
        <f>_xlfn.CONCAT("Amount Attributed to ",'FSA Internal Worksheet'!A38,":  ")</f>
        <v xml:space="preserve">Amount Attributed to Joe Farmer Jr:  </v>
      </c>
      <c r="E6" s="129">
        <f>E5</f>
        <v>539401.52</v>
      </c>
      <c r="H6" s="162" t="str">
        <f>_xlfn.CONCAT("Amount Paid to ",'FSA Internal Worksheet'!A38,":")</f>
        <v>Amount Paid to Joe Farmer Jr:</v>
      </c>
      <c r="J6" s="129">
        <f>J5</f>
        <v>107880.30399999996</v>
      </c>
      <c r="K6" s="126"/>
      <c r="L6" s="127"/>
    </row>
    <row r="7" spans="1:15" ht="13" customHeight="1">
      <c r="A7" s="72"/>
      <c r="B7" s="134"/>
      <c r="C7" s="135"/>
      <c r="D7" s="136"/>
      <c r="E7" s="136"/>
      <c r="F7" s="136"/>
      <c r="G7" s="136"/>
      <c r="H7" s="136"/>
      <c r="I7" s="136"/>
      <c r="J7" s="136"/>
      <c r="K7" s="137"/>
      <c r="L7" s="74"/>
      <c r="M7" s="82"/>
      <c r="N7" s="158"/>
      <c r="O7" s="73"/>
    </row>
    <row r="8" spans="1:15" ht="14" customHeight="1">
      <c r="A8" s="72"/>
      <c r="B8" s="138"/>
      <c r="C8" s="138"/>
      <c r="D8" s="138"/>
      <c r="E8" s="138"/>
      <c r="F8" s="138"/>
      <c r="G8" s="138"/>
      <c r="H8" s="138"/>
      <c r="I8" s="138"/>
      <c r="J8" s="138"/>
      <c r="K8" s="138"/>
      <c r="L8" s="74"/>
      <c r="M8" s="82"/>
      <c r="N8" s="82"/>
      <c r="O8" s="73"/>
    </row>
    <row r="9" spans="1:15" ht="29" customHeight="1">
      <c r="A9" s="72"/>
      <c r="B9" s="237" t="s">
        <v>94</v>
      </c>
      <c r="C9" s="238"/>
      <c r="D9" s="238"/>
      <c r="E9" s="238"/>
      <c r="F9" s="238"/>
      <c r="G9" s="238"/>
      <c r="H9" s="238"/>
      <c r="I9" s="238"/>
      <c r="J9" s="238"/>
      <c r="K9" s="239"/>
      <c r="L9" s="74"/>
      <c r="M9" s="82"/>
      <c r="N9" s="158"/>
    </row>
    <row r="10" spans="1:15" s="73" customFormat="1" ht="25" customHeight="1">
      <c r="A10" s="72"/>
      <c r="B10" s="243"/>
      <c r="C10" s="248"/>
      <c r="D10" s="248"/>
      <c r="E10" s="140"/>
      <c r="F10" s="141"/>
      <c r="G10" s="140"/>
      <c r="H10" s="252"/>
      <c r="I10" s="252"/>
      <c r="J10" s="252"/>
      <c r="K10" s="254"/>
      <c r="L10" s="74"/>
    </row>
    <row r="11" spans="1:15" s="73" customFormat="1" ht="6.5" customHeight="1">
      <c r="A11" s="72"/>
      <c r="B11" s="243" t="s">
        <v>104</v>
      </c>
      <c r="C11" s="248"/>
      <c r="D11" s="248"/>
      <c r="E11" s="255"/>
      <c r="F11" s="255"/>
      <c r="G11" s="255"/>
      <c r="H11" s="255"/>
      <c r="I11" s="255"/>
      <c r="J11" s="255"/>
      <c r="K11" s="249"/>
      <c r="L11" s="74"/>
    </row>
    <row r="12" spans="1:15" s="73" customFormat="1" ht="13" customHeight="1">
      <c r="A12" s="72"/>
      <c r="B12" s="235" t="s">
        <v>97</v>
      </c>
      <c r="C12" s="250"/>
      <c r="D12" s="250"/>
      <c r="E12" s="142"/>
      <c r="F12" s="143"/>
      <c r="G12" s="142"/>
      <c r="H12" s="236"/>
      <c r="I12" s="236"/>
      <c r="J12" s="236"/>
      <c r="K12" s="253"/>
      <c r="L12" s="74"/>
      <c r="M12" s="82"/>
    </row>
    <row r="13" spans="1:15" s="73" customFormat="1" ht="25" customHeight="1">
      <c r="A13" s="72"/>
      <c r="B13" s="243"/>
      <c r="C13" s="252"/>
      <c r="D13" s="252"/>
      <c r="E13" s="140"/>
      <c r="F13" s="141"/>
      <c r="G13" s="140"/>
      <c r="H13" s="252"/>
      <c r="I13" s="252"/>
      <c r="J13" s="252"/>
      <c r="K13" s="254"/>
      <c r="L13" s="74"/>
    </row>
    <row r="14" spans="1:15" s="73" customFormat="1" ht="6.5" customHeight="1">
      <c r="A14" s="72"/>
      <c r="B14" s="243" t="s">
        <v>103</v>
      </c>
      <c r="C14" s="255"/>
      <c r="D14" s="255"/>
      <c r="E14" s="255"/>
      <c r="F14" s="255"/>
      <c r="G14" s="252" t="s">
        <v>101</v>
      </c>
      <c r="H14" s="255"/>
      <c r="I14" s="255"/>
      <c r="J14" s="255"/>
      <c r="K14" s="249"/>
      <c r="L14" s="74"/>
    </row>
    <row r="15" spans="1:15" s="73" customFormat="1" ht="13" customHeight="1">
      <c r="A15" s="72"/>
      <c r="B15" s="235" t="s">
        <v>75</v>
      </c>
      <c r="C15" s="236"/>
      <c r="D15" s="236"/>
      <c r="E15" s="142"/>
      <c r="F15" s="143"/>
      <c r="G15" s="142" t="s">
        <v>77</v>
      </c>
      <c r="H15" s="236"/>
      <c r="I15" s="236"/>
      <c r="J15" s="236"/>
      <c r="K15" s="253"/>
      <c r="L15" s="74"/>
      <c r="M15" s="82"/>
    </row>
    <row r="16" spans="1:15" s="73" customFormat="1" ht="25" customHeight="1">
      <c r="A16" s="72"/>
      <c r="B16" s="243"/>
      <c r="C16" s="252"/>
      <c r="D16" s="252"/>
      <c r="E16" s="140"/>
      <c r="F16" s="141"/>
      <c r="G16" s="144" t="s">
        <v>155</v>
      </c>
      <c r="H16" s="125"/>
      <c r="I16" s="125"/>
      <c r="J16" s="144" t="s">
        <v>156</v>
      </c>
      <c r="K16" s="126"/>
      <c r="L16" s="74"/>
      <c r="O16" s="163"/>
    </row>
    <row r="17" spans="1:15" s="73" customFormat="1" ht="6.5" customHeight="1">
      <c r="A17" s="72"/>
      <c r="B17" s="243" t="s">
        <v>103</v>
      </c>
      <c r="C17" s="255"/>
      <c r="D17" s="255"/>
      <c r="E17" s="255"/>
      <c r="F17" s="255"/>
      <c r="G17" s="252" t="s">
        <v>101</v>
      </c>
      <c r="H17" s="255"/>
      <c r="I17" s="255"/>
      <c r="J17" s="255"/>
      <c r="K17" s="249"/>
      <c r="L17" s="74"/>
    </row>
    <row r="18" spans="1:15" s="73" customFormat="1">
      <c r="A18" s="72"/>
      <c r="B18" s="235" t="s">
        <v>76</v>
      </c>
      <c r="C18" s="236"/>
      <c r="D18" s="236"/>
      <c r="E18" s="142"/>
      <c r="F18" s="143"/>
      <c r="G18" s="142" t="s">
        <v>78</v>
      </c>
      <c r="H18" s="236"/>
      <c r="I18" s="236"/>
      <c r="J18" s="236"/>
      <c r="K18" s="253"/>
      <c r="L18" s="74"/>
    </row>
    <row r="19" spans="1:15" ht="13" customHeight="1">
      <c r="A19" s="72"/>
      <c r="B19" s="134"/>
      <c r="C19" s="135"/>
      <c r="D19" s="136"/>
      <c r="E19" s="136"/>
      <c r="F19" s="136"/>
      <c r="G19" s="136"/>
      <c r="H19" s="136"/>
      <c r="I19" s="136"/>
      <c r="J19" s="136"/>
      <c r="K19" s="137"/>
      <c r="L19" s="74"/>
      <c r="M19" s="82"/>
      <c r="N19" s="158"/>
      <c r="O19" s="73"/>
    </row>
    <row r="20" spans="1:15" ht="14" customHeight="1">
      <c r="A20" s="72"/>
      <c r="B20" s="138"/>
      <c r="C20" s="138"/>
      <c r="D20" s="138"/>
      <c r="E20" s="138"/>
      <c r="F20" s="138"/>
      <c r="G20" s="138"/>
      <c r="H20" s="138"/>
      <c r="I20" s="138"/>
      <c r="J20" s="138"/>
      <c r="K20" s="138"/>
      <c r="L20" s="74"/>
      <c r="M20" s="82"/>
      <c r="N20" s="82"/>
      <c r="O20" s="73"/>
    </row>
    <row r="21" spans="1:15" s="73" customFormat="1" ht="29" customHeight="1">
      <c r="A21" s="72"/>
      <c r="B21" s="237" t="s">
        <v>105</v>
      </c>
      <c r="C21" s="238"/>
      <c r="D21" s="238"/>
      <c r="E21" s="238"/>
      <c r="F21" s="238"/>
      <c r="G21" s="238"/>
      <c r="H21" s="238"/>
      <c r="I21" s="238"/>
      <c r="J21" s="238"/>
      <c r="K21" s="239"/>
      <c r="L21" s="74"/>
      <c r="M21" s="82"/>
    </row>
    <row r="22" spans="1:15" s="73" customFormat="1" ht="53.5" customHeight="1">
      <c r="A22" s="72"/>
      <c r="B22" s="240" t="s">
        <v>153</v>
      </c>
      <c r="C22" s="241"/>
      <c r="D22" s="241"/>
      <c r="E22" s="241"/>
      <c r="F22" s="241"/>
      <c r="G22" s="241"/>
      <c r="H22" s="241"/>
      <c r="I22" s="241"/>
      <c r="J22" s="241"/>
      <c r="K22" s="242"/>
      <c r="L22" s="74"/>
      <c r="M22" s="82"/>
    </row>
    <row r="23" spans="1:15" s="73" customFormat="1" ht="13" customHeight="1">
      <c r="A23" s="72"/>
      <c r="B23" s="82"/>
      <c r="C23" s="82"/>
      <c r="D23" s="82"/>
      <c r="E23" s="82"/>
      <c r="F23" s="82"/>
      <c r="G23" s="82"/>
      <c r="H23" s="82"/>
      <c r="I23" s="82"/>
      <c r="J23" s="82"/>
      <c r="K23" s="82"/>
      <c r="L23" s="74"/>
      <c r="M23" s="82"/>
    </row>
    <row r="24" spans="1:15" s="73" customFormat="1" ht="25" customHeight="1">
      <c r="A24" s="72"/>
      <c r="B24" s="257" t="str">
        <f>'FSA Internal Worksheet'!A38</f>
        <v>Joe Farmer Jr</v>
      </c>
      <c r="C24" s="258"/>
      <c r="D24" s="258"/>
      <c r="E24" s="258"/>
      <c r="F24" s="164" t="str">
        <f>'FSA Internal Worksheet'!E38</f>
        <v>Hispanic</v>
      </c>
      <c r="G24" s="259" t="str">
        <f>'FSA Internal Worksheet'!D38</f>
        <v>White</v>
      </c>
      <c r="H24" s="260"/>
      <c r="I24" s="260"/>
      <c r="J24" s="260"/>
      <c r="K24" s="261"/>
      <c r="L24" s="74"/>
    </row>
    <row r="25" spans="1:15" s="73" customFormat="1" ht="6.5" customHeight="1">
      <c r="A25" s="72"/>
      <c r="B25" s="243" t="s">
        <v>100</v>
      </c>
      <c r="C25" s="255"/>
      <c r="D25" s="255"/>
      <c r="E25" s="255"/>
      <c r="F25" s="140" t="s">
        <v>48</v>
      </c>
      <c r="G25" s="248" t="s">
        <v>101</v>
      </c>
      <c r="H25" s="255"/>
      <c r="I25" s="255"/>
      <c r="J25" s="255"/>
      <c r="K25" s="249"/>
      <c r="L25" s="74"/>
    </row>
    <row r="26" spans="1:15" s="73" customFormat="1" ht="14.5">
      <c r="A26" s="72"/>
      <c r="B26" s="235" t="s">
        <v>44</v>
      </c>
      <c r="C26" s="255"/>
      <c r="D26" s="255"/>
      <c r="E26" s="255"/>
      <c r="F26" s="142" t="s">
        <v>46</v>
      </c>
      <c r="G26" s="250" t="s">
        <v>45</v>
      </c>
      <c r="H26" s="262"/>
      <c r="I26" s="262"/>
      <c r="J26" s="262"/>
      <c r="K26" s="251"/>
      <c r="L26" s="74"/>
    </row>
    <row r="27" spans="1:15" s="73" customFormat="1" ht="13" customHeight="1">
      <c r="A27" s="72"/>
      <c r="B27" s="149"/>
      <c r="C27" s="82"/>
      <c r="D27" s="82"/>
      <c r="E27" s="82"/>
      <c r="F27" s="82"/>
      <c r="G27" s="82"/>
      <c r="H27" s="82"/>
      <c r="I27" s="82"/>
      <c r="J27" s="82"/>
      <c r="K27" s="150"/>
      <c r="L27" s="74"/>
      <c r="M27" s="82"/>
    </row>
    <row r="28" spans="1:15" s="73" customFormat="1" ht="25" customHeight="1">
      <c r="A28" s="72"/>
      <c r="B28" s="243"/>
      <c r="C28" s="252"/>
      <c r="D28" s="252"/>
      <c r="E28" s="140"/>
      <c r="F28" s="141"/>
      <c r="G28" s="151" t="str">
        <f>IF('FSA Internal Worksheet'!F42="N","n/a","      ")</f>
        <v xml:space="preserve">      </v>
      </c>
      <c r="H28" s="152" t="str">
        <f>IF('FSA Internal Worksheet'!F42="N","n/a","      ")</f>
        <v xml:space="preserve">      </v>
      </c>
      <c r="I28" s="152"/>
      <c r="J28" s="152"/>
      <c r="K28" s="153"/>
      <c r="L28" s="74"/>
    </row>
    <row r="29" spans="1:15" s="73" customFormat="1" ht="6.5" customHeight="1">
      <c r="A29" s="72"/>
      <c r="B29" s="243" t="s">
        <v>98</v>
      </c>
      <c r="C29" s="252"/>
      <c r="D29" s="252"/>
      <c r="E29" s="255"/>
      <c r="F29" s="255"/>
      <c r="G29" s="255"/>
      <c r="H29" s="255"/>
      <c r="I29" s="140"/>
      <c r="J29" s="252" t="s">
        <v>102</v>
      </c>
      <c r="K29" s="249"/>
      <c r="L29" s="74"/>
    </row>
    <row r="30" spans="1:15" s="73" customFormat="1">
      <c r="A30" s="72"/>
      <c r="B30" s="235" t="s">
        <v>47</v>
      </c>
      <c r="C30" s="236"/>
      <c r="D30" s="236"/>
      <c r="E30" s="142"/>
      <c r="F30" s="143"/>
      <c r="I30" s="142"/>
      <c r="J30" s="142" t="s">
        <v>33</v>
      </c>
      <c r="K30" s="154"/>
      <c r="L30" s="74"/>
    </row>
    <row r="31" spans="1:15" s="73" customFormat="1">
      <c r="A31" s="72"/>
      <c r="B31" s="155"/>
      <c r="C31" s="156"/>
      <c r="D31" s="156"/>
      <c r="E31" s="156"/>
      <c r="F31" s="156"/>
      <c r="G31" s="156"/>
      <c r="H31" s="156"/>
      <c r="I31" s="156"/>
      <c r="J31" s="156"/>
      <c r="K31" s="157"/>
      <c r="L31" s="74"/>
    </row>
    <row r="32" spans="1:15" s="73" customFormat="1" ht="13" customHeight="1">
      <c r="A32" s="72"/>
      <c r="B32" s="82"/>
      <c r="C32" s="82"/>
      <c r="D32" s="82"/>
      <c r="E32" s="82"/>
      <c r="F32" s="82"/>
      <c r="G32" s="82"/>
      <c r="H32" s="82"/>
      <c r="I32" s="82"/>
      <c r="J32" s="82"/>
      <c r="K32" s="82"/>
      <c r="L32" s="74"/>
      <c r="M32" s="82"/>
    </row>
    <row r="33" spans="1:13" s="73" customFormat="1" ht="25" customHeight="1">
      <c r="A33" s="72"/>
      <c r="B33" s="257" t="str">
        <f>'FSA Internal Worksheet'!A39</f>
        <v>Jane Farmer</v>
      </c>
      <c r="C33" s="258"/>
      <c r="D33" s="258"/>
      <c r="E33" s="258"/>
      <c r="F33" s="164" t="str">
        <f>'FSA Internal Worksheet'!E39</f>
        <v>Hispanic</v>
      </c>
      <c r="G33" s="259" t="str">
        <f>'FSA Internal Worksheet'!D39</f>
        <v xml:space="preserve">White </v>
      </c>
      <c r="H33" s="260"/>
      <c r="I33" s="260"/>
      <c r="J33" s="260"/>
      <c r="K33" s="261"/>
      <c r="L33" s="74"/>
    </row>
    <row r="34" spans="1:13" s="73" customFormat="1" ht="6.5" customHeight="1">
      <c r="A34" s="72"/>
      <c r="B34" s="243" t="s">
        <v>100</v>
      </c>
      <c r="C34" s="255"/>
      <c r="D34" s="255"/>
      <c r="E34" s="255"/>
      <c r="F34" s="140" t="s">
        <v>48</v>
      </c>
      <c r="G34" s="248" t="s">
        <v>101</v>
      </c>
      <c r="H34" s="255"/>
      <c r="I34" s="255"/>
      <c r="J34" s="255"/>
      <c r="K34" s="249"/>
      <c r="L34" s="74"/>
    </row>
    <row r="35" spans="1:13" s="73" customFormat="1" ht="14.5">
      <c r="A35" s="72"/>
      <c r="B35" s="235" t="s">
        <v>44</v>
      </c>
      <c r="C35" s="255"/>
      <c r="D35" s="255"/>
      <c r="E35" s="255"/>
      <c r="F35" s="142" t="s">
        <v>46</v>
      </c>
      <c r="G35" s="250" t="s">
        <v>45</v>
      </c>
      <c r="H35" s="262"/>
      <c r="I35" s="262"/>
      <c r="J35" s="262"/>
      <c r="K35" s="251"/>
      <c r="L35" s="74"/>
    </row>
    <row r="36" spans="1:13" s="73" customFormat="1" ht="13" customHeight="1">
      <c r="A36" s="72"/>
      <c r="B36" s="149"/>
      <c r="C36" s="82"/>
      <c r="D36" s="82"/>
      <c r="E36" s="82"/>
      <c r="F36" s="82"/>
      <c r="G36" s="82"/>
      <c r="H36" s="82"/>
      <c r="I36" s="82"/>
      <c r="J36" s="82"/>
      <c r="K36" s="150"/>
      <c r="L36" s="74"/>
      <c r="M36" s="82"/>
    </row>
    <row r="37" spans="1:13" s="73" customFormat="1" ht="25" customHeight="1">
      <c r="A37" s="72"/>
      <c r="B37" s="243"/>
      <c r="C37" s="252"/>
      <c r="D37" s="252"/>
      <c r="E37" s="140"/>
      <c r="F37" s="141"/>
      <c r="G37" s="151" t="str">
        <f>IF('FSA Internal Worksheet'!L64="N","n/a","      ")</f>
        <v xml:space="preserve">      </v>
      </c>
      <c r="H37" s="152" t="str">
        <f>IF('FSA Internal Worksheet'!L64="N","n/a","      ")</f>
        <v xml:space="preserve">      </v>
      </c>
      <c r="I37" s="152"/>
      <c r="J37" s="152"/>
      <c r="K37" s="153"/>
      <c r="L37" s="74"/>
    </row>
    <row r="38" spans="1:13" s="73" customFormat="1" ht="6.5" customHeight="1">
      <c r="A38" s="72"/>
      <c r="B38" s="243" t="s">
        <v>98</v>
      </c>
      <c r="C38" s="252"/>
      <c r="D38" s="252"/>
      <c r="E38" s="255"/>
      <c r="F38" s="255"/>
      <c r="G38" s="255"/>
      <c r="H38" s="255"/>
      <c r="I38" s="140"/>
      <c r="J38" s="252" t="s">
        <v>102</v>
      </c>
      <c r="K38" s="249"/>
      <c r="L38" s="74"/>
    </row>
    <row r="39" spans="1:13" s="73" customFormat="1">
      <c r="A39" s="72"/>
      <c r="B39" s="235" t="s">
        <v>47</v>
      </c>
      <c r="C39" s="236"/>
      <c r="D39" s="236"/>
      <c r="E39" s="142"/>
      <c r="F39" s="143"/>
      <c r="I39" s="142"/>
      <c r="J39" s="142" t="s">
        <v>33</v>
      </c>
      <c r="K39" s="154"/>
      <c r="L39" s="74"/>
    </row>
    <row r="40" spans="1:13" s="73" customFormat="1">
      <c r="A40" s="72"/>
      <c r="B40" s="155"/>
      <c r="C40" s="156"/>
      <c r="D40" s="156"/>
      <c r="E40" s="156"/>
      <c r="F40" s="156"/>
      <c r="G40" s="156"/>
      <c r="H40" s="156"/>
      <c r="I40" s="156"/>
      <c r="J40" s="156"/>
      <c r="K40" s="157"/>
      <c r="L40" s="74"/>
    </row>
    <row r="41" spans="1:13" s="73" customFormat="1" ht="13" customHeight="1">
      <c r="A41" s="72"/>
      <c r="B41" s="82"/>
      <c r="C41" s="82"/>
      <c r="D41" s="82"/>
      <c r="E41" s="82"/>
      <c r="F41" s="82"/>
      <c r="G41" s="82"/>
      <c r="H41" s="82"/>
      <c r="I41" s="82"/>
      <c r="J41" s="82"/>
      <c r="K41" s="82"/>
      <c r="L41" s="74"/>
      <c r="M41" s="82"/>
    </row>
    <row r="42" spans="1:13" s="73" customFormat="1" ht="25" customHeight="1">
      <c r="A42" s="72"/>
      <c r="B42" s="257" t="str">
        <f>'FSA Internal Worksheet'!A40</f>
        <v>Joe Farmer Sr</v>
      </c>
      <c r="C42" s="258"/>
      <c r="D42" s="258"/>
      <c r="E42" s="258"/>
      <c r="F42" s="164" t="str">
        <f>'FSA Internal Worksheet'!E40</f>
        <v>Not Hispanic</v>
      </c>
      <c r="G42" s="259" t="str">
        <f>'FSA Internal Worksheet'!D40</f>
        <v>Asian</v>
      </c>
      <c r="H42" s="260"/>
      <c r="I42" s="260"/>
      <c r="J42" s="260"/>
      <c r="K42" s="261"/>
      <c r="L42" s="74"/>
    </row>
    <row r="43" spans="1:13" s="73" customFormat="1" ht="6.5" customHeight="1">
      <c r="A43" s="72"/>
      <c r="B43" s="243" t="s">
        <v>100</v>
      </c>
      <c r="C43" s="255"/>
      <c r="D43" s="255"/>
      <c r="E43" s="255"/>
      <c r="F43" s="140" t="s">
        <v>48</v>
      </c>
      <c r="G43" s="248" t="s">
        <v>101</v>
      </c>
      <c r="H43" s="255"/>
      <c r="I43" s="255"/>
      <c r="J43" s="255"/>
      <c r="K43" s="249"/>
      <c r="L43" s="74"/>
    </row>
    <row r="44" spans="1:13" s="73" customFormat="1" ht="14.5">
      <c r="A44" s="72"/>
      <c r="B44" s="235" t="s">
        <v>44</v>
      </c>
      <c r="C44" s="255"/>
      <c r="D44" s="255"/>
      <c r="E44" s="255"/>
      <c r="F44" s="142" t="s">
        <v>46</v>
      </c>
      <c r="G44" s="250" t="s">
        <v>45</v>
      </c>
      <c r="H44" s="262"/>
      <c r="I44" s="262"/>
      <c r="J44" s="262"/>
      <c r="K44" s="251"/>
      <c r="L44" s="74"/>
    </row>
    <row r="45" spans="1:13" s="73" customFormat="1" ht="13" customHeight="1">
      <c r="A45" s="72"/>
      <c r="B45" s="149"/>
      <c r="C45" s="82"/>
      <c r="D45" s="82"/>
      <c r="E45" s="82"/>
      <c r="F45" s="82"/>
      <c r="G45" s="82"/>
      <c r="H45" s="82"/>
      <c r="I45" s="82"/>
      <c r="J45" s="82"/>
      <c r="K45" s="150"/>
      <c r="L45" s="74"/>
      <c r="M45" s="82"/>
    </row>
    <row r="46" spans="1:13" s="73" customFormat="1" ht="25" customHeight="1">
      <c r="A46" s="72"/>
      <c r="B46" s="243"/>
      <c r="C46" s="252"/>
      <c r="D46" s="252"/>
      <c r="E46" s="140"/>
      <c r="F46" s="141"/>
      <c r="G46" s="151" t="str">
        <f>IF('FSA Internal Worksheet'!L103="N","n/a","      ")</f>
        <v xml:space="preserve">      </v>
      </c>
      <c r="H46" s="152" t="str">
        <f>IF('FSA Internal Worksheet'!L103="N","n/a","      ")</f>
        <v xml:space="preserve">      </v>
      </c>
      <c r="I46" s="152"/>
      <c r="J46" s="152"/>
      <c r="K46" s="153"/>
      <c r="L46" s="74"/>
    </row>
    <row r="47" spans="1:13" s="73" customFormat="1" ht="6.5" customHeight="1">
      <c r="A47" s="72"/>
      <c r="B47" s="243" t="s">
        <v>98</v>
      </c>
      <c r="C47" s="252"/>
      <c r="D47" s="252"/>
      <c r="E47" s="255"/>
      <c r="F47" s="255"/>
      <c r="G47" s="255"/>
      <c r="H47" s="255"/>
      <c r="I47" s="140"/>
      <c r="J47" s="252" t="s">
        <v>102</v>
      </c>
      <c r="K47" s="249"/>
      <c r="L47" s="74"/>
    </row>
    <row r="48" spans="1:13" s="73" customFormat="1">
      <c r="A48" s="72"/>
      <c r="B48" s="235" t="s">
        <v>47</v>
      </c>
      <c r="C48" s="236"/>
      <c r="D48" s="236"/>
      <c r="E48" s="142"/>
      <c r="F48" s="143"/>
      <c r="I48" s="142"/>
      <c r="J48" s="142" t="s">
        <v>33</v>
      </c>
      <c r="K48" s="154"/>
      <c r="L48" s="74"/>
    </row>
    <row r="49" spans="1:13" s="73" customFormat="1">
      <c r="A49" s="72"/>
      <c r="B49" s="155"/>
      <c r="C49" s="156"/>
      <c r="D49" s="156"/>
      <c r="E49" s="156"/>
      <c r="F49" s="156"/>
      <c r="G49" s="156"/>
      <c r="H49" s="156"/>
      <c r="I49" s="156"/>
      <c r="J49" s="156"/>
      <c r="K49" s="157"/>
      <c r="L49" s="74"/>
    </row>
    <row r="50" spans="1:13" s="73" customFormat="1" ht="13" customHeight="1">
      <c r="A50" s="72"/>
      <c r="B50" s="82"/>
      <c r="C50" s="82"/>
      <c r="D50" s="82"/>
      <c r="E50" s="82"/>
      <c r="F50" s="82"/>
      <c r="G50" s="82"/>
      <c r="H50" s="82"/>
      <c r="I50" s="82"/>
      <c r="J50" s="82"/>
      <c r="K50" s="82"/>
      <c r="L50" s="74"/>
      <c r="M50" s="82"/>
    </row>
    <row r="51" spans="1:13" s="73" customFormat="1" ht="25" customHeight="1">
      <c r="A51" s="72"/>
      <c r="B51" s="257" t="str">
        <f>'FSA Internal Worksheet'!A41</f>
        <v>Joseph Farmer</v>
      </c>
      <c r="C51" s="258"/>
      <c r="D51" s="258"/>
      <c r="E51" s="258"/>
      <c r="F51" s="164" t="str">
        <f>'FSA Internal Worksheet'!E41</f>
        <v>Hispanic</v>
      </c>
      <c r="G51" s="259" t="str">
        <f>'FSA Internal Worksheet'!D41</f>
        <v xml:space="preserve">White </v>
      </c>
      <c r="H51" s="260"/>
      <c r="I51" s="260"/>
      <c r="J51" s="260"/>
      <c r="K51" s="261"/>
      <c r="L51" s="74"/>
    </row>
    <row r="52" spans="1:13" s="73" customFormat="1" ht="6.5" customHeight="1">
      <c r="A52" s="72"/>
      <c r="B52" s="243" t="s">
        <v>100</v>
      </c>
      <c r="C52" s="255"/>
      <c r="D52" s="255"/>
      <c r="E52" s="255"/>
      <c r="F52" s="140" t="s">
        <v>48</v>
      </c>
      <c r="G52" s="248" t="s">
        <v>101</v>
      </c>
      <c r="H52" s="255"/>
      <c r="I52" s="255"/>
      <c r="J52" s="255"/>
      <c r="K52" s="249"/>
      <c r="L52" s="74"/>
    </row>
    <row r="53" spans="1:13" s="73" customFormat="1" ht="14.5">
      <c r="A53" s="72"/>
      <c r="B53" s="235" t="s">
        <v>44</v>
      </c>
      <c r="C53" s="255"/>
      <c r="D53" s="255"/>
      <c r="E53" s="255"/>
      <c r="F53" s="142" t="s">
        <v>46</v>
      </c>
      <c r="G53" s="250" t="s">
        <v>45</v>
      </c>
      <c r="H53" s="262"/>
      <c r="I53" s="262"/>
      <c r="J53" s="262"/>
      <c r="K53" s="251"/>
      <c r="L53" s="74"/>
    </row>
    <row r="54" spans="1:13" s="73" customFormat="1" ht="13" customHeight="1">
      <c r="A54" s="72"/>
      <c r="B54" s="149"/>
      <c r="C54" s="82"/>
      <c r="D54" s="82"/>
      <c r="E54" s="82"/>
      <c r="F54" s="82"/>
      <c r="G54" s="82"/>
      <c r="H54" s="82"/>
      <c r="I54" s="82"/>
      <c r="J54" s="82"/>
      <c r="K54" s="150"/>
      <c r="L54" s="74"/>
      <c r="M54" s="82"/>
    </row>
    <row r="55" spans="1:13" s="73" customFormat="1" ht="25" customHeight="1">
      <c r="A55" s="72"/>
      <c r="B55" s="243"/>
      <c r="C55" s="252"/>
      <c r="D55" s="252"/>
      <c r="E55" s="140"/>
      <c r="F55" s="141"/>
      <c r="G55" s="151" t="str">
        <f>IF('FSA Internal Worksheet'!L142="N","n/a","      ")</f>
        <v xml:space="preserve">      </v>
      </c>
      <c r="H55" s="152" t="str">
        <f>IF('FSA Internal Worksheet'!L142="N","n/a","      ")</f>
        <v xml:space="preserve">      </v>
      </c>
      <c r="I55" s="152"/>
      <c r="J55" s="152"/>
      <c r="K55" s="153"/>
      <c r="L55" s="74"/>
    </row>
    <row r="56" spans="1:13" s="73" customFormat="1" ht="6.5" customHeight="1">
      <c r="A56" s="72"/>
      <c r="B56" s="243" t="s">
        <v>98</v>
      </c>
      <c r="C56" s="252"/>
      <c r="D56" s="252"/>
      <c r="E56" s="255"/>
      <c r="F56" s="255"/>
      <c r="G56" s="255"/>
      <c r="H56" s="255"/>
      <c r="I56" s="140"/>
      <c r="J56" s="252" t="s">
        <v>102</v>
      </c>
      <c r="K56" s="249"/>
      <c r="L56" s="74"/>
    </row>
    <row r="57" spans="1:13" s="73" customFormat="1">
      <c r="A57" s="72"/>
      <c r="B57" s="235" t="s">
        <v>47</v>
      </c>
      <c r="C57" s="236"/>
      <c r="D57" s="236"/>
      <c r="E57" s="142"/>
      <c r="F57" s="143"/>
      <c r="I57" s="142"/>
      <c r="J57" s="142" t="s">
        <v>33</v>
      </c>
      <c r="K57" s="154"/>
      <c r="L57" s="74"/>
    </row>
    <row r="58" spans="1:13" s="73" customFormat="1">
      <c r="A58" s="72"/>
      <c r="B58" s="155"/>
      <c r="C58" s="156"/>
      <c r="D58" s="156"/>
      <c r="E58" s="156"/>
      <c r="F58" s="156"/>
      <c r="G58" s="156"/>
      <c r="H58" s="156"/>
      <c r="I58" s="156"/>
      <c r="J58" s="156"/>
      <c r="K58" s="157"/>
      <c r="L58" s="74"/>
    </row>
    <row r="59" spans="1:13" s="73" customFormat="1" ht="13" customHeight="1">
      <c r="A59" s="72"/>
      <c r="B59" s="82"/>
      <c r="C59" s="82"/>
      <c r="D59" s="82"/>
      <c r="E59" s="82"/>
      <c r="F59" s="82"/>
      <c r="G59" s="82"/>
      <c r="H59" s="82"/>
      <c r="I59" s="82"/>
      <c r="J59" s="82"/>
      <c r="K59" s="82"/>
      <c r="L59" s="74"/>
      <c r="M59" s="82"/>
    </row>
    <row r="60" spans="1:13" s="73" customFormat="1" ht="25" customHeight="1">
      <c r="A60" s="72"/>
      <c r="B60" s="257" t="str">
        <f>'FSA Internal Worksheet'!A42</f>
        <v>Josie Farmer</v>
      </c>
      <c r="C60" s="258"/>
      <c r="D60" s="258"/>
      <c r="E60" s="258"/>
      <c r="F60" s="164" t="str">
        <f>'FSA Internal Worksheet'!E42</f>
        <v>Hispanic</v>
      </c>
      <c r="G60" s="259" t="str">
        <f>'FSA Internal Worksheet'!D42</f>
        <v>African American/White</v>
      </c>
      <c r="H60" s="260"/>
      <c r="I60" s="260"/>
      <c r="J60" s="260"/>
      <c r="K60" s="261"/>
      <c r="L60" s="74"/>
    </row>
    <row r="61" spans="1:13" s="73" customFormat="1" ht="6.5" customHeight="1">
      <c r="A61" s="72"/>
      <c r="B61" s="243" t="s">
        <v>100</v>
      </c>
      <c r="C61" s="255"/>
      <c r="D61" s="255"/>
      <c r="E61" s="255"/>
      <c r="F61" s="140" t="s">
        <v>48</v>
      </c>
      <c r="G61" s="248" t="s">
        <v>101</v>
      </c>
      <c r="H61" s="255"/>
      <c r="I61" s="255"/>
      <c r="J61" s="255"/>
      <c r="K61" s="249"/>
      <c r="L61" s="74"/>
    </row>
    <row r="62" spans="1:13" s="73" customFormat="1" ht="14.5">
      <c r="A62" s="72"/>
      <c r="B62" s="235" t="s">
        <v>44</v>
      </c>
      <c r="C62" s="255"/>
      <c r="D62" s="255"/>
      <c r="E62" s="255"/>
      <c r="F62" s="142" t="s">
        <v>46</v>
      </c>
      <c r="G62" s="250" t="s">
        <v>45</v>
      </c>
      <c r="H62" s="262"/>
      <c r="I62" s="262"/>
      <c r="J62" s="262"/>
      <c r="K62" s="251"/>
      <c r="L62" s="74"/>
    </row>
    <row r="63" spans="1:13" s="73" customFormat="1" ht="13" customHeight="1">
      <c r="A63" s="72"/>
      <c r="B63" s="149"/>
      <c r="C63" s="82"/>
      <c r="D63" s="82"/>
      <c r="E63" s="82"/>
      <c r="F63" s="82"/>
      <c r="G63" s="82"/>
      <c r="H63" s="82"/>
      <c r="I63" s="82"/>
      <c r="J63" s="82"/>
      <c r="K63" s="150"/>
      <c r="L63" s="74"/>
      <c r="M63" s="82"/>
    </row>
    <row r="64" spans="1:13" s="73" customFormat="1" ht="25" customHeight="1">
      <c r="A64" s="72"/>
      <c r="B64" s="243"/>
      <c r="C64" s="252"/>
      <c r="D64" s="252"/>
      <c r="E64" s="140"/>
      <c r="F64" s="141"/>
      <c r="G64" s="151" t="str">
        <f>IF('FSA Internal Worksheet'!L181="N","n/a","      ")</f>
        <v xml:space="preserve">      </v>
      </c>
      <c r="H64" s="152" t="str">
        <f>IF('FSA Internal Worksheet'!L181="N","n/a","      ")</f>
        <v xml:space="preserve">      </v>
      </c>
      <c r="I64" s="152"/>
      <c r="J64" s="152"/>
      <c r="K64" s="153"/>
      <c r="L64" s="74"/>
    </row>
    <row r="65" spans="1:12" s="73" customFormat="1" ht="6.5" customHeight="1">
      <c r="A65" s="72"/>
      <c r="B65" s="243" t="s">
        <v>98</v>
      </c>
      <c r="C65" s="252"/>
      <c r="D65" s="252"/>
      <c r="E65" s="255"/>
      <c r="F65" s="255"/>
      <c r="G65" s="255"/>
      <c r="H65" s="255"/>
      <c r="I65" s="140"/>
      <c r="J65" s="252" t="s">
        <v>102</v>
      </c>
      <c r="K65" s="249"/>
      <c r="L65" s="74"/>
    </row>
    <row r="66" spans="1:12" s="73" customFormat="1">
      <c r="A66" s="72"/>
      <c r="B66" s="235" t="s">
        <v>47</v>
      </c>
      <c r="C66" s="236"/>
      <c r="D66" s="236"/>
      <c r="E66" s="142"/>
      <c r="F66" s="143"/>
      <c r="I66" s="142"/>
      <c r="J66" s="142" t="s">
        <v>33</v>
      </c>
      <c r="K66" s="154"/>
      <c r="L66" s="74"/>
    </row>
    <row r="67" spans="1:12" s="73" customFormat="1">
      <c r="A67" s="72"/>
      <c r="B67" s="165"/>
      <c r="C67" s="166"/>
      <c r="D67" s="166"/>
      <c r="E67" s="166"/>
      <c r="F67" s="167"/>
      <c r="G67" s="156"/>
      <c r="H67" s="156"/>
      <c r="I67" s="166"/>
      <c r="J67" s="166"/>
      <c r="K67" s="168"/>
      <c r="L67" s="74"/>
    </row>
    <row r="68" spans="1:12" s="73" customFormat="1" ht="13.5" thickBot="1">
      <c r="A68" s="93"/>
      <c r="B68" s="94"/>
      <c r="C68" s="94"/>
      <c r="D68" s="94"/>
      <c r="E68" s="94"/>
      <c r="F68" s="94"/>
      <c r="G68" s="94"/>
      <c r="H68" s="94"/>
      <c r="I68" s="94"/>
      <c r="J68" s="94"/>
      <c r="K68" s="94"/>
      <c r="L68" s="95"/>
    </row>
    <row r="69" spans="1:12" s="73" customFormat="1" ht="19.5" customHeight="1"/>
  </sheetData>
  <mergeCells count="70">
    <mergeCell ref="B12:D12"/>
    <mergeCell ref="H12:K12"/>
    <mergeCell ref="B2:K2"/>
    <mergeCell ref="B9:K9"/>
    <mergeCell ref="B10:D10"/>
    <mergeCell ref="H10:K10"/>
    <mergeCell ref="B11:K11"/>
    <mergeCell ref="B17:F17"/>
    <mergeCell ref="G17:K17"/>
    <mergeCell ref="B13:D13"/>
    <mergeCell ref="H13:K13"/>
    <mergeCell ref="B14:F14"/>
    <mergeCell ref="G14:K14"/>
    <mergeCell ref="B15:D15"/>
    <mergeCell ref="H15:K15"/>
    <mergeCell ref="B16:D16"/>
    <mergeCell ref="B18:D18"/>
    <mergeCell ref="H18:K18"/>
    <mergeCell ref="B21:K21"/>
    <mergeCell ref="B22:K22"/>
    <mergeCell ref="B24:E24"/>
    <mergeCell ref="G24:K24"/>
    <mergeCell ref="B30:D30"/>
    <mergeCell ref="B25:E25"/>
    <mergeCell ref="G25:K25"/>
    <mergeCell ref="B26:E26"/>
    <mergeCell ref="G26:K26"/>
    <mergeCell ref="B28:D28"/>
    <mergeCell ref="B29:H29"/>
    <mergeCell ref="J29:K29"/>
    <mergeCell ref="B33:E33"/>
    <mergeCell ref="G33:K33"/>
    <mergeCell ref="B34:E34"/>
    <mergeCell ref="G34:K34"/>
    <mergeCell ref="B35:E35"/>
    <mergeCell ref="G35:K35"/>
    <mergeCell ref="B42:E42"/>
    <mergeCell ref="G42:K42"/>
    <mergeCell ref="B43:E43"/>
    <mergeCell ref="G43:K43"/>
    <mergeCell ref="B37:D37"/>
    <mergeCell ref="B38:H38"/>
    <mergeCell ref="J38:K38"/>
    <mergeCell ref="B39:D39"/>
    <mergeCell ref="B51:E51"/>
    <mergeCell ref="G51:K51"/>
    <mergeCell ref="B44:E44"/>
    <mergeCell ref="G44:K44"/>
    <mergeCell ref="B46:D46"/>
    <mergeCell ref="B47:H47"/>
    <mergeCell ref="J47:K47"/>
    <mergeCell ref="B48:D48"/>
    <mergeCell ref="B57:D57"/>
    <mergeCell ref="B52:E52"/>
    <mergeCell ref="G52:K52"/>
    <mergeCell ref="B53:E53"/>
    <mergeCell ref="G53:K53"/>
    <mergeCell ref="B55:D55"/>
    <mergeCell ref="B56:H56"/>
    <mergeCell ref="J56:K56"/>
    <mergeCell ref="B64:D64"/>
    <mergeCell ref="B65:H65"/>
    <mergeCell ref="J65:K65"/>
    <mergeCell ref="B66:D66"/>
    <mergeCell ref="B60:E60"/>
    <mergeCell ref="G60:K60"/>
    <mergeCell ref="B61:E61"/>
    <mergeCell ref="G61:K61"/>
    <mergeCell ref="B62:E62"/>
    <mergeCell ref="G62:K62"/>
  </mergeCells>
  <printOptions horizontalCentered="1"/>
  <pageMargins left="0.22" right="0.17" top="0.53" bottom="0.42" header="0.25" footer="0.16"/>
  <pageSetup scale="84" fitToHeight="0" orientation="portrait" r:id="rId1"/>
  <headerFooter>
    <oddHeader>&amp;L&amp;"Times New Roman,Bold"&amp;10FSA-2601&amp;"Times New Roman,Regular" (xx-xx-xx)&amp;R&amp;"Times New Roman,Regular"&amp;10Page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66AB-CC48-460C-90A1-88E86ED3A299}">
  <sheetPr>
    <tabColor rgb="FF7030A0"/>
    <pageSetUpPr fitToPage="1"/>
  </sheetPr>
  <dimension ref="A1:O165"/>
  <sheetViews>
    <sheetView tabSelected="1" zoomScale="85" zoomScaleNormal="85" workbookViewId="0">
      <selection activeCell="O6" sqref="O6"/>
    </sheetView>
  </sheetViews>
  <sheetFormatPr defaultRowHeight="13"/>
  <cols>
    <col min="1" max="1" width="2.90625" style="75" customWidth="1"/>
    <col min="2" max="2" width="13.453125" style="75" customWidth="1"/>
    <col min="3" max="3" width="10.6328125" style="75" customWidth="1"/>
    <col min="4" max="8" width="13.1796875" style="75" customWidth="1"/>
    <col min="9" max="9" width="1.26953125" style="75" customWidth="1"/>
    <col min="10" max="11" width="13.1796875" style="75" customWidth="1"/>
    <col min="12" max="12" width="3.08984375" style="75" customWidth="1"/>
    <col min="13" max="13" width="3.36328125" style="75" customWidth="1"/>
    <col min="14" max="14" width="8.7265625" style="75"/>
    <col min="15" max="16384" width="8.7265625" style="76"/>
  </cols>
  <sheetData>
    <row r="1" spans="1:15" ht="19.5" customHeight="1">
      <c r="A1" s="106"/>
      <c r="B1" s="107"/>
      <c r="C1" s="108"/>
      <c r="D1" s="109"/>
      <c r="E1" s="109"/>
      <c r="F1" s="109"/>
      <c r="G1" s="109"/>
      <c r="H1" s="109"/>
      <c r="I1" s="109"/>
      <c r="J1" s="109"/>
      <c r="K1" s="109"/>
      <c r="L1" s="110"/>
      <c r="M1" s="82"/>
      <c r="N1" s="76"/>
    </row>
    <row r="2" spans="1:15" ht="29" customHeight="1">
      <c r="A2" s="72"/>
      <c r="B2" s="256" t="str">
        <f>_xlfn.CONCAT("ARPA Payment Distribution to ",'FSA Internal Worksheet'!A38,", ",'FSA Internal Worksheet'!C38)</f>
        <v>ARPA Payment Distribution to Joe Farmer Jr, Primary</v>
      </c>
      <c r="C2" s="238"/>
      <c r="D2" s="238"/>
      <c r="E2" s="238"/>
      <c r="F2" s="238"/>
      <c r="G2" s="238"/>
      <c r="H2" s="238"/>
      <c r="I2" s="238"/>
      <c r="J2" s="238"/>
      <c r="K2" s="239"/>
      <c r="L2" s="74"/>
      <c r="M2" s="82"/>
      <c r="N2" s="76"/>
    </row>
    <row r="3" spans="1:15" s="113" customFormat="1" ht="12" customHeight="1">
      <c r="A3" s="111"/>
      <c r="B3" s="112"/>
      <c r="F3" s="114"/>
      <c r="I3" s="115"/>
      <c r="J3" s="116"/>
      <c r="K3" s="117"/>
      <c r="L3" s="118"/>
      <c r="M3" s="119"/>
    </row>
    <row r="4" spans="1:15" s="123" customFormat="1" ht="26">
      <c r="A4" s="120"/>
      <c r="B4" s="121"/>
      <c r="C4" s="122"/>
      <c r="E4" s="124" t="s">
        <v>23</v>
      </c>
      <c r="I4" s="125"/>
      <c r="J4" s="124" t="s">
        <v>93</v>
      </c>
      <c r="K4" s="126"/>
      <c r="L4" s="127"/>
    </row>
    <row r="5" spans="1:15" s="123" customFormat="1" ht="25" customHeight="1">
      <c r="A5" s="120"/>
      <c r="B5" s="128"/>
      <c r="D5" s="115" t="s">
        <v>92</v>
      </c>
      <c r="E5" s="129">
        <f>'2601 and Calculation Worksheet'!K90</f>
        <v>539401.52</v>
      </c>
      <c r="H5" s="115" t="s">
        <v>95</v>
      </c>
      <c r="J5" s="129">
        <f>'2601 and Calculation Worksheet'!L90</f>
        <v>107880.30399999996</v>
      </c>
      <c r="K5" s="130"/>
      <c r="L5" s="127"/>
    </row>
    <row r="6" spans="1:15" s="123" customFormat="1" ht="25" customHeight="1">
      <c r="A6" s="120"/>
      <c r="B6" s="128"/>
      <c r="D6" s="131" t="str">
        <f>_xlfn.CONCAT("Percent of Payment to ",'FSA Internal Worksheet'!A38,":  ")</f>
        <v xml:space="preserve">Percent of Payment to Joe Farmer Jr:  </v>
      </c>
      <c r="E6" s="132">
        <f>'FSA Internal Worksheet'!G38</f>
        <v>0.2</v>
      </c>
      <c r="H6" s="131" t="str">
        <f>_xlfn.CONCAT("Percent of Payment to ",'FSA Internal Worksheet'!A38,":")</f>
        <v>Percent of Payment to Joe Farmer Jr:</v>
      </c>
      <c r="J6" s="132">
        <f>'FSA Internal Worksheet'!G38</f>
        <v>0.2</v>
      </c>
      <c r="K6" s="130"/>
      <c r="L6" s="127"/>
    </row>
    <row r="7" spans="1:15" s="123" customFormat="1" ht="25" customHeight="1">
      <c r="A7" s="120"/>
      <c r="B7" s="133"/>
      <c r="D7" s="131" t="str">
        <f>_xlfn.CONCAT("Amount Attributed to ",'FSA Internal Worksheet'!A38,":  ")</f>
        <v xml:space="preserve">Amount Attributed to Joe Farmer Jr:  </v>
      </c>
      <c r="E7" s="129">
        <f>E5*E6</f>
        <v>107880.304</v>
      </c>
      <c r="H7" s="131" t="str">
        <f>_xlfn.CONCAT("Amount Paid to ",'FSA Internal Worksheet'!A38,":")</f>
        <v>Amount Paid to Joe Farmer Jr:</v>
      </c>
      <c r="J7" s="129">
        <f>J5*J6</f>
        <v>21576.060799999992</v>
      </c>
      <c r="K7" s="126"/>
      <c r="L7" s="127"/>
    </row>
    <row r="8" spans="1:15" ht="13" customHeight="1">
      <c r="A8" s="72"/>
      <c r="B8" s="134"/>
      <c r="C8" s="135"/>
      <c r="D8" s="136"/>
      <c r="E8" s="136"/>
      <c r="F8" s="136"/>
      <c r="G8" s="136"/>
      <c r="H8" s="136"/>
      <c r="I8" s="136"/>
      <c r="J8" s="136"/>
      <c r="K8" s="137"/>
      <c r="L8" s="74"/>
      <c r="M8" s="82"/>
      <c r="N8" s="76"/>
      <c r="O8" s="75"/>
    </row>
    <row r="9" spans="1:15" ht="14" customHeight="1">
      <c r="A9" s="72"/>
      <c r="B9" s="138"/>
      <c r="C9" s="138"/>
      <c r="D9" s="138"/>
      <c r="E9" s="138"/>
      <c r="F9" s="138"/>
      <c r="G9" s="138"/>
      <c r="H9" s="138"/>
      <c r="I9" s="138"/>
      <c r="J9" s="138"/>
      <c r="K9" s="138"/>
      <c r="L9" s="74"/>
      <c r="M9" s="82"/>
      <c r="N9" s="139"/>
      <c r="O9" s="75"/>
    </row>
    <row r="10" spans="1:15" ht="29" customHeight="1">
      <c r="A10" s="72"/>
      <c r="B10" s="237" t="s">
        <v>94</v>
      </c>
      <c r="C10" s="238"/>
      <c r="D10" s="238"/>
      <c r="E10" s="238"/>
      <c r="F10" s="238"/>
      <c r="G10" s="238"/>
      <c r="H10" s="238"/>
      <c r="I10" s="238"/>
      <c r="J10" s="238"/>
      <c r="K10" s="239"/>
      <c r="L10" s="74"/>
      <c r="M10" s="82"/>
      <c r="N10" s="76"/>
    </row>
    <row r="11" spans="1:15" s="75" customFormat="1" ht="25" customHeight="1">
      <c r="A11" s="72"/>
      <c r="B11" s="243"/>
      <c r="C11" s="248"/>
      <c r="D11" s="248"/>
      <c r="E11" s="140"/>
      <c r="F11" s="141"/>
      <c r="G11" s="140"/>
      <c r="H11" s="252"/>
      <c r="I11" s="252"/>
      <c r="J11" s="252"/>
      <c r="K11" s="254"/>
      <c r="L11" s="74"/>
    </row>
    <row r="12" spans="1:15" s="75" customFormat="1" ht="6.5" customHeight="1">
      <c r="A12" s="72"/>
      <c r="B12" s="243" t="s">
        <v>104</v>
      </c>
      <c r="C12" s="248"/>
      <c r="D12" s="248"/>
      <c r="E12" s="255"/>
      <c r="F12" s="255"/>
      <c r="G12" s="255"/>
      <c r="H12" s="255"/>
      <c r="I12" s="255"/>
      <c r="J12" s="255"/>
      <c r="K12" s="249"/>
      <c r="L12" s="74"/>
    </row>
    <row r="13" spans="1:15" s="75" customFormat="1" ht="13" customHeight="1">
      <c r="A13" s="72"/>
      <c r="B13" s="235" t="s">
        <v>97</v>
      </c>
      <c r="C13" s="250"/>
      <c r="D13" s="250"/>
      <c r="E13" s="142"/>
      <c r="F13" s="143"/>
      <c r="G13" s="142"/>
      <c r="H13" s="236"/>
      <c r="I13" s="236"/>
      <c r="J13" s="236"/>
      <c r="K13" s="253"/>
      <c r="L13" s="74"/>
      <c r="M13" s="139"/>
    </row>
    <row r="14" spans="1:15" s="75" customFormat="1" ht="25" customHeight="1">
      <c r="A14" s="72"/>
      <c r="B14" s="243"/>
      <c r="C14" s="252"/>
      <c r="D14" s="252"/>
      <c r="E14" s="140"/>
      <c r="F14" s="141"/>
      <c r="G14" s="140"/>
      <c r="H14" s="252"/>
      <c r="I14" s="252"/>
      <c r="J14" s="252"/>
      <c r="K14" s="254"/>
      <c r="L14" s="74"/>
    </row>
    <row r="15" spans="1:15" s="75" customFormat="1" ht="6.5" customHeight="1">
      <c r="A15" s="72"/>
      <c r="B15" s="243" t="s">
        <v>103</v>
      </c>
      <c r="C15" s="255"/>
      <c r="D15" s="255"/>
      <c r="E15" s="255"/>
      <c r="F15" s="255"/>
      <c r="G15" s="252" t="s">
        <v>101</v>
      </c>
      <c r="H15" s="255"/>
      <c r="I15" s="255"/>
      <c r="J15" s="255"/>
      <c r="K15" s="249"/>
      <c r="L15" s="74"/>
    </row>
    <row r="16" spans="1:15" s="75" customFormat="1" ht="13" customHeight="1">
      <c r="A16" s="72"/>
      <c r="B16" s="235" t="s">
        <v>75</v>
      </c>
      <c r="C16" s="236"/>
      <c r="D16" s="236"/>
      <c r="E16" s="142"/>
      <c r="F16" s="143"/>
      <c r="G16" s="142" t="s">
        <v>77</v>
      </c>
      <c r="H16" s="236"/>
      <c r="I16" s="236"/>
      <c r="J16" s="236"/>
      <c r="K16" s="253"/>
      <c r="L16" s="74"/>
      <c r="M16" s="139"/>
    </row>
    <row r="17" spans="1:15" s="75" customFormat="1" ht="25" customHeight="1">
      <c r="A17" s="72"/>
      <c r="B17" s="243"/>
      <c r="C17" s="252"/>
      <c r="D17" s="252"/>
      <c r="E17" s="140"/>
      <c r="F17" s="141"/>
      <c r="G17" s="144" t="s">
        <v>155</v>
      </c>
      <c r="H17" s="125"/>
      <c r="I17" s="125"/>
      <c r="J17" s="144" t="s">
        <v>156</v>
      </c>
      <c r="K17" s="126"/>
      <c r="L17" s="74"/>
      <c r="O17" s="145"/>
    </row>
    <row r="18" spans="1:15" s="75" customFormat="1" ht="6.5" customHeight="1">
      <c r="A18" s="72"/>
      <c r="B18" s="243" t="s">
        <v>103</v>
      </c>
      <c r="C18" s="255"/>
      <c r="D18" s="255"/>
      <c r="E18" s="255"/>
      <c r="F18" s="255"/>
      <c r="G18" s="252" t="s">
        <v>101</v>
      </c>
      <c r="H18" s="255"/>
      <c r="I18" s="255"/>
      <c r="J18" s="255"/>
      <c r="K18" s="249"/>
      <c r="L18" s="74"/>
    </row>
    <row r="19" spans="1:15" s="75" customFormat="1">
      <c r="A19" s="72"/>
      <c r="B19" s="235" t="s">
        <v>76</v>
      </c>
      <c r="C19" s="236"/>
      <c r="D19" s="236"/>
      <c r="E19" s="142"/>
      <c r="F19" s="143"/>
      <c r="G19" s="142" t="s">
        <v>78</v>
      </c>
      <c r="H19" s="236"/>
      <c r="I19" s="236"/>
      <c r="J19" s="236"/>
      <c r="K19" s="253"/>
      <c r="L19" s="74"/>
    </row>
    <row r="20" spans="1:15" ht="13" customHeight="1">
      <c r="A20" s="72"/>
      <c r="B20" s="134"/>
      <c r="C20" s="135"/>
      <c r="D20" s="136"/>
      <c r="E20" s="136"/>
      <c r="F20" s="136"/>
      <c r="G20" s="136"/>
      <c r="H20" s="136"/>
      <c r="I20" s="136"/>
      <c r="J20" s="136"/>
      <c r="K20" s="137"/>
      <c r="L20" s="74"/>
      <c r="M20" s="82"/>
      <c r="N20" s="76"/>
      <c r="O20" s="75"/>
    </row>
    <row r="21" spans="1:15" ht="14" customHeight="1">
      <c r="A21" s="72"/>
      <c r="B21" s="138"/>
      <c r="C21" s="138"/>
      <c r="D21" s="138"/>
      <c r="E21" s="138"/>
      <c r="F21" s="138"/>
      <c r="G21" s="138"/>
      <c r="H21" s="138"/>
      <c r="I21" s="138"/>
      <c r="J21" s="138"/>
      <c r="K21" s="138"/>
      <c r="L21" s="74"/>
      <c r="M21" s="82"/>
      <c r="N21" s="139"/>
      <c r="O21" s="75"/>
    </row>
    <row r="22" spans="1:15" s="75" customFormat="1" ht="29" customHeight="1">
      <c r="A22" s="72"/>
      <c r="B22" s="237" t="s">
        <v>47</v>
      </c>
      <c r="C22" s="238"/>
      <c r="D22" s="238"/>
      <c r="E22" s="238"/>
      <c r="F22" s="238"/>
      <c r="G22" s="238"/>
      <c r="H22" s="238"/>
      <c r="I22" s="238"/>
      <c r="J22" s="238"/>
      <c r="K22" s="239"/>
      <c r="L22" s="74"/>
      <c r="M22" s="139"/>
    </row>
    <row r="23" spans="1:15" s="75" customFormat="1" ht="66" customHeight="1">
      <c r="A23" s="72"/>
      <c r="B23" s="240" t="s">
        <v>154</v>
      </c>
      <c r="C23" s="241"/>
      <c r="D23" s="241"/>
      <c r="E23" s="241"/>
      <c r="F23" s="241"/>
      <c r="G23" s="241"/>
      <c r="H23" s="241"/>
      <c r="I23" s="241"/>
      <c r="J23" s="241"/>
      <c r="K23" s="242"/>
      <c r="L23" s="74"/>
      <c r="M23" s="139"/>
    </row>
    <row r="24" spans="1:15" s="75" customFormat="1" ht="13" customHeight="1">
      <c r="A24" s="72"/>
      <c r="B24" s="146"/>
      <c r="C24" s="147"/>
      <c r="D24" s="147"/>
      <c r="E24" s="147"/>
      <c r="F24" s="147"/>
      <c r="G24" s="147"/>
      <c r="H24" s="147"/>
      <c r="I24" s="147"/>
      <c r="J24" s="147"/>
      <c r="K24" s="148"/>
      <c r="L24" s="74"/>
      <c r="M24" s="139"/>
    </row>
    <row r="25" spans="1:15" s="75" customFormat="1" ht="25" customHeight="1">
      <c r="A25" s="72"/>
      <c r="B25" s="243" t="str">
        <f>'FSA Internal Worksheet'!A38</f>
        <v>Joe Farmer Jr</v>
      </c>
      <c r="C25" s="244"/>
      <c r="D25" s="244"/>
      <c r="E25" s="244"/>
      <c r="F25" s="140" t="str">
        <f>'FSA Internal Worksheet'!E38</f>
        <v>Hispanic</v>
      </c>
      <c r="G25" s="245" t="str">
        <f>'FSA Internal Worksheet'!D38</f>
        <v>White</v>
      </c>
      <c r="H25" s="246"/>
      <c r="I25" s="246"/>
      <c r="J25" s="246"/>
      <c r="K25" s="247"/>
      <c r="L25" s="74"/>
    </row>
    <row r="26" spans="1:15" s="75" customFormat="1" ht="6.5" customHeight="1">
      <c r="A26" s="72"/>
      <c r="B26" s="243" t="s">
        <v>100</v>
      </c>
      <c r="C26" s="244"/>
      <c r="D26" s="244"/>
      <c r="E26" s="244"/>
      <c r="F26" s="140" t="s">
        <v>48</v>
      </c>
      <c r="G26" s="248" t="s">
        <v>101</v>
      </c>
      <c r="H26" s="244"/>
      <c r="I26" s="244"/>
      <c r="J26" s="244"/>
      <c r="K26" s="249"/>
      <c r="L26" s="74"/>
    </row>
    <row r="27" spans="1:15" s="75" customFormat="1" ht="14.5">
      <c r="A27" s="72"/>
      <c r="B27" s="235" t="s">
        <v>44</v>
      </c>
      <c r="C27" s="244"/>
      <c r="D27" s="244"/>
      <c r="E27" s="244"/>
      <c r="F27" s="142" t="s">
        <v>46</v>
      </c>
      <c r="G27" s="250" t="s">
        <v>45</v>
      </c>
      <c r="H27" s="203"/>
      <c r="I27" s="203"/>
      <c r="J27" s="203"/>
      <c r="K27" s="251"/>
      <c r="L27" s="74"/>
    </row>
    <row r="28" spans="1:15" s="75" customFormat="1" ht="13" customHeight="1">
      <c r="A28" s="72"/>
      <c r="B28" s="149"/>
      <c r="C28" s="82"/>
      <c r="D28" s="82"/>
      <c r="E28" s="82"/>
      <c r="F28" s="82"/>
      <c r="G28" s="82"/>
      <c r="H28" s="82"/>
      <c r="I28" s="82"/>
      <c r="J28" s="82"/>
      <c r="K28" s="150"/>
      <c r="L28" s="74"/>
      <c r="M28" s="139"/>
    </row>
    <row r="29" spans="1:15" s="75" customFormat="1" ht="25" customHeight="1">
      <c r="A29" s="72"/>
      <c r="B29" s="243"/>
      <c r="C29" s="252"/>
      <c r="D29" s="252"/>
      <c r="E29" s="140"/>
      <c r="F29" s="141"/>
      <c r="G29" s="151" t="str">
        <f>IF('FSA Internal Worksheet'!F42="N","n/a","      ")</f>
        <v xml:space="preserve">      </v>
      </c>
      <c r="H29" s="152" t="str">
        <f>IF('FSA Internal Worksheet'!F42="N","n/a","      ")</f>
        <v xml:space="preserve">      </v>
      </c>
      <c r="I29" s="152"/>
      <c r="J29" s="152"/>
      <c r="K29" s="153"/>
      <c r="L29" s="74"/>
    </row>
    <row r="30" spans="1:15" s="75" customFormat="1" ht="6.5" customHeight="1">
      <c r="A30" s="72"/>
      <c r="B30" s="243" t="s">
        <v>98</v>
      </c>
      <c r="C30" s="252"/>
      <c r="D30" s="252"/>
      <c r="E30" s="244"/>
      <c r="F30" s="244"/>
      <c r="G30" s="244"/>
      <c r="H30" s="244"/>
      <c r="I30" s="140"/>
      <c r="J30" s="252" t="s">
        <v>102</v>
      </c>
      <c r="K30" s="249"/>
      <c r="L30" s="74"/>
    </row>
    <row r="31" spans="1:15" s="75" customFormat="1">
      <c r="A31" s="72"/>
      <c r="B31" s="235" t="s">
        <v>47</v>
      </c>
      <c r="C31" s="236"/>
      <c r="D31" s="236"/>
      <c r="E31" s="142"/>
      <c r="F31" s="143"/>
      <c r="I31" s="142"/>
      <c r="J31" s="142" t="s">
        <v>33</v>
      </c>
      <c r="K31" s="154"/>
      <c r="L31" s="74"/>
    </row>
    <row r="32" spans="1:15" s="75" customFormat="1">
      <c r="A32" s="72"/>
      <c r="B32" s="155"/>
      <c r="C32" s="156"/>
      <c r="D32" s="156"/>
      <c r="E32" s="156"/>
      <c r="F32" s="156"/>
      <c r="G32" s="156"/>
      <c r="H32" s="156"/>
      <c r="I32" s="156"/>
      <c r="J32" s="156"/>
      <c r="K32" s="157"/>
      <c r="L32" s="74"/>
    </row>
    <row r="33" spans="1:15" s="75" customFormat="1" ht="19.5" customHeight="1" thickBot="1">
      <c r="A33" s="93"/>
      <c r="B33" s="94"/>
      <c r="C33" s="94"/>
      <c r="D33" s="94"/>
      <c r="E33" s="94"/>
      <c r="F33" s="94"/>
      <c r="G33" s="94"/>
      <c r="H33" s="94"/>
      <c r="I33" s="94"/>
      <c r="J33" s="94"/>
      <c r="K33" s="94"/>
      <c r="L33" s="95"/>
    </row>
    <row r="34" spans="1:15" ht="19.5" customHeight="1">
      <c r="A34" s="106"/>
      <c r="B34" s="107"/>
      <c r="C34" s="108"/>
      <c r="D34" s="109"/>
      <c r="E34" s="109"/>
      <c r="F34" s="109"/>
      <c r="G34" s="109"/>
      <c r="H34" s="109"/>
      <c r="I34" s="109"/>
      <c r="J34" s="109"/>
      <c r="K34" s="109"/>
      <c r="L34" s="110"/>
      <c r="M34" s="82"/>
      <c r="N34" s="76"/>
    </row>
    <row r="35" spans="1:15" ht="29" customHeight="1">
      <c r="A35" s="72"/>
      <c r="B35" s="256" t="str">
        <f>_xlfn.CONCAT("ARPA Payment Distribution to ",'FSA Internal Worksheet'!A39,", ",'FSA Internal Worksheet'!C39)</f>
        <v>ARPA Payment Distribution to Jane Farmer, Co-Borrower</v>
      </c>
      <c r="C35" s="238"/>
      <c r="D35" s="238"/>
      <c r="E35" s="238"/>
      <c r="F35" s="238"/>
      <c r="G35" s="238"/>
      <c r="H35" s="238"/>
      <c r="I35" s="238"/>
      <c r="J35" s="238"/>
      <c r="K35" s="239"/>
      <c r="L35" s="74"/>
      <c r="M35" s="82"/>
      <c r="N35" s="76"/>
    </row>
    <row r="36" spans="1:15" s="113" customFormat="1" ht="12" customHeight="1">
      <c r="A36" s="111"/>
      <c r="B36" s="112"/>
      <c r="F36" s="114"/>
      <c r="I36" s="115"/>
      <c r="J36" s="116"/>
      <c r="K36" s="117"/>
      <c r="L36" s="118"/>
      <c r="M36" s="119"/>
    </row>
    <row r="37" spans="1:15" s="123" customFormat="1" ht="26">
      <c r="A37" s="120"/>
      <c r="B37" s="121"/>
      <c r="C37" s="122"/>
      <c r="E37" s="124" t="s">
        <v>23</v>
      </c>
      <c r="I37" s="125"/>
      <c r="J37" s="124" t="s">
        <v>93</v>
      </c>
      <c r="K37" s="126"/>
      <c r="L37" s="127"/>
    </row>
    <row r="38" spans="1:15" s="123" customFormat="1" ht="25" customHeight="1">
      <c r="A38" s="120"/>
      <c r="B38" s="128"/>
      <c r="D38" s="115" t="s">
        <v>92</v>
      </c>
      <c r="E38" s="129">
        <f>'2601 and Calculation Worksheet'!K90</f>
        <v>539401.52</v>
      </c>
      <c r="H38" s="115" t="s">
        <v>95</v>
      </c>
      <c r="J38" s="129">
        <f>'2601 and Calculation Worksheet'!L90</f>
        <v>107880.30399999996</v>
      </c>
      <c r="K38" s="130"/>
      <c r="L38" s="127"/>
    </row>
    <row r="39" spans="1:15" s="123" customFormat="1" ht="25" customHeight="1">
      <c r="A39" s="120"/>
      <c r="B39" s="128"/>
      <c r="D39" s="131" t="str">
        <f>_xlfn.CONCAT("Percent of Payment to ",'FSA Internal Worksheet'!A39,":  ")</f>
        <v xml:space="preserve">Percent of Payment to Jane Farmer:  </v>
      </c>
      <c r="E39" s="132">
        <f>'FSA Internal Worksheet'!G39</f>
        <v>0.2</v>
      </c>
      <c r="H39" s="131" t="str">
        <f>_xlfn.CONCAT("Percent of Payment to ",'FSA Internal Worksheet'!A39,":")</f>
        <v>Percent of Payment to Jane Farmer:</v>
      </c>
      <c r="J39" s="132">
        <f>'FSA Internal Worksheet'!G39</f>
        <v>0.2</v>
      </c>
      <c r="K39" s="130"/>
      <c r="L39" s="127"/>
    </row>
    <row r="40" spans="1:15" s="123" customFormat="1" ht="25" customHeight="1">
      <c r="A40" s="120"/>
      <c r="B40" s="133"/>
      <c r="D40" s="131" t="str">
        <f>_xlfn.CONCAT("Amount Attributed to ",'FSA Internal Worksheet'!A39,":  ")</f>
        <v xml:space="preserve">Amount Attributed to Jane Farmer:  </v>
      </c>
      <c r="E40" s="129">
        <f>E38*E39</f>
        <v>107880.304</v>
      </c>
      <c r="H40" s="131" t="str">
        <f>_xlfn.CONCAT("Amount Paid to ",'FSA Internal Worksheet'!A39,":")</f>
        <v>Amount Paid to Jane Farmer:</v>
      </c>
      <c r="J40" s="129">
        <f>J38*J39</f>
        <v>21576.060799999992</v>
      </c>
      <c r="K40" s="126"/>
      <c r="L40" s="127"/>
    </row>
    <row r="41" spans="1:15" ht="13" customHeight="1">
      <c r="A41" s="72"/>
      <c r="B41" s="134"/>
      <c r="C41" s="135"/>
      <c r="D41" s="136"/>
      <c r="E41" s="136"/>
      <c r="F41" s="136"/>
      <c r="G41" s="136"/>
      <c r="H41" s="136"/>
      <c r="I41" s="136"/>
      <c r="J41" s="136"/>
      <c r="K41" s="137"/>
      <c r="L41" s="74"/>
      <c r="M41" s="82"/>
      <c r="N41" s="76"/>
      <c r="O41" s="75"/>
    </row>
    <row r="42" spans="1:15" ht="14" customHeight="1">
      <c r="A42" s="72"/>
      <c r="B42" s="138"/>
      <c r="C42" s="138"/>
      <c r="D42" s="138"/>
      <c r="E42" s="138"/>
      <c r="F42" s="138"/>
      <c r="G42" s="138"/>
      <c r="H42" s="138"/>
      <c r="I42" s="138"/>
      <c r="J42" s="138"/>
      <c r="K42" s="138"/>
      <c r="L42" s="74"/>
      <c r="M42" s="82"/>
      <c r="N42" s="139"/>
      <c r="O42" s="75"/>
    </row>
    <row r="43" spans="1:15" ht="29" customHeight="1">
      <c r="A43" s="72"/>
      <c r="B43" s="237" t="s">
        <v>94</v>
      </c>
      <c r="C43" s="238"/>
      <c r="D43" s="238"/>
      <c r="E43" s="238"/>
      <c r="F43" s="238"/>
      <c r="G43" s="238"/>
      <c r="H43" s="238"/>
      <c r="I43" s="238"/>
      <c r="J43" s="238"/>
      <c r="K43" s="239"/>
      <c r="L43" s="74"/>
      <c r="M43" s="82"/>
      <c r="N43" s="76"/>
    </row>
    <row r="44" spans="1:15" s="75" customFormat="1" ht="25" customHeight="1">
      <c r="A44" s="72"/>
      <c r="B44" s="243"/>
      <c r="C44" s="248"/>
      <c r="D44" s="248"/>
      <c r="E44" s="140"/>
      <c r="F44" s="141"/>
      <c r="G44" s="140"/>
      <c r="H44" s="252"/>
      <c r="I44" s="252"/>
      <c r="J44" s="252"/>
      <c r="K44" s="254"/>
      <c r="L44" s="74"/>
    </row>
    <row r="45" spans="1:15" s="75" customFormat="1" ht="6.5" customHeight="1">
      <c r="A45" s="72"/>
      <c r="B45" s="243" t="s">
        <v>104</v>
      </c>
      <c r="C45" s="248"/>
      <c r="D45" s="248"/>
      <c r="E45" s="255"/>
      <c r="F45" s="255"/>
      <c r="G45" s="255"/>
      <c r="H45" s="255"/>
      <c r="I45" s="255"/>
      <c r="J45" s="255"/>
      <c r="K45" s="249"/>
      <c r="L45" s="74"/>
    </row>
    <row r="46" spans="1:15" s="75" customFormat="1" ht="13" customHeight="1">
      <c r="A46" s="72"/>
      <c r="B46" s="235" t="s">
        <v>97</v>
      </c>
      <c r="C46" s="250"/>
      <c r="D46" s="250"/>
      <c r="E46" s="142"/>
      <c r="F46" s="143"/>
      <c r="G46" s="142"/>
      <c r="H46" s="236"/>
      <c r="I46" s="236"/>
      <c r="J46" s="236"/>
      <c r="K46" s="253"/>
      <c r="L46" s="74"/>
      <c r="M46" s="139"/>
    </row>
    <row r="47" spans="1:15" s="75" customFormat="1" ht="25" customHeight="1">
      <c r="A47" s="72"/>
      <c r="B47" s="243"/>
      <c r="C47" s="252"/>
      <c r="D47" s="252"/>
      <c r="E47" s="140"/>
      <c r="F47" s="141"/>
      <c r="G47" s="140"/>
      <c r="H47" s="252"/>
      <c r="I47" s="252"/>
      <c r="J47" s="252"/>
      <c r="K47" s="254"/>
      <c r="L47" s="74"/>
    </row>
    <row r="48" spans="1:15" s="75" customFormat="1" ht="6.5" customHeight="1">
      <c r="A48" s="72"/>
      <c r="B48" s="243" t="s">
        <v>103</v>
      </c>
      <c r="C48" s="255"/>
      <c r="D48" s="255"/>
      <c r="E48" s="255"/>
      <c r="F48" s="255"/>
      <c r="G48" s="252" t="s">
        <v>101</v>
      </c>
      <c r="H48" s="255"/>
      <c r="I48" s="255"/>
      <c r="J48" s="255"/>
      <c r="K48" s="249"/>
      <c r="L48" s="74"/>
    </row>
    <row r="49" spans="1:15" s="75" customFormat="1" ht="13" customHeight="1">
      <c r="A49" s="72"/>
      <c r="B49" s="235" t="s">
        <v>75</v>
      </c>
      <c r="C49" s="236"/>
      <c r="D49" s="236"/>
      <c r="E49" s="142"/>
      <c r="F49" s="143"/>
      <c r="G49" s="142" t="s">
        <v>77</v>
      </c>
      <c r="H49" s="236"/>
      <c r="I49" s="236"/>
      <c r="J49" s="236"/>
      <c r="K49" s="253"/>
      <c r="L49" s="74"/>
      <c r="M49" s="139"/>
    </row>
    <row r="50" spans="1:15" s="75" customFormat="1" ht="25" customHeight="1">
      <c r="A50" s="72"/>
      <c r="B50" s="243"/>
      <c r="C50" s="252"/>
      <c r="D50" s="252"/>
      <c r="E50" s="140"/>
      <c r="F50" s="141"/>
      <c r="G50" s="144" t="s">
        <v>155</v>
      </c>
      <c r="H50" s="125"/>
      <c r="I50" s="125"/>
      <c r="J50" s="144" t="s">
        <v>156</v>
      </c>
      <c r="K50" s="126"/>
      <c r="L50" s="74"/>
      <c r="O50" s="145"/>
    </row>
    <row r="51" spans="1:15" s="75" customFormat="1" ht="6.5" customHeight="1">
      <c r="A51" s="72"/>
      <c r="B51" s="243" t="s">
        <v>103</v>
      </c>
      <c r="C51" s="255"/>
      <c r="D51" s="255"/>
      <c r="E51" s="255"/>
      <c r="F51" s="255"/>
      <c r="G51" s="252" t="s">
        <v>101</v>
      </c>
      <c r="H51" s="255"/>
      <c r="I51" s="255"/>
      <c r="J51" s="255"/>
      <c r="K51" s="249"/>
      <c r="L51" s="74"/>
    </row>
    <row r="52" spans="1:15" s="75" customFormat="1">
      <c r="A52" s="72"/>
      <c r="B52" s="235" t="s">
        <v>76</v>
      </c>
      <c r="C52" s="236"/>
      <c r="D52" s="236"/>
      <c r="E52" s="142"/>
      <c r="F52" s="143"/>
      <c r="G52" s="142" t="s">
        <v>78</v>
      </c>
      <c r="H52" s="236"/>
      <c r="I52" s="236"/>
      <c r="J52" s="236"/>
      <c r="K52" s="253"/>
      <c r="L52" s="74"/>
    </row>
    <row r="53" spans="1:15" ht="13" customHeight="1">
      <c r="A53" s="72"/>
      <c r="B53" s="134"/>
      <c r="C53" s="135"/>
      <c r="D53" s="136"/>
      <c r="E53" s="136"/>
      <c r="F53" s="136"/>
      <c r="G53" s="136"/>
      <c r="H53" s="136"/>
      <c r="I53" s="136"/>
      <c r="J53" s="136"/>
      <c r="K53" s="137"/>
      <c r="L53" s="74"/>
      <c r="M53" s="82"/>
      <c r="N53" s="76"/>
      <c r="O53" s="75"/>
    </row>
    <row r="54" spans="1:15" ht="14" customHeight="1">
      <c r="A54" s="72"/>
      <c r="B54" s="138"/>
      <c r="C54" s="138"/>
      <c r="D54" s="138"/>
      <c r="E54" s="138"/>
      <c r="F54" s="138"/>
      <c r="G54" s="138"/>
      <c r="H54" s="138"/>
      <c r="I54" s="138"/>
      <c r="J54" s="138"/>
      <c r="K54" s="138"/>
      <c r="L54" s="74"/>
      <c r="M54" s="82"/>
      <c r="N54" s="139"/>
      <c r="O54" s="75"/>
    </row>
    <row r="55" spans="1:15" s="75" customFormat="1" ht="29" customHeight="1">
      <c r="A55" s="72"/>
      <c r="B55" s="237" t="s">
        <v>47</v>
      </c>
      <c r="C55" s="238"/>
      <c r="D55" s="238"/>
      <c r="E55" s="238"/>
      <c r="F55" s="238"/>
      <c r="G55" s="238"/>
      <c r="H55" s="238"/>
      <c r="I55" s="238"/>
      <c r="J55" s="238"/>
      <c r="K55" s="239"/>
      <c r="L55" s="74"/>
      <c r="M55" s="139"/>
    </row>
    <row r="56" spans="1:15" s="75" customFormat="1" ht="66" customHeight="1">
      <c r="A56" s="72"/>
      <c r="B56" s="240" t="s">
        <v>154</v>
      </c>
      <c r="C56" s="241"/>
      <c r="D56" s="241"/>
      <c r="E56" s="241"/>
      <c r="F56" s="241"/>
      <c r="G56" s="241"/>
      <c r="H56" s="241"/>
      <c r="I56" s="241"/>
      <c r="J56" s="241"/>
      <c r="K56" s="242"/>
      <c r="L56" s="74"/>
      <c r="M56" s="139"/>
    </row>
    <row r="57" spans="1:15" s="75" customFormat="1" ht="13" customHeight="1">
      <c r="A57" s="72"/>
      <c r="B57" s="146"/>
      <c r="C57" s="147"/>
      <c r="D57" s="147"/>
      <c r="E57" s="147"/>
      <c r="F57" s="147"/>
      <c r="G57" s="147"/>
      <c r="H57" s="147"/>
      <c r="I57" s="147"/>
      <c r="J57" s="147"/>
      <c r="K57" s="148"/>
      <c r="L57" s="74"/>
      <c r="M57" s="139"/>
    </row>
    <row r="58" spans="1:15" s="75" customFormat="1" ht="25" customHeight="1">
      <c r="A58" s="72"/>
      <c r="B58" s="243" t="str">
        <f>'FSA Internal Worksheet'!A39</f>
        <v>Jane Farmer</v>
      </c>
      <c r="C58" s="244"/>
      <c r="D58" s="244"/>
      <c r="E58" s="244"/>
      <c r="F58" s="140" t="str">
        <f>'FSA Internal Worksheet'!E39</f>
        <v>Hispanic</v>
      </c>
      <c r="G58" s="245" t="str">
        <f>'FSA Internal Worksheet'!D39</f>
        <v xml:space="preserve">White </v>
      </c>
      <c r="H58" s="246"/>
      <c r="I58" s="246"/>
      <c r="J58" s="246"/>
      <c r="K58" s="247"/>
      <c r="L58" s="74"/>
    </row>
    <row r="59" spans="1:15" s="75" customFormat="1" ht="6.5" customHeight="1">
      <c r="A59" s="72"/>
      <c r="B59" s="243" t="s">
        <v>100</v>
      </c>
      <c r="C59" s="244"/>
      <c r="D59" s="244"/>
      <c r="E59" s="244"/>
      <c r="F59" s="140" t="s">
        <v>48</v>
      </c>
      <c r="G59" s="248" t="s">
        <v>101</v>
      </c>
      <c r="H59" s="244"/>
      <c r="I59" s="244"/>
      <c r="J59" s="244"/>
      <c r="K59" s="249"/>
      <c r="L59" s="74"/>
    </row>
    <row r="60" spans="1:15" s="75" customFormat="1" ht="14.5">
      <c r="A60" s="72"/>
      <c r="B60" s="235" t="s">
        <v>44</v>
      </c>
      <c r="C60" s="244"/>
      <c r="D60" s="244"/>
      <c r="E60" s="244"/>
      <c r="F60" s="142" t="s">
        <v>46</v>
      </c>
      <c r="G60" s="250" t="s">
        <v>45</v>
      </c>
      <c r="H60" s="203"/>
      <c r="I60" s="203"/>
      <c r="J60" s="203"/>
      <c r="K60" s="251"/>
      <c r="L60" s="74"/>
    </row>
    <row r="61" spans="1:15" s="75" customFormat="1" ht="13" customHeight="1">
      <c r="A61" s="72"/>
      <c r="B61" s="149"/>
      <c r="C61" s="82"/>
      <c r="D61" s="82"/>
      <c r="E61" s="82"/>
      <c r="F61" s="82"/>
      <c r="G61" s="82"/>
      <c r="H61" s="82"/>
      <c r="I61" s="82"/>
      <c r="J61" s="82"/>
      <c r="K61" s="150"/>
      <c r="L61" s="74"/>
      <c r="M61" s="139"/>
    </row>
    <row r="62" spans="1:15" s="75" customFormat="1" ht="25" customHeight="1">
      <c r="A62" s="72"/>
      <c r="B62" s="243"/>
      <c r="C62" s="252"/>
      <c r="D62" s="252"/>
      <c r="E62" s="140"/>
      <c r="F62" s="141"/>
      <c r="G62" s="151" t="str">
        <f>IF('FSA Internal Worksheet'!L64="N","n/a","      ")</f>
        <v xml:space="preserve">      </v>
      </c>
      <c r="H62" s="152" t="str">
        <f>IF('FSA Internal Worksheet'!L64="N","n/a","      ")</f>
        <v xml:space="preserve">      </v>
      </c>
      <c r="I62" s="152"/>
      <c r="J62" s="152"/>
      <c r="K62" s="153"/>
      <c r="L62" s="74"/>
    </row>
    <row r="63" spans="1:15" s="75" customFormat="1" ht="6.5" customHeight="1">
      <c r="A63" s="72"/>
      <c r="B63" s="243" t="s">
        <v>98</v>
      </c>
      <c r="C63" s="252"/>
      <c r="D63" s="252"/>
      <c r="E63" s="244"/>
      <c r="F63" s="244"/>
      <c r="G63" s="244"/>
      <c r="H63" s="244"/>
      <c r="I63" s="140"/>
      <c r="J63" s="252" t="s">
        <v>102</v>
      </c>
      <c r="K63" s="249"/>
      <c r="L63" s="74"/>
    </row>
    <row r="64" spans="1:15" s="75" customFormat="1">
      <c r="A64" s="72"/>
      <c r="B64" s="235" t="s">
        <v>47</v>
      </c>
      <c r="C64" s="236"/>
      <c r="D64" s="236"/>
      <c r="E64" s="142"/>
      <c r="F64" s="143"/>
      <c r="I64" s="142"/>
      <c r="J64" s="142" t="s">
        <v>33</v>
      </c>
      <c r="K64" s="154"/>
      <c r="L64" s="74"/>
    </row>
    <row r="65" spans="1:15" s="75" customFormat="1">
      <c r="A65" s="72"/>
      <c r="B65" s="155"/>
      <c r="C65" s="156"/>
      <c r="D65" s="156"/>
      <c r="E65" s="156"/>
      <c r="F65" s="156"/>
      <c r="G65" s="156"/>
      <c r="H65" s="156"/>
      <c r="I65" s="156"/>
      <c r="J65" s="156"/>
      <c r="K65" s="157"/>
      <c r="L65" s="74"/>
    </row>
    <row r="66" spans="1:15" s="75" customFormat="1" ht="19.5" customHeight="1" thickBot="1">
      <c r="A66" s="93"/>
      <c r="B66" s="94"/>
      <c r="C66" s="94"/>
      <c r="D66" s="94"/>
      <c r="E66" s="94"/>
      <c r="F66" s="94"/>
      <c r="G66" s="94"/>
      <c r="H66" s="94"/>
      <c r="I66" s="94"/>
      <c r="J66" s="94"/>
      <c r="K66" s="94"/>
      <c r="L66" s="95"/>
    </row>
    <row r="67" spans="1:15" ht="19.5" customHeight="1">
      <c r="A67" s="106"/>
      <c r="B67" s="107"/>
      <c r="C67" s="108"/>
      <c r="D67" s="109"/>
      <c r="E67" s="109"/>
      <c r="F67" s="109"/>
      <c r="G67" s="109"/>
      <c r="H67" s="109"/>
      <c r="I67" s="109"/>
      <c r="J67" s="109"/>
      <c r="K67" s="109"/>
      <c r="L67" s="110"/>
      <c r="M67" s="82"/>
      <c r="N67" s="76"/>
    </row>
    <row r="68" spans="1:15" ht="29" customHeight="1">
      <c r="A68" s="72"/>
      <c r="B68" s="256" t="str">
        <f>_xlfn.CONCAT("ARPA Payment Distribution to ",'FSA Internal Worksheet'!A40,", ",'FSA Internal Worksheet'!C40)</f>
        <v>ARPA Payment Distribution to Joe Farmer Sr, Co-Borrower</v>
      </c>
      <c r="C68" s="238"/>
      <c r="D68" s="238"/>
      <c r="E68" s="238"/>
      <c r="F68" s="238"/>
      <c r="G68" s="238"/>
      <c r="H68" s="238"/>
      <c r="I68" s="238"/>
      <c r="J68" s="238"/>
      <c r="K68" s="239"/>
      <c r="L68" s="74"/>
      <c r="M68" s="82"/>
      <c r="N68" s="76"/>
    </row>
    <row r="69" spans="1:15" s="113" customFormat="1" ht="12" customHeight="1">
      <c r="A69" s="111"/>
      <c r="B69" s="112"/>
      <c r="F69" s="114"/>
      <c r="I69" s="115"/>
      <c r="J69" s="116"/>
      <c r="K69" s="117"/>
      <c r="L69" s="118"/>
      <c r="M69" s="119"/>
    </row>
    <row r="70" spans="1:15" s="123" customFormat="1" ht="26">
      <c r="A70" s="120"/>
      <c r="B70" s="121"/>
      <c r="C70" s="122"/>
      <c r="E70" s="124" t="s">
        <v>23</v>
      </c>
      <c r="I70" s="125"/>
      <c r="J70" s="124" t="s">
        <v>93</v>
      </c>
      <c r="K70" s="126"/>
      <c r="L70" s="127"/>
    </row>
    <row r="71" spans="1:15" s="123" customFormat="1" ht="25" customHeight="1">
      <c r="A71" s="120"/>
      <c r="B71" s="128"/>
      <c r="D71" s="115" t="s">
        <v>92</v>
      </c>
      <c r="E71" s="129">
        <f>'2601 and Calculation Worksheet'!K90</f>
        <v>539401.52</v>
      </c>
      <c r="H71" s="115" t="s">
        <v>95</v>
      </c>
      <c r="J71" s="129">
        <f>'2601 and Calculation Worksheet'!L90</f>
        <v>107880.30399999996</v>
      </c>
      <c r="K71" s="130"/>
      <c r="L71" s="127"/>
    </row>
    <row r="72" spans="1:15" s="123" customFormat="1" ht="25" customHeight="1">
      <c r="A72" s="120"/>
      <c r="B72" s="128"/>
      <c r="D72" s="131" t="str">
        <f>_xlfn.CONCAT("Percent of Payment to ",'FSA Internal Worksheet'!A40,":  ")</f>
        <v xml:space="preserve">Percent of Payment to Joe Farmer Sr:  </v>
      </c>
      <c r="E72" s="132">
        <f>'FSA Internal Worksheet'!G40</f>
        <v>0.2</v>
      </c>
      <c r="H72" s="131" t="str">
        <f>_xlfn.CONCAT("Percent of Payment to ",'FSA Internal Worksheet'!A40,":")</f>
        <v>Percent of Payment to Joe Farmer Sr:</v>
      </c>
      <c r="J72" s="132">
        <f>'FSA Internal Worksheet'!G40</f>
        <v>0.2</v>
      </c>
      <c r="K72" s="130"/>
      <c r="L72" s="127"/>
    </row>
    <row r="73" spans="1:15" s="123" customFormat="1" ht="25" customHeight="1">
      <c r="A73" s="120"/>
      <c r="B73" s="133"/>
      <c r="D73" s="131" t="str">
        <f>_xlfn.CONCAT("Amount Attributed to ",'FSA Internal Worksheet'!A40,":  ")</f>
        <v xml:space="preserve">Amount Attributed to Joe Farmer Sr:  </v>
      </c>
      <c r="E73" s="129">
        <f>E71*E72</f>
        <v>107880.304</v>
      </c>
      <c r="H73" s="131" t="str">
        <f>_xlfn.CONCAT("Amount Paid to ",'FSA Internal Worksheet'!A40,":")</f>
        <v>Amount Paid to Joe Farmer Sr:</v>
      </c>
      <c r="J73" s="129">
        <f>J71*J72</f>
        <v>21576.060799999992</v>
      </c>
      <c r="K73" s="126"/>
      <c r="L73" s="127"/>
    </row>
    <row r="74" spans="1:15" ht="13" customHeight="1">
      <c r="A74" s="72"/>
      <c r="B74" s="134"/>
      <c r="C74" s="135"/>
      <c r="D74" s="136"/>
      <c r="E74" s="136"/>
      <c r="F74" s="136"/>
      <c r="G74" s="136"/>
      <c r="H74" s="136"/>
      <c r="I74" s="136"/>
      <c r="J74" s="136"/>
      <c r="K74" s="137"/>
      <c r="L74" s="74"/>
      <c r="M74" s="82"/>
      <c r="N74" s="76"/>
      <c r="O74" s="75"/>
    </row>
    <row r="75" spans="1:15" ht="14" customHeight="1">
      <c r="A75" s="72"/>
      <c r="B75" s="138"/>
      <c r="C75" s="138"/>
      <c r="D75" s="138"/>
      <c r="E75" s="138"/>
      <c r="F75" s="138"/>
      <c r="G75" s="138"/>
      <c r="H75" s="138"/>
      <c r="I75" s="138"/>
      <c r="J75" s="138"/>
      <c r="K75" s="138"/>
      <c r="L75" s="74"/>
      <c r="M75" s="82"/>
      <c r="N75" s="139"/>
      <c r="O75" s="75"/>
    </row>
    <row r="76" spans="1:15" ht="29" customHeight="1">
      <c r="A76" s="72"/>
      <c r="B76" s="237" t="s">
        <v>94</v>
      </c>
      <c r="C76" s="238"/>
      <c r="D76" s="238"/>
      <c r="E76" s="238"/>
      <c r="F76" s="238"/>
      <c r="G76" s="238"/>
      <c r="H76" s="238"/>
      <c r="I76" s="238"/>
      <c r="J76" s="238"/>
      <c r="K76" s="239"/>
      <c r="L76" s="74"/>
      <c r="M76" s="82"/>
      <c r="N76" s="76"/>
    </row>
    <row r="77" spans="1:15" s="75" customFormat="1" ht="25" customHeight="1">
      <c r="A77" s="72"/>
      <c r="B77" s="243"/>
      <c r="C77" s="248"/>
      <c r="D77" s="248"/>
      <c r="E77" s="140"/>
      <c r="F77" s="141"/>
      <c r="G77" s="140"/>
      <c r="H77" s="252"/>
      <c r="I77" s="252"/>
      <c r="J77" s="252"/>
      <c r="K77" s="254"/>
      <c r="L77" s="74"/>
    </row>
    <row r="78" spans="1:15" s="75" customFormat="1" ht="6.5" customHeight="1">
      <c r="A78" s="72"/>
      <c r="B78" s="243" t="s">
        <v>104</v>
      </c>
      <c r="C78" s="248"/>
      <c r="D78" s="248"/>
      <c r="E78" s="255"/>
      <c r="F78" s="255"/>
      <c r="G78" s="255"/>
      <c r="H78" s="255"/>
      <c r="I78" s="255"/>
      <c r="J78" s="255"/>
      <c r="K78" s="249"/>
      <c r="L78" s="74"/>
    </row>
    <row r="79" spans="1:15" s="75" customFormat="1" ht="13" customHeight="1">
      <c r="A79" s="72"/>
      <c r="B79" s="235" t="s">
        <v>97</v>
      </c>
      <c r="C79" s="250"/>
      <c r="D79" s="250"/>
      <c r="E79" s="142"/>
      <c r="F79" s="143"/>
      <c r="G79" s="142"/>
      <c r="H79" s="236"/>
      <c r="I79" s="236"/>
      <c r="J79" s="236"/>
      <c r="K79" s="253"/>
      <c r="L79" s="74"/>
      <c r="M79" s="139"/>
    </row>
    <row r="80" spans="1:15" s="75" customFormat="1" ht="25" customHeight="1">
      <c r="A80" s="72"/>
      <c r="B80" s="243"/>
      <c r="C80" s="252"/>
      <c r="D80" s="252"/>
      <c r="E80" s="140"/>
      <c r="F80" s="141"/>
      <c r="G80" s="140"/>
      <c r="H80" s="252"/>
      <c r="I80" s="252"/>
      <c r="J80" s="252"/>
      <c r="K80" s="254"/>
      <c r="L80" s="74"/>
    </row>
    <row r="81" spans="1:15" s="75" customFormat="1" ht="6.5" customHeight="1">
      <c r="A81" s="72"/>
      <c r="B81" s="243" t="s">
        <v>103</v>
      </c>
      <c r="C81" s="255"/>
      <c r="D81" s="255"/>
      <c r="E81" s="255"/>
      <c r="F81" s="255"/>
      <c r="G81" s="252" t="s">
        <v>101</v>
      </c>
      <c r="H81" s="255"/>
      <c r="I81" s="255"/>
      <c r="J81" s="255"/>
      <c r="K81" s="249"/>
      <c r="L81" s="74"/>
    </row>
    <row r="82" spans="1:15" s="75" customFormat="1" ht="13" customHeight="1">
      <c r="A82" s="72"/>
      <c r="B82" s="235" t="s">
        <v>75</v>
      </c>
      <c r="C82" s="236"/>
      <c r="D82" s="236"/>
      <c r="E82" s="142"/>
      <c r="F82" s="143"/>
      <c r="G82" s="142" t="s">
        <v>77</v>
      </c>
      <c r="H82" s="236"/>
      <c r="I82" s="236"/>
      <c r="J82" s="236"/>
      <c r="K82" s="253"/>
      <c r="L82" s="74"/>
      <c r="M82" s="139"/>
    </row>
    <row r="83" spans="1:15" s="75" customFormat="1" ht="25" customHeight="1">
      <c r="A83" s="72"/>
      <c r="B83" s="243"/>
      <c r="C83" s="252"/>
      <c r="D83" s="252"/>
      <c r="E83" s="140"/>
      <c r="F83" s="141"/>
      <c r="G83" s="144" t="s">
        <v>155</v>
      </c>
      <c r="H83" s="125"/>
      <c r="I83" s="125"/>
      <c r="J83" s="144" t="s">
        <v>156</v>
      </c>
      <c r="K83" s="126"/>
      <c r="L83" s="74"/>
      <c r="O83" s="145"/>
    </row>
    <row r="84" spans="1:15" s="75" customFormat="1" ht="6.5" customHeight="1">
      <c r="A84" s="72"/>
      <c r="B84" s="243" t="s">
        <v>103</v>
      </c>
      <c r="C84" s="255"/>
      <c r="D84" s="255"/>
      <c r="E84" s="255"/>
      <c r="F84" s="255"/>
      <c r="G84" s="252" t="s">
        <v>101</v>
      </c>
      <c r="H84" s="255"/>
      <c r="I84" s="255"/>
      <c r="J84" s="255"/>
      <c r="K84" s="249"/>
      <c r="L84" s="74"/>
    </row>
    <row r="85" spans="1:15" s="75" customFormat="1">
      <c r="A85" s="72"/>
      <c r="B85" s="235" t="s">
        <v>76</v>
      </c>
      <c r="C85" s="236"/>
      <c r="D85" s="236"/>
      <c r="E85" s="142"/>
      <c r="F85" s="143"/>
      <c r="G85" s="142" t="s">
        <v>78</v>
      </c>
      <c r="H85" s="236"/>
      <c r="I85" s="236"/>
      <c r="J85" s="236"/>
      <c r="K85" s="253"/>
      <c r="L85" s="74"/>
    </row>
    <row r="86" spans="1:15" ht="13" customHeight="1">
      <c r="A86" s="72"/>
      <c r="B86" s="134"/>
      <c r="C86" s="135"/>
      <c r="D86" s="136"/>
      <c r="E86" s="136"/>
      <c r="F86" s="136"/>
      <c r="G86" s="136"/>
      <c r="H86" s="136"/>
      <c r="I86" s="136"/>
      <c r="J86" s="136"/>
      <c r="K86" s="137"/>
      <c r="L86" s="74"/>
      <c r="M86" s="82"/>
      <c r="N86" s="76"/>
      <c r="O86" s="75"/>
    </row>
    <row r="87" spans="1:15" ht="14" customHeight="1">
      <c r="A87" s="72"/>
      <c r="B87" s="138"/>
      <c r="C87" s="138"/>
      <c r="D87" s="138"/>
      <c r="E87" s="138"/>
      <c r="F87" s="138"/>
      <c r="G87" s="138"/>
      <c r="H87" s="138"/>
      <c r="I87" s="138"/>
      <c r="J87" s="138"/>
      <c r="K87" s="138"/>
      <c r="L87" s="74"/>
      <c r="M87" s="82"/>
      <c r="N87" s="139"/>
      <c r="O87" s="75"/>
    </row>
    <row r="88" spans="1:15" s="75" customFormat="1" ht="29" customHeight="1">
      <c r="A88" s="72"/>
      <c r="B88" s="237" t="s">
        <v>47</v>
      </c>
      <c r="C88" s="238"/>
      <c r="D88" s="238"/>
      <c r="E88" s="238"/>
      <c r="F88" s="238"/>
      <c r="G88" s="238"/>
      <c r="H88" s="238"/>
      <c r="I88" s="238"/>
      <c r="J88" s="238"/>
      <c r="K88" s="239"/>
      <c r="L88" s="74"/>
      <c r="M88" s="139"/>
    </row>
    <row r="89" spans="1:15" s="75" customFormat="1" ht="67.5" customHeight="1">
      <c r="A89" s="72"/>
      <c r="B89" s="240" t="s">
        <v>154</v>
      </c>
      <c r="C89" s="241"/>
      <c r="D89" s="241"/>
      <c r="E89" s="241"/>
      <c r="F89" s="241"/>
      <c r="G89" s="241"/>
      <c r="H89" s="241"/>
      <c r="I89" s="241"/>
      <c r="J89" s="241"/>
      <c r="K89" s="242"/>
      <c r="L89" s="74"/>
      <c r="M89" s="139"/>
    </row>
    <row r="90" spans="1:15" s="75" customFormat="1" ht="13" customHeight="1">
      <c r="A90" s="72"/>
      <c r="B90" s="146"/>
      <c r="C90" s="147"/>
      <c r="D90" s="147"/>
      <c r="E90" s="147"/>
      <c r="F90" s="147"/>
      <c r="G90" s="147"/>
      <c r="H90" s="147"/>
      <c r="I90" s="147"/>
      <c r="J90" s="147"/>
      <c r="K90" s="148"/>
      <c r="L90" s="74"/>
      <c r="M90" s="139"/>
    </row>
    <row r="91" spans="1:15" s="75" customFormat="1" ht="25" customHeight="1">
      <c r="A91" s="72"/>
      <c r="B91" s="243" t="str">
        <f>'FSA Internal Worksheet'!A40</f>
        <v>Joe Farmer Sr</v>
      </c>
      <c r="C91" s="244"/>
      <c r="D91" s="244"/>
      <c r="E91" s="244"/>
      <c r="F91" s="140" t="str">
        <f>'FSA Internal Worksheet'!E40</f>
        <v>Not Hispanic</v>
      </c>
      <c r="G91" s="245" t="str">
        <f>'FSA Internal Worksheet'!D40</f>
        <v>Asian</v>
      </c>
      <c r="H91" s="246"/>
      <c r="I91" s="246"/>
      <c r="J91" s="246"/>
      <c r="K91" s="247"/>
      <c r="L91" s="74"/>
    </row>
    <row r="92" spans="1:15" s="75" customFormat="1" ht="6.5" customHeight="1">
      <c r="A92" s="72"/>
      <c r="B92" s="243" t="s">
        <v>100</v>
      </c>
      <c r="C92" s="244"/>
      <c r="D92" s="244"/>
      <c r="E92" s="244"/>
      <c r="F92" s="140" t="s">
        <v>48</v>
      </c>
      <c r="G92" s="248" t="s">
        <v>101</v>
      </c>
      <c r="H92" s="244"/>
      <c r="I92" s="244"/>
      <c r="J92" s="244"/>
      <c r="K92" s="249"/>
      <c r="L92" s="74"/>
    </row>
    <row r="93" spans="1:15" s="75" customFormat="1" ht="14.5">
      <c r="A93" s="72"/>
      <c r="B93" s="235" t="s">
        <v>44</v>
      </c>
      <c r="C93" s="244"/>
      <c r="D93" s="244"/>
      <c r="E93" s="244"/>
      <c r="F93" s="142" t="s">
        <v>46</v>
      </c>
      <c r="G93" s="250" t="s">
        <v>45</v>
      </c>
      <c r="H93" s="203"/>
      <c r="I93" s="203"/>
      <c r="J93" s="203"/>
      <c r="K93" s="251"/>
      <c r="L93" s="74"/>
    </row>
    <row r="94" spans="1:15" s="75" customFormat="1" ht="13" customHeight="1">
      <c r="A94" s="72"/>
      <c r="B94" s="149"/>
      <c r="C94" s="82"/>
      <c r="D94" s="82"/>
      <c r="E94" s="82"/>
      <c r="F94" s="82"/>
      <c r="G94" s="82"/>
      <c r="H94" s="82"/>
      <c r="I94" s="82"/>
      <c r="J94" s="82"/>
      <c r="K94" s="150"/>
      <c r="L94" s="74"/>
      <c r="M94" s="139"/>
    </row>
    <row r="95" spans="1:15" s="75" customFormat="1" ht="25" customHeight="1">
      <c r="A95" s="72"/>
      <c r="B95" s="243"/>
      <c r="C95" s="252"/>
      <c r="D95" s="252"/>
      <c r="E95" s="140"/>
      <c r="F95" s="141"/>
      <c r="G95" s="151" t="str">
        <f>IF('FSA Internal Worksheet'!L103="N","n/a","      ")</f>
        <v xml:space="preserve">      </v>
      </c>
      <c r="H95" s="152" t="str">
        <f>IF('FSA Internal Worksheet'!L103="N","n/a","      ")</f>
        <v xml:space="preserve">      </v>
      </c>
      <c r="I95" s="152"/>
      <c r="J95" s="152"/>
      <c r="K95" s="153"/>
      <c r="L95" s="74"/>
    </row>
    <row r="96" spans="1:15" s="75" customFormat="1" ht="6.5" customHeight="1">
      <c r="A96" s="72"/>
      <c r="B96" s="243" t="s">
        <v>98</v>
      </c>
      <c r="C96" s="252"/>
      <c r="D96" s="252"/>
      <c r="E96" s="244"/>
      <c r="F96" s="244"/>
      <c r="G96" s="244"/>
      <c r="H96" s="244"/>
      <c r="I96" s="140"/>
      <c r="J96" s="252" t="s">
        <v>102</v>
      </c>
      <c r="K96" s="249"/>
      <c r="L96" s="74"/>
    </row>
    <row r="97" spans="1:15" s="75" customFormat="1">
      <c r="A97" s="72"/>
      <c r="B97" s="235" t="s">
        <v>47</v>
      </c>
      <c r="C97" s="236"/>
      <c r="D97" s="236"/>
      <c r="E97" s="142"/>
      <c r="F97" s="143"/>
      <c r="I97" s="142"/>
      <c r="J97" s="142" t="s">
        <v>33</v>
      </c>
      <c r="K97" s="154"/>
      <c r="L97" s="74"/>
    </row>
    <row r="98" spans="1:15" s="75" customFormat="1">
      <c r="A98" s="72"/>
      <c r="B98" s="155"/>
      <c r="C98" s="156"/>
      <c r="D98" s="156"/>
      <c r="E98" s="156"/>
      <c r="F98" s="156"/>
      <c r="G98" s="156"/>
      <c r="H98" s="156"/>
      <c r="I98" s="156"/>
      <c r="J98" s="156"/>
      <c r="K98" s="157"/>
      <c r="L98" s="74"/>
    </row>
    <row r="99" spans="1:15" s="75" customFormat="1" ht="19.5" customHeight="1" thickBot="1">
      <c r="A99" s="93"/>
      <c r="B99" s="94"/>
      <c r="C99" s="94"/>
      <c r="D99" s="94"/>
      <c r="E99" s="94"/>
      <c r="F99" s="94"/>
      <c r="G99" s="94"/>
      <c r="H99" s="94"/>
      <c r="I99" s="94"/>
      <c r="J99" s="94"/>
      <c r="K99" s="94"/>
      <c r="L99" s="95"/>
    </row>
    <row r="100" spans="1:15" ht="19.5" customHeight="1">
      <c r="A100" s="106"/>
      <c r="B100" s="107"/>
      <c r="C100" s="108"/>
      <c r="D100" s="109"/>
      <c r="E100" s="109"/>
      <c r="F100" s="109"/>
      <c r="G100" s="109"/>
      <c r="H100" s="109"/>
      <c r="I100" s="109"/>
      <c r="J100" s="109"/>
      <c r="K100" s="109"/>
      <c r="L100" s="110"/>
      <c r="M100" s="82"/>
      <c r="N100" s="76"/>
    </row>
    <row r="101" spans="1:15" ht="29" customHeight="1">
      <c r="A101" s="72"/>
      <c r="B101" s="256" t="str">
        <f>_xlfn.CONCAT("ARPA Payment Distribution to ",'FSA Internal Worksheet'!A41,", ",'FSA Internal Worksheet'!C41)</f>
        <v>ARPA Payment Distribution to Joseph Farmer, Co-Borrower</v>
      </c>
      <c r="C101" s="238"/>
      <c r="D101" s="238"/>
      <c r="E101" s="238"/>
      <c r="F101" s="238"/>
      <c r="G101" s="238"/>
      <c r="H101" s="238"/>
      <c r="I101" s="238"/>
      <c r="J101" s="238"/>
      <c r="K101" s="239"/>
      <c r="L101" s="74"/>
      <c r="M101" s="82"/>
      <c r="N101" s="76"/>
    </row>
    <row r="102" spans="1:15" s="113" customFormat="1" ht="12" customHeight="1">
      <c r="A102" s="111"/>
      <c r="B102" s="112"/>
      <c r="F102" s="114"/>
      <c r="I102" s="115"/>
      <c r="J102" s="116"/>
      <c r="K102" s="117"/>
      <c r="L102" s="118"/>
      <c r="M102" s="119"/>
    </row>
    <row r="103" spans="1:15" s="123" customFormat="1" ht="26">
      <c r="A103" s="120"/>
      <c r="B103" s="121"/>
      <c r="C103" s="122"/>
      <c r="E103" s="124" t="s">
        <v>23</v>
      </c>
      <c r="I103" s="125"/>
      <c r="J103" s="124" t="s">
        <v>93</v>
      </c>
      <c r="K103" s="126"/>
      <c r="L103" s="127"/>
    </row>
    <row r="104" spans="1:15" s="123" customFormat="1" ht="25" customHeight="1">
      <c r="A104" s="120"/>
      <c r="B104" s="128"/>
      <c r="D104" s="115" t="s">
        <v>92</v>
      </c>
      <c r="E104" s="129">
        <f>'2601 and Calculation Worksheet'!K90</f>
        <v>539401.52</v>
      </c>
      <c r="H104" s="115" t="s">
        <v>95</v>
      </c>
      <c r="J104" s="129">
        <f>'2601 and Calculation Worksheet'!L90</f>
        <v>107880.30399999996</v>
      </c>
      <c r="K104" s="130"/>
      <c r="L104" s="127"/>
    </row>
    <row r="105" spans="1:15" s="123" customFormat="1" ht="25" customHeight="1">
      <c r="A105" s="120"/>
      <c r="B105" s="128"/>
      <c r="D105" s="131" t="str">
        <f>_xlfn.CONCAT("Percent of Payment to ",'FSA Internal Worksheet'!A41,":  ")</f>
        <v xml:space="preserve">Percent of Payment to Joseph Farmer:  </v>
      </c>
      <c r="E105" s="132">
        <f>'FSA Internal Worksheet'!G41</f>
        <v>0.2</v>
      </c>
      <c r="H105" s="131" t="str">
        <f>_xlfn.CONCAT("Percent of Payment to ",'FSA Internal Worksheet'!A41,":")</f>
        <v>Percent of Payment to Joseph Farmer:</v>
      </c>
      <c r="J105" s="132">
        <f>'FSA Internal Worksheet'!G41</f>
        <v>0.2</v>
      </c>
      <c r="K105" s="130"/>
      <c r="L105" s="127"/>
    </row>
    <row r="106" spans="1:15" s="123" customFormat="1" ht="25" customHeight="1">
      <c r="A106" s="120"/>
      <c r="B106" s="133"/>
      <c r="D106" s="131" t="str">
        <f>_xlfn.CONCAT("Amount Attributed to ",'FSA Internal Worksheet'!A41,":  ")</f>
        <v xml:space="preserve">Amount Attributed to Joseph Farmer:  </v>
      </c>
      <c r="E106" s="129">
        <f>E104*E105</f>
        <v>107880.304</v>
      </c>
      <c r="H106" s="131" t="str">
        <f>_xlfn.CONCAT("Amount Paid to ",'FSA Internal Worksheet'!A41,":")</f>
        <v>Amount Paid to Joseph Farmer:</v>
      </c>
      <c r="J106" s="129">
        <f>J104*J105</f>
        <v>21576.060799999992</v>
      </c>
      <c r="K106" s="126"/>
      <c r="L106" s="127"/>
    </row>
    <row r="107" spans="1:15" ht="13" customHeight="1">
      <c r="A107" s="72"/>
      <c r="B107" s="134"/>
      <c r="C107" s="135"/>
      <c r="D107" s="136"/>
      <c r="E107" s="136"/>
      <c r="F107" s="136"/>
      <c r="G107" s="136"/>
      <c r="H107" s="136"/>
      <c r="I107" s="136"/>
      <c r="J107" s="136"/>
      <c r="K107" s="137"/>
      <c r="L107" s="74"/>
      <c r="M107" s="82"/>
      <c r="N107" s="76"/>
      <c r="O107" s="75"/>
    </row>
    <row r="108" spans="1:15" ht="14" customHeight="1">
      <c r="A108" s="72"/>
      <c r="B108" s="138"/>
      <c r="C108" s="138"/>
      <c r="D108" s="138"/>
      <c r="E108" s="138"/>
      <c r="F108" s="138"/>
      <c r="G108" s="138"/>
      <c r="H108" s="138"/>
      <c r="I108" s="138"/>
      <c r="J108" s="138"/>
      <c r="K108" s="138"/>
      <c r="L108" s="74"/>
      <c r="M108" s="82"/>
      <c r="N108" s="139"/>
      <c r="O108" s="75"/>
    </row>
    <row r="109" spans="1:15" ht="29" customHeight="1">
      <c r="A109" s="72"/>
      <c r="B109" s="237" t="s">
        <v>94</v>
      </c>
      <c r="C109" s="238"/>
      <c r="D109" s="238"/>
      <c r="E109" s="238"/>
      <c r="F109" s="238"/>
      <c r="G109" s="238"/>
      <c r="H109" s="238"/>
      <c r="I109" s="238"/>
      <c r="J109" s="238"/>
      <c r="K109" s="239"/>
      <c r="L109" s="74"/>
      <c r="M109" s="82"/>
      <c r="N109" s="76"/>
    </row>
    <row r="110" spans="1:15" s="75" customFormat="1" ht="25" customHeight="1">
      <c r="A110" s="72"/>
      <c r="B110" s="243"/>
      <c r="C110" s="248"/>
      <c r="D110" s="248"/>
      <c r="E110" s="140"/>
      <c r="F110" s="141"/>
      <c r="G110" s="140"/>
      <c r="H110" s="252"/>
      <c r="I110" s="252"/>
      <c r="J110" s="252"/>
      <c r="K110" s="254"/>
      <c r="L110" s="74"/>
    </row>
    <row r="111" spans="1:15" s="75" customFormat="1" ht="6.5" customHeight="1">
      <c r="A111" s="72"/>
      <c r="B111" s="243" t="s">
        <v>104</v>
      </c>
      <c r="C111" s="248"/>
      <c r="D111" s="248"/>
      <c r="E111" s="255"/>
      <c r="F111" s="255"/>
      <c r="G111" s="255"/>
      <c r="H111" s="255"/>
      <c r="I111" s="255"/>
      <c r="J111" s="255"/>
      <c r="K111" s="249"/>
      <c r="L111" s="74"/>
    </row>
    <row r="112" spans="1:15" s="75" customFormat="1" ht="13" customHeight="1">
      <c r="A112" s="72"/>
      <c r="B112" s="235" t="s">
        <v>97</v>
      </c>
      <c r="C112" s="250"/>
      <c r="D112" s="250"/>
      <c r="E112" s="142"/>
      <c r="F112" s="143"/>
      <c r="G112" s="142"/>
      <c r="H112" s="236"/>
      <c r="I112" s="236"/>
      <c r="J112" s="236"/>
      <c r="K112" s="253"/>
      <c r="L112" s="74"/>
      <c r="M112" s="139"/>
    </row>
    <row r="113" spans="1:15" s="75" customFormat="1" ht="25" customHeight="1">
      <c r="A113" s="72"/>
      <c r="B113" s="243"/>
      <c r="C113" s="252"/>
      <c r="D113" s="252"/>
      <c r="E113" s="140"/>
      <c r="F113" s="141"/>
      <c r="G113" s="140"/>
      <c r="H113" s="252"/>
      <c r="I113" s="252"/>
      <c r="J113" s="252"/>
      <c r="K113" s="254"/>
      <c r="L113" s="74"/>
    </row>
    <row r="114" spans="1:15" s="75" customFormat="1" ht="6.5" customHeight="1">
      <c r="A114" s="72"/>
      <c r="B114" s="243" t="s">
        <v>103</v>
      </c>
      <c r="C114" s="255"/>
      <c r="D114" s="255"/>
      <c r="E114" s="255"/>
      <c r="F114" s="255"/>
      <c r="G114" s="252" t="s">
        <v>101</v>
      </c>
      <c r="H114" s="255"/>
      <c r="I114" s="255"/>
      <c r="J114" s="255"/>
      <c r="K114" s="249"/>
      <c r="L114" s="74"/>
    </row>
    <row r="115" spans="1:15" s="75" customFormat="1" ht="13" customHeight="1">
      <c r="A115" s="72"/>
      <c r="B115" s="235" t="s">
        <v>75</v>
      </c>
      <c r="C115" s="236"/>
      <c r="D115" s="236"/>
      <c r="E115" s="142"/>
      <c r="F115" s="143"/>
      <c r="G115" s="142" t="s">
        <v>77</v>
      </c>
      <c r="H115" s="236"/>
      <c r="I115" s="236"/>
      <c r="J115" s="236"/>
      <c r="K115" s="253"/>
      <c r="L115" s="74"/>
      <c r="M115" s="139"/>
    </row>
    <row r="116" spans="1:15" s="75" customFormat="1" ht="25" customHeight="1">
      <c r="A116" s="72"/>
      <c r="B116" s="243"/>
      <c r="C116" s="252"/>
      <c r="D116" s="252"/>
      <c r="E116" s="140"/>
      <c r="F116" s="141"/>
      <c r="G116" s="144" t="s">
        <v>155</v>
      </c>
      <c r="H116" s="125"/>
      <c r="I116" s="125"/>
      <c r="J116" s="144" t="s">
        <v>156</v>
      </c>
      <c r="K116" s="126"/>
      <c r="L116" s="74"/>
      <c r="O116" s="145"/>
    </row>
    <row r="117" spans="1:15" s="75" customFormat="1" ht="6.5" customHeight="1">
      <c r="A117" s="72"/>
      <c r="B117" s="243" t="s">
        <v>103</v>
      </c>
      <c r="C117" s="255"/>
      <c r="D117" s="255"/>
      <c r="E117" s="255"/>
      <c r="F117" s="255"/>
      <c r="G117" s="252" t="s">
        <v>101</v>
      </c>
      <c r="H117" s="255"/>
      <c r="I117" s="255"/>
      <c r="J117" s="255"/>
      <c r="K117" s="249"/>
      <c r="L117" s="74"/>
    </row>
    <row r="118" spans="1:15" s="75" customFormat="1">
      <c r="A118" s="72"/>
      <c r="B118" s="235" t="s">
        <v>76</v>
      </c>
      <c r="C118" s="236"/>
      <c r="D118" s="236"/>
      <c r="E118" s="142"/>
      <c r="F118" s="143"/>
      <c r="G118" s="142" t="s">
        <v>78</v>
      </c>
      <c r="H118" s="236"/>
      <c r="I118" s="236"/>
      <c r="J118" s="236"/>
      <c r="K118" s="253"/>
      <c r="L118" s="74"/>
    </row>
    <row r="119" spans="1:15" ht="13" customHeight="1">
      <c r="A119" s="72"/>
      <c r="B119" s="134"/>
      <c r="C119" s="135"/>
      <c r="D119" s="136"/>
      <c r="E119" s="136"/>
      <c r="F119" s="136"/>
      <c r="G119" s="136"/>
      <c r="H119" s="136"/>
      <c r="I119" s="136"/>
      <c r="J119" s="136"/>
      <c r="K119" s="137"/>
      <c r="L119" s="74"/>
      <c r="M119" s="82"/>
      <c r="N119" s="76"/>
      <c r="O119" s="75"/>
    </row>
    <row r="120" spans="1:15" ht="14" customHeight="1">
      <c r="A120" s="72"/>
      <c r="B120" s="138"/>
      <c r="C120" s="138"/>
      <c r="D120" s="138"/>
      <c r="E120" s="138"/>
      <c r="F120" s="138"/>
      <c r="G120" s="138"/>
      <c r="H120" s="138"/>
      <c r="I120" s="138"/>
      <c r="J120" s="138"/>
      <c r="K120" s="138"/>
      <c r="L120" s="74"/>
      <c r="M120" s="82"/>
      <c r="N120" s="139"/>
      <c r="O120" s="75"/>
    </row>
    <row r="121" spans="1:15" s="75" customFormat="1" ht="29" customHeight="1">
      <c r="A121" s="72"/>
      <c r="B121" s="237" t="s">
        <v>47</v>
      </c>
      <c r="C121" s="238"/>
      <c r="D121" s="238"/>
      <c r="E121" s="238"/>
      <c r="F121" s="238"/>
      <c r="G121" s="238"/>
      <c r="H121" s="238"/>
      <c r="I121" s="238"/>
      <c r="J121" s="238"/>
      <c r="K121" s="239"/>
      <c r="L121" s="74"/>
      <c r="M121" s="139"/>
    </row>
    <row r="122" spans="1:15" s="75" customFormat="1" ht="67" customHeight="1">
      <c r="A122" s="72"/>
      <c r="B122" s="240" t="s">
        <v>154</v>
      </c>
      <c r="C122" s="241"/>
      <c r="D122" s="241"/>
      <c r="E122" s="241"/>
      <c r="F122" s="241"/>
      <c r="G122" s="241"/>
      <c r="H122" s="241"/>
      <c r="I122" s="241"/>
      <c r="J122" s="241"/>
      <c r="K122" s="242"/>
      <c r="L122" s="74"/>
      <c r="M122" s="139"/>
    </row>
    <row r="123" spans="1:15" s="75" customFormat="1" ht="13" customHeight="1">
      <c r="A123" s="72"/>
      <c r="B123" s="146"/>
      <c r="C123" s="147"/>
      <c r="D123" s="147"/>
      <c r="E123" s="147"/>
      <c r="F123" s="147"/>
      <c r="G123" s="147"/>
      <c r="H123" s="147"/>
      <c r="I123" s="147"/>
      <c r="J123" s="147"/>
      <c r="K123" s="148"/>
      <c r="L123" s="74"/>
      <c r="M123" s="139"/>
    </row>
    <row r="124" spans="1:15" s="75" customFormat="1" ht="25" customHeight="1">
      <c r="A124" s="72"/>
      <c r="B124" s="243" t="str">
        <f>'FSA Internal Worksheet'!A41</f>
        <v>Joseph Farmer</v>
      </c>
      <c r="C124" s="244"/>
      <c r="D124" s="244"/>
      <c r="E124" s="244"/>
      <c r="F124" s="140" t="str">
        <f>'FSA Internal Worksheet'!E41</f>
        <v>Hispanic</v>
      </c>
      <c r="G124" s="245" t="str">
        <f>'FSA Internal Worksheet'!D41</f>
        <v xml:space="preserve">White </v>
      </c>
      <c r="H124" s="246"/>
      <c r="I124" s="246"/>
      <c r="J124" s="246"/>
      <c r="K124" s="247"/>
      <c r="L124" s="74"/>
    </row>
    <row r="125" spans="1:15" s="75" customFormat="1" ht="6.5" customHeight="1">
      <c r="A125" s="72"/>
      <c r="B125" s="243" t="s">
        <v>100</v>
      </c>
      <c r="C125" s="244"/>
      <c r="D125" s="244"/>
      <c r="E125" s="244"/>
      <c r="F125" s="140" t="s">
        <v>48</v>
      </c>
      <c r="G125" s="248" t="s">
        <v>101</v>
      </c>
      <c r="H125" s="244"/>
      <c r="I125" s="244"/>
      <c r="J125" s="244"/>
      <c r="K125" s="249"/>
      <c r="L125" s="74"/>
    </row>
    <row r="126" spans="1:15" s="75" customFormat="1" ht="14.5">
      <c r="A126" s="72"/>
      <c r="B126" s="235" t="s">
        <v>44</v>
      </c>
      <c r="C126" s="244"/>
      <c r="D126" s="244"/>
      <c r="E126" s="244"/>
      <c r="F126" s="142" t="s">
        <v>46</v>
      </c>
      <c r="G126" s="250" t="s">
        <v>45</v>
      </c>
      <c r="H126" s="203"/>
      <c r="I126" s="203"/>
      <c r="J126" s="203"/>
      <c r="K126" s="251"/>
      <c r="L126" s="74"/>
    </row>
    <row r="127" spans="1:15" s="75" customFormat="1" ht="13" customHeight="1">
      <c r="A127" s="72"/>
      <c r="B127" s="149"/>
      <c r="C127" s="82"/>
      <c r="D127" s="82"/>
      <c r="E127" s="82"/>
      <c r="F127" s="82"/>
      <c r="G127" s="82"/>
      <c r="H127" s="82"/>
      <c r="I127" s="82"/>
      <c r="J127" s="82"/>
      <c r="K127" s="150"/>
      <c r="L127" s="74"/>
      <c r="M127" s="139"/>
    </row>
    <row r="128" spans="1:15" s="75" customFormat="1" ht="25" customHeight="1">
      <c r="A128" s="72"/>
      <c r="B128" s="243"/>
      <c r="C128" s="252"/>
      <c r="D128" s="252"/>
      <c r="E128" s="140"/>
      <c r="F128" s="141"/>
      <c r="G128" s="151" t="str">
        <f>IF('FSA Internal Worksheet'!L142="N","n/a","      ")</f>
        <v xml:space="preserve">      </v>
      </c>
      <c r="H128" s="152" t="str">
        <f>IF('FSA Internal Worksheet'!L142="N","n/a","      ")</f>
        <v xml:space="preserve">      </v>
      </c>
      <c r="I128" s="152"/>
      <c r="J128" s="152"/>
      <c r="K128" s="153"/>
      <c r="L128" s="74"/>
    </row>
    <row r="129" spans="1:15" s="75" customFormat="1" ht="6.5" customHeight="1">
      <c r="A129" s="72"/>
      <c r="B129" s="243" t="s">
        <v>98</v>
      </c>
      <c r="C129" s="252"/>
      <c r="D129" s="252"/>
      <c r="E129" s="244"/>
      <c r="F129" s="244"/>
      <c r="G129" s="244"/>
      <c r="H129" s="244"/>
      <c r="I129" s="140"/>
      <c r="J129" s="252" t="s">
        <v>102</v>
      </c>
      <c r="K129" s="249"/>
      <c r="L129" s="74"/>
    </row>
    <row r="130" spans="1:15" s="75" customFormat="1">
      <c r="A130" s="72"/>
      <c r="B130" s="235" t="s">
        <v>47</v>
      </c>
      <c r="C130" s="236"/>
      <c r="D130" s="236"/>
      <c r="E130" s="142"/>
      <c r="F130" s="143"/>
      <c r="I130" s="142"/>
      <c r="J130" s="142" t="s">
        <v>33</v>
      </c>
      <c r="K130" s="154"/>
      <c r="L130" s="74"/>
    </row>
    <row r="131" spans="1:15" s="75" customFormat="1">
      <c r="A131" s="72"/>
      <c r="B131" s="155"/>
      <c r="C131" s="156"/>
      <c r="D131" s="156"/>
      <c r="E131" s="156"/>
      <c r="F131" s="156"/>
      <c r="G131" s="156"/>
      <c r="H131" s="156"/>
      <c r="I131" s="156"/>
      <c r="J131" s="156"/>
      <c r="K131" s="157"/>
      <c r="L131" s="74"/>
    </row>
    <row r="132" spans="1:15" s="75" customFormat="1" ht="19.5" customHeight="1" thickBot="1">
      <c r="A132" s="93"/>
      <c r="B132" s="94"/>
      <c r="C132" s="94"/>
      <c r="D132" s="94"/>
      <c r="E132" s="94"/>
      <c r="F132" s="94"/>
      <c r="G132" s="94"/>
      <c r="H132" s="94"/>
      <c r="I132" s="94"/>
      <c r="J132" s="94"/>
      <c r="K132" s="94"/>
      <c r="L132" s="95"/>
    </row>
    <row r="133" spans="1:15" ht="19.5" customHeight="1">
      <c r="A133" s="106"/>
      <c r="B133" s="107"/>
      <c r="C133" s="108"/>
      <c r="D133" s="109"/>
      <c r="E133" s="109"/>
      <c r="F133" s="109"/>
      <c r="G133" s="109"/>
      <c r="H133" s="109"/>
      <c r="I133" s="109"/>
      <c r="J133" s="109"/>
      <c r="K133" s="109"/>
      <c r="L133" s="110"/>
      <c r="M133" s="82"/>
      <c r="N133" s="76"/>
    </row>
    <row r="134" spans="1:15" ht="29" customHeight="1">
      <c r="A134" s="72"/>
      <c r="B134" s="256" t="str">
        <f>_xlfn.CONCAT("ARPA Payment Distribution to ",'FSA Internal Worksheet'!A42,", ",'FSA Internal Worksheet'!C42)</f>
        <v>ARPA Payment Distribution to Josie Farmer, Co-Borrower</v>
      </c>
      <c r="C134" s="238"/>
      <c r="D134" s="238"/>
      <c r="E134" s="238"/>
      <c r="F134" s="238"/>
      <c r="G134" s="238"/>
      <c r="H134" s="238"/>
      <c r="I134" s="238"/>
      <c r="J134" s="238"/>
      <c r="K134" s="239"/>
      <c r="L134" s="74"/>
      <c r="M134" s="82"/>
      <c r="N134" s="76"/>
    </row>
    <row r="135" spans="1:15" s="113" customFormat="1" ht="12" customHeight="1">
      <c r="A135" s="111"/>
      <c r="B135" s="112"/>
      <c r="F135" s="114"/>
      <c r="I135" s="115"/>
      <c r="J135" s="116"/>
      <c r="K135" s="117"/>
      <c r="L135" s="118"/>
      <c r="M135" s="119"/>
    </row>
    <row r="136" spans="1:15" s="123" customFormat="1" ht="26">
      <c r="A136" s="120"/>
      <c r="B136" s="121"/>
      <c r="C136" s="122"/>
      <c r="E136" s="124" t="s">
        <v>23</v>
      </c>
      <c r="I136" s="125"/>
      <c r="J136" s="124" t="s">
        <v>93</v>
      </c>
      <c r="K136" s="126"/>
      <c r="L136" s="127"/>
    </row>
    <row r="137" spans="1:15" s="123" customFormat="1" ht="25" customHeight="1">
      <c r="A137" s="120"/>
      <c r="B137" s="128"/>
      <c r="D137" s="115" t="s">
        <v>92</v>
      </c>
      <c r="E137" s="129">
        <f>'2601 and Calculation Worksheet'!K90</f>
        <v>539401.52</v>
      </c>
      <c r="H137" s="115" t="s">
        <v>95</v>
      </c>
      <c r="J137" s="129">
        <f>'2601 and Calculation Worksheet'!L90</f>
        <v>107880.30399999996</v>
      </c>
      <c r="K137" s="130"/>
      <c r="L137" s="127"/>
    </row>
    <row r="138" spans="1:15" s="123" customFormat="1" ht="25" customHeight="1">
      <c r="A138" s="120"/>
      <c r="B138" s="128"/>
      <c r="D138" s="131" t="str">
        <f>_xlfn.CONCAT("Percent of Payment to ",'FSA Internal Worksheet'!A42,":  ")</f>
        <v xml:space="preserve">Percent of Payment to Josie Farmer:  </v>
      </c>
      <c r="E138" s="132">
        <f>'FSA Internal Worksheet'!G42</f>
        <v>0.2</v>
      </c>
      <c r="H138" s="131" t="str">
        <f>_xlfn.CONCAT("Percent of Payment to ",'FSA Internal Worksheet'!A42,":")</f>
        <v>Percent of Payment to Josie Farmer:</v>
      </c>
      <c r="J138" s="132">
        <f>'FSA Internal Worksheet'!G42</f>
        <v>0.2</v>
      </c>
      <c r="K138" s="130"/>
      <c r="L138" s="127"/>
    </row>
    <row r="139" spans="1:15" s="123" customFormat="1" ht="25" customHeight="1">
      <c r="A139" s="120"/>
      <c r="B139" s="133"/>
      <c r="D139" s="131" t="str">
        <f>_xlfn.CONCAT("Amount Attributed to ",'FSA Internal Worksheet'!A42,":  ")</f>
        <v xml:space="preserve">Amount Attributed to Josie Farmer:  </v>
      </c>
      <c r="E139" s="129">
        <f>E137*E138</f>
        <v>107880.304</v>
      </c>
      <c r="H139" s="131" t="str">
        <f>_xlfn.CONCAT("Amount Paid to ",'FSA Internal Worksheet'!A42,":")</f>
        <v>Amount Paid to Josie Farmer:</v>
      </c>
      <c r="J139" s="129">
        <f>J137*J138</f>
        <v>21576.060799999992</v>
      </c>
      <c r="K139" s="126"/>
      <c r="L139" s="127"/>
    </row>
    <row r="140" spans="1:15" ht="13" customHeight="1">
      <c r="A140" s="72"/>
      <c r="B140" s="134"/>
      <c r="C140" s="135"/>
      <c r="D140" s="136"/>
      <c r="E140" s="136"/>
      <c r="F140" s="136"/>
      <c r="G140" s="136"/>
      <c r="H140" s="136"/>
      <c r="I140" s="136"/>
      <c r="J140" s="136"/>
      <c r="K140" s="137"/>
      <c r="L140" s="74"/>
      <c r="M140" s="82"/>
      <c r="N140" s="76"/>
      <c r="O140" s="75"/>
    </row>
    <row r="141" spans="1:15" ht="14" customHeight="1">
      <c r="A141" s="72"/>
      <c r="B141" s="138"/>
      <c r="C141" s="138"/>
      <c r="D141" s="138"/>
      <c r="E141" s="138"/>
      <c r="F141" s="138"/>
      <c r="G141" s="138"/>
      <c r="H141" s="138"/>
      <c r="I141" s="138"/>
      <c r="J141" s="138"/>
      <c r="K141" s="138"/>
      <c r="L141" s="74"/>
      <c r="M141" s="82"/>
      <c r="N141" s="139"/>
      <c r="O141" s="75"/>
    </row>
    <row r="142" spans="1:15" ht="29" customHeight="1">
      <c r="A142" s="72"/>
      <c r="B142" s="237" t="s">
        <v>94</v>
      </c>
      <c r="C142" s="238"/>
      <c r="D142" s="238"/>
      <c r="E142" s="238"/>
      <c r="F142" s="238"/>
      <c r="G142" s="238"/>
      <c r="H142" s="238"/>
      <c r="I142" s="238"/>
      <c r="J142" s="238"/>
      <c r="K142" s="239"/>
      <c r="L142" s="74"/>
      <c r="M142" s="82"/>
      <c r="N142" s="76"/>
    </row>
    <row r="143" spans="1:15" s="75" customFormat="1" ht="25" customHeight="1">
      <c r="A143" s="72"/>
      <c r="B143" s="243"/>
      <c r="C143" s="248"/>
      <c r="D143" s="248"/>
      <c r="E143" s="140"/>
      <c r="F143" s="141"/>
      <c r="G143" s="140"/>
      <c r="H143" s="252"/>
      <c r="I143" s="252"/>
      <c r="J143" s="252"/>
      <c r="K143" s="254"/>
      <c r="L143" s="74"/>
    </row>
    <row r="144" spans="1:15" s="75" customFormat="1" ht="6.5" customHeight="1">
      <c r="A144" s="72"/>
      <c r="B144" s="243" t="s">
        <v>104</v>
      </c>
      <c r="C144" s="248"/>
      <c r="D144" s="248"/>
      <c r="E144" s="255"/>
      <c r="F144" s="255"/>
      <c r="G144" s="255"/>
      <c r="H144" s="255"/>
      <c r="I144" s="255"/>
      <c r="J144" s="255"/>
      <c r="K144" s="249"/>
      <c r="L144" s="74"/>
    </row>
    <row r="145" spans="1:15" s="75" customFormat="1" ht="13" customHeight="1">
      <c r="A145" s="72"/>
      <c r="B145" s="235" t="s">
        <v>97</v>
      </c>
      <c r="C145" s="250"/>
      <c r="D145" s="250"/>
      <c r="E145" s="142"/>
      <c r="F145" s="143"/>
      <c r="G145" s="142"/>
      <c r="H145" s="236"/>
      <c r="I145" s="236"/>
      <c r="J145" s="236"/>
      <c r="K145" s="253"/>
      <c r="L145" s="74"/>
      <c r="M145" s="139"/>
    </row>
    <row r="146" spans="1:15" s="75" customFormat="1" ht="25" customHeight="1">
      <c r="A146" s="72"/>
      <c r="B146" s="243"/>
      <c r="C146" s="252"/>
      <c r="D146" s="252"/>
      <c r="E146" s="140"/>
      <c r="F146" s="141"/>
      <c r="G146" s="140"/>
      <c r="H146" s="252"/>
      <c r="I146" s="252"/>
      <c r="J146" s="252"/>
      <c r="K146" s="254"/>
      <c r="L146" s="74"/>
    </row>
    <row r="147" spans="1:15" s="75" customFormat="1" ht="6.5" customHeight="1">
      <c r="A147" s="72"/>
      <c r="B147" s="243" t="s">
        <v>103</v>
      </c>
      <c r="C147" s="255"/>
      <c r="D147" s="255"/>
      <c r="E147" s="255"/>
      <c r="F147" s="255"/>
      <c r="G147" s="252" t="s">
        <v>101</v>
      </c>
      <c r="H147" s="255"/>
      <c r="I147" s="255"/>
      <c r="J147" s="255"/>
      <c r="K147" s="249"/>
      <c r="L147" s="74"/>
    </row>
    <row r="148" spans="1:15" s="75" customFormat="1" ht="13" customHeight="1">
      <c r="A148" s="72"/>
      <c r="B148" s="235" t="s">
        <v>75</v>
      </c>
      <c r="C148" s="236"/>
      <c r="D148" s="236"/>
      <c r="E148" s="142"/>
      <c r="F148" s="143"/>
      <c r="G148" s="142" t="s">
        <v>77</v>
      </c>
      <c r="H148" s="236"/>
      <c r="I148" s="236"/>
      <c r="J148" s="236"/>
      <c r="K148" s="253"/>
      <c r="L148" s="74"/>
      <c r="M148" s="139"/>
    </row>
    <row r="149" spans="1:15" s="75" customFormat="1" ht="25" customHeight="1">
      <c r="A149" s="72"/>
      <c r="B149" s="243"/>
      <c r="C149" s="252"/>
      <c r="D149" s="252"/>
      <c r="E149" s="140"/>
      <c r="F149" s="141"/>
      <c r="G149" s="144" t="s">
        <v>155</v>
      </c>
      <c r="H149" s="125"/>
      <c r="I149" s="125"/>
      <c r="J149" s="144" t="s">
        <v>156</v>
      </c>
      <c r="K149" s="126"/>
      <c r="L149" s="74"/>
      <c r="O149" s="145"/>
    </row>
    <row r="150" spans="1:15" s="75" customFormat="1" ht="6.5" customHeight="1">
      <c r="A150" s="72"/>
      <c r="B150" s="243" t="s">
        <v>103</v>
      </c>
      <c r="C150" s="255"/>
      <c r="D150" s="255"/>
      <c r="E150" s="255"/>
      <c r="F150" s="255"/>
      <c r="G150" s="252" t="s">
        <v>101</v>
      </c>
      <c r="H150" s="255"/>
      <c r="I150" s="255"/>
      <c r="J150" s="255"/>
      <c r="K150" s="249"/>
      <c r="L150" s="74"/>
    </row>
    <row r="151" spans="1:15" s="75" customFormat="1">
      <c r="A151" s="72"/>
      <c r="B151" s="235" t="s">
        <v>76</v>
      </c>
      <c r="C151" s="236"/>
      <c r="D151" s="236"/>
      <c r="E151" s="142"/>
      <c r="F151" s="143"/>
      <c r="G151" s="142" t="s">
        <v>78</v>
      </c>
      <c r="H151" s="236"/>
      <c r="I151" s="236"/>
      <c r="J151" s="236"/>
      <c r="K151" s="253"/>
      <c r="L151" s="74"/>
    </row>
    <row r="152" spans="1:15" ht="13" customHeight="1">
      <c r="A152" s="72"/>
      <c r="B152" s="134"/>
      <c r="C152" s="135"/>
      <c r="D152" s="136"/>
      <c r="E152" s="136"/>
      <c r="F152" s="136"/>
      <c r="G152" s="136"/>
      <c r="H152" s="136"/>
      <c r="I152" s="136"/>
      <c r="J152" s="136"/>
      <c r="K152" s="137"/>
      <c r="L152" s="74"/>
      <c r="M152" s="82"/>
      <c r="N152" s="76"/>
      <c r="O152" s="75"/>
    </row>
    <row r="153" spans="1:15" ht="14" customHeight="1">
      <c r="A153" s="72"/>
      <c r="B153" s="138"/>
      <c r="C153" s="138"/>
      <c r="D153" s="138"/>
      <c r="E153" s="138"/>
      <c r="F153" s="138"/>
      <c r="G153" s="138"/>
      <c r="H153" s="138"/>
      <c r="I153" s="138"/>
      <c r="J153" s="138"/>
      <c r="K153" s="138"/>
      <c r="L153" s="74"/>
      <c r="M153" s="82"/>
      <c r="N153" s="139"/>
      <c r="O153" s="75"/>
    </row>
    <row r="154" spans="1:15" s="75" customFormat="1" ht="29" customHeight="1">
      <c r="A154" s="72"/>
      <c r="B154" s="237" t="s">
        <v>47</v>
      </c>
      <c r="C154" s="238"/>
      <c r="D154" s="238"/>
      <c r="E154" s="238"/>
      <c r="F154" s="238"/>
      <c r="G154" s="238"/>
      <c r="H154" s="238"/>
      <c r="I154" s="238"/>
      <c r="J154" s="238"/>
      <c r="K154" s="239"/>
      <c r="L154" s="74"/>
      <c r="M154" s="139"/>
    </row>
    <row r="155" spans="1:15" s="75" customFormat="1" ht="67" customHeight="1">
      <c r="A155" s="72"/>
      <c r="B155" s="240" t="s">
        <v>154</v>
      </c>
      <c r="C155" s="241"/>
      <c r="D155" s="241"/>
      <c r="E155" s="241"/>
      <c r="F155" s="241"/>
      <c r="G155" s="241"/>
      <c r="H155" s="241"/>
      <c r="I155" s="241"/>
      <c r="J155" s="241"/>
      <c r="K155" s="242"/>
      <c r="L155" s="74"/>
      <c r="M155" s="139"/>
    </row>
    <row r="156" spans="1:15" s="75" customFormat="1" ht="13" customHeight="1">
      <c r="A156" s="72"/>
      <c r="B156" s="146"/>
      <c r="C156" s="147"/>
      <c r="D156" s="147"/>
      <c r="E156" s="147"/>
      <c r="F156" s="147"/>
      <c r="G156" s="147"/>
      <c r="H156" s="147"/>
      <c r="I156" s="147"/>
      <c r="J156" s="147"/>
      <c r="K156" s="148"/>
      <c r="L156" s="74"/>
      <c r="M156" s="139"/>
    </row>
    <row r="157" spans="1:15" s="75" customFormat="1" ht="25" customHeight="1">
      <c r="A157" s="72"/>
      <c r="B157" s="243" t="str">
        <f>'FSA Internal Worksheet'!A42</f>
        <v>Josie Farmer</v>
      </c>
      <c r="C157" s="244"/>
      <c r="D157" s="244"/>
      <c r="E157" s="244"/>
      <c r="F157" s="140" t="str">
        <f>'FSA Internal Worksheet'!E42</f>
        <v>Hispanic</v>
      </c>
      <c r="G157" s="245" t="str">
        <f>'FSA Internal Worksheet'!D42</f>
        <v>African American/White</v>
      </c>
      <c r="H157" s="246"/>
      <c r="I157" s="246"/>
      <c r="J157" s="246"/>
      <c r="K157" s="247"/>
      <c r="L157" s="74"/>
    </row>
    <row r="158" spans="1:15" s="75" customFormat="1" ht="6.5" customHeight="1">
      <c r="A158" s="72"/>
      <c r="B158" s="243" t="s">
        <v>100</v>
      </c>
      <c r="C158" s="244"/>
      <c r="D158" s="244"/>
      <c r="E158" s="244"/>
      <c r="F158" s="140" t="s">
        <v>48</v>
      </c>
      <c r="G158" s="248" t="s">
        <v>101</v>
      </c>
      <c r="H158" s="244"/>
      <c r="I158" s="244"/>
      <c r="J158" s="244"/>
      <c r="K158" s="249"/>
      <c r="L158" s="74"/>
    </row>
    <row r="159" spans="1:15" s="75" customFormat="1">
      <c r="A159" s="72"/>
      <c r="B159" s="235" t="s">
        <v>44</v>
      </c>
      <c r="C159" s="244"/>
      <c r="D159" s="244"/>
      <c r="E159" s="244"/>
      <c r="F159" s="142" t="s">
        <v>46</v>
      </c>
      <c r="G159" s="250" t="s">
        <v>45</v>
      </c>
      <c r="H159" s="203"/>
      <c r="I159" s="203"/>
      <c r="J159" s="203"/>
      <c r="K159" s="251"/>
      <c r="L159" s="74"/>
    </row>
    <row r="160" spans="1:15" s="75" customFormat="1" ht="13" customHeight="1">
      <c r="A160" s="72"/>
      <c r="B160" s="149"/>
      <c r="C160" s="82"/>
      <c r="D160" s="82"/>
      <c r="E160" s="82"/>
      <c r="F160" s="82"/>
      <c r="G160" s="82"/>
      <c r="H160" s="82"/>
      <c r="I160" s="82"/>
      <c r="J160" s="82"/>
      <c r="K160" s="150"/>
      <c r="L160" s="74"/>
      <c r="M160" s="139"/>
    </row>
    <row r="161" spans="1:12" s="75" customFormat="1" ht="25" customHeight="1">
      <c r="A161" s="72"/>
      <c r="B161" s="243"/>
      <c r="C161" s="252"/>
      <c r="D161" s="252"/>
      <c r="E161" s="140"/>
      <c r="F161" s="141"/>
      <c r="G161" s="151" t="str">
        <f>IF('FSA Internal Worksheet'!L181="N","n/a","      ")</f>
        <v xml:space="preserve">      </v>
      </c>
      <c r="H161" s="152" t="str">
        <f>IF('FSA Internal Worksheet'!L181="N","n/a","      ")</f>
        <v xml:space="preserve">      </v>
      </c>
      <c r="I161" s="152"/>
      <c r="J161" s="152"/>
      <c r="K161" s="153"/>
      <c r="L161" s="74"/>
    </row>
    <row r="162" spans="1:12" s="75" customFormat="1" ht="6.5" customHeight="1">
      <c r="A162" s="72"/>
      <c r="B162" s="243" t="s">
        <v>98</v>
      </c>
      <c r="C162" s="252"/>
      <c r="D162" s="252"/>
      <c r="E162" s="244"/>
      <c r="F162" s="244"/>
      <c r="G162" s="244"/>
      <c r="H162" s="244"/>
      <c r="I162" s="140"/>
      <c r="J162" s="252" t="s">
        <v>102</v>
      </c>
      <c r="K162" s="249"/>
      <c r="L162" s="74"/>
    </row>
    <row r="163" spans="1:12" s="75" customFormat="1">
      <c r="A163" s="72"/>
      <c r="B163" s="235" t="s">
        <v>47</v>
      </c>
      <c r="C163" s="236"/>
      <c r="D163" s="236"/>
      <c r="E163" s="142"/>
      <c r="F163" s="143"/>
      <c r="I163" s="142"/>
      <c r="J163" s="142" t="s">
        <v>33</v>
      </c>
      <c r="K163" s="154"/>
      <c r="L163" s="74"/>
    </row>
    <row r="164" spans="1:12" s="75" customFormat="1">
      <c r="A164" s="72"/>
      <c r="B164" s="155"/>
      <c r="C164" s="156"/>
      <c r="D164" s="156"/>
      <c r="E164" s="156"/>
      <c r="F164" s="156"/>
      <c r="G164" s="156"/>
      <c r="H164" s="156"/>
      <c r="I164" s="156"/>
      <c r="J164" s="156"/>
      <c r="K164" s="157"/>
      <c r="L164" s="74"/>
    </row>
    <row r="165" spans="1:12" s="75" customFormat="1" ht="19.5" customHeight="1" thickBot="1">
      <c r="A165" s="93"/>
      <c r="B165" s="94"/>
      <c r="C165" s="94"/>
      <c r="D165" s="94"/>
      <c r="E165" s="94"/>
      <c r="F165" s="94"/>
      <c r="G165" s="94"/>
      <c r="H165" s="94"/>
      <c r="I165" s="94"/>
      <c r="J165" s="94"/>
      <c r="K165" s="94"/>
      <c r="L165" s="95"/>
    </row>
  </sheetData>
  <mergeCells count="150">
    <mergeCell ref="B14:D14"/>
    <mergeCell ref="H14:K14"/>
    <mergeCell ref="B2:K2"/>
    <mergeCell ref="B10:K10"/>
    <mergeCell ref="B11:D11"/>
    <mergeCell ref="H11:K11"/>
    <mergeCell ref="B12:K12"/>
    <mergeCell ref="B13:D13"/>
    <mergeCell ref="H13:K13"/>
    <mergeCell ref="B19:D19"/>
    <mergeCell ref="H19:K19"/>
    <mergeCell ref="B22:K22"/>
    <mergeCell ref="B23:K23"/>
    <mergeCell ref="B25:E25"/>
    <mergeCell ref="G25:K25"/>
    <mergeCell ref="B15:F15"/>
    <mergeCell ref="G15:K15"/>
    <mergeCell ref="B16:D16"/>
    <mergeCell ref="H16:K16"/>
    <mergeCell ref="B17:D17"/>
    <mergeCell ref="B18:F18"/>
    <mergeCell ref="G18:K18"/>
    <mergeCell ref="B46:D46"/>
    <mergeCell ref="H46:K46"/>
    <mergeCell ref="B31:D31"/>
    <mergeCell ref="B35:K35"/>
    <mergeCell ref="B43:K43"/>
    <mergeCell ref="B44:D44"/>
    <mergeCell ref="H44:K44"/>
    <mergeCell ref="B45:K45"/>
    <mergeCell ref="B26:E26"/>
    <mergeCell ref="G26:K26"/>
    <mergeCell ref="B27:E27"/>
    <mergeCell ref="G27:K27"/>
    <mergeCell ref="B29:D29"/>
    <mergeCell ref="B30:H30"/>
    <mergeCell ref="J30:K30"/>
    <mergeCell ref="B50:D50"/>
    <mergeCell ref="B51:F51"/>
    <mergeCell ref="G51:K51"/>
    <mergeCell ref="B52:D52"/>
    <mergeCell ref="H52:K52"/>
    <mergeCell ref="B55:K55"/>
    <mergeCell ref="B47:D47"/>
    <mergeCell ref="H47:K47"/>
    <mergeCell ref="B48:F48"/>
    <mergeCell ref="G48:K48"/>
    <mergeCell ref="B49:D49"/>
    <mergeCell ref="H49:K49"/>
    <mergeCell ref="B62:D62"/>
    <mergeCell ref="B63:H63"/>
    <mergeCell ref="J63:K63"/>
    <mergeCell ref="B64:D64"/>
    <mergeCell ref="B68:K68"/>
    <mergeCell ref="B76:K76"/>
    <mergeCell ref="B56:K56"/>
    <mergeCell ref="B58:E58"/>
    <mergeCell ref="G58:K58"/>
    <mergeCell ref="B59:E59"/>
    <mergeCell ref="G59:K59"/>
    <mergeCell ref="B60:E60"/>
    <mergeCell ref="G60:K60"/>
    <mergeCell ref="B77:D77"/>
    <mergeCell ref="H77:K77"/>
    <mergeCell ref="B78:K78"/>
    <mergeCell ref="B79:D79"/>
    <mergeCell ref="H79:K79"/>
    <mergeCell ref="B82:D82"/>
    <mergeCell ref="H82:K82"/>
    <mergeCell ref="B83:D83"/>
    <mergeCell ref="B84:F84"/>
    <mergeCell ref="G84:K84"/>
    <mergeCell ref="B85:D85"/>
    <mergeCell ref="H85:K85"/>
    <mergeCell ref="B80:D80"/>
    <mergeCell ref="H80:K80"/>
    <mergeCell ref="B81:F81"/>
    <mergeCell ref="G81:K81"/>
    <mergeCell ref="B93:E93"/>
    <mergeCell ref="G93:K93"/>
    <mergeCell ref="B95:D95"/>
    <mergeCell ref="B96:H96"/>
    <mergeCell ref="J96:K96"/>
    <mergeCell ref="B97:D97"/>
    <mergeCell ref="B88:K88"/>
    <mergeCell ref="B89:K89"/>
    <mergeCell ref="B91:E91"/>
    <mergeCell ref="G91:K91"/>
    <mergeCell ref="B92:E92"/>
    <mergeCell ref="G92:K92"/>
    <mergeCell ref="B113:D113"/>
    <mergeCell ref="H113:K113"/>
    <mergeCell ref="B101:K101"/>
    <mergeCell ref="B109:K109"/>
    <mergeCell ref="B110:D110"/>
    <mergeCell ref="H110:K110"/>
    <mergeCell ref="B111:K111"/>
    <mergeCell ref="B112:D112"/>
    <mergeCell ref="H112:K112"/>
    <mergeCell ref="B118:D118"/>
    <mergeCell ref="H118:K118"/>
    <mergeCell ref="B121:K121"/>
    <mergeCell ref="B122:K122"/>
    <mergeCell ref="B124:E124"/>
    <mergeCell ref="G124:K124"/>
    <mergeCell ref="B114:F114"/>
    <mergeCell ref="G114:K114"/>
    <mergeCell ref="B115:D115"/>
    <mergeCell ref="H115:K115"/>
    <mergeCell ref="B116:D116"/>
    <mergeCell ref="B117:F117"/>
    <mergeCell ref="G117:K117"/>
    <mergeCell ref="B130:D130"/>
    <mergeCell ref="B134:K134"/>
    <mergeCell ref="B142:K142"/>
    <mergeCell ref="B143:D143"/>
    <mergeCell ref="H143:K143"/>
    <mergeCell ref="B144:K144"/>
    <mergeCell ref="B125:E125"/>
    <mergeCell ref="G125:K125"/>
    <mergeCell ref="B126:E126"/>
    <mergeCell ref="G126:K126"/>
    <mergeCell ref="B128:D128"/>
    <mergeCell ref="B129:H129"/>
    <mergeCell ref="J129:K129"/>
    <mergeCell ref="B147:F147"/>
    <mergeCell ref="G147:K147"/>
    <mergeCell ref="B148:D148"/>
    <mergeCell ref="H148:K148"/>
    <mergeCell ref="B145:D145"/>
    <mergeCell ref="H145:K145"/>
    <mergeCell ref="B161:D161"/>
    <mergeCell ref="B162:H162"/>
    <mergeCell ref="J162:K162"/>
    <mergeCell ref="B163:D163"/>
    <mergeCell ref="B155:K155"/>
    <mergeCell ref="B157:E157"/>
    <mergeCell ref="G157:K157"/>
    <mergeCell ref="B158:E158"/>
    <mergeCell ref="G158:K158"/>
    <mergeCell ref="B159:E159"/>
    <mergeCell ref="G159:K159"/>
    <mergeCell ref="B149:D149"/>
    <mergeCell ref="B150:F150"/>
    <mergeCell ref="G150:K150"/>
    <mergeCell ref="B151:D151"/>
    <mergeCell ref="H151:K151"/>
    <mergeCell ref="B154:K154"/>
    <mergeCell ref="B146:D146"/>
    <mergeCell ref="H146:K146"/>
  </mergeCells>
  <printOptions horizontalCentered="1"/>
  <pageMargins left="0.22" right="0.17" top="0.53" bottom="0.42" header="0.25" footer="0.16"/>
  <pageSetup scale="84" fitToHeight="0" orientation="portrait" r:id="rId1"/>
  <headerFooter>
    <oddHeader>&amp;L&amp;"Times New Roman,Bold"&amp;10FSA-2601&amp;"Times New Roman,Regular" (xx-xx-xx)&amp;R&amp;"Times New Roman,Regular"&amp;10Page &amp;P of &amp;N</oddHeader>
  </headerFooter>
  <rowBreaks count="4" manualBreakCount="4">
    <brk id="33" max="16383" man="1"/>
    <brk id="66" max="16383" man="1"/>
    <brk id="99" max="16383" man="1"/>
    <brk id="1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FSA Internal Worksheet</vt:lpstr>
      <vt:lpstr>Screen Prints</vt:lpstr>
      <vt:lpstr>2601 and Calculation Worksheet</vt:lpstr>
      <vt:lpstr>Signature - Individual SDA</vt:lpstr>
      <vt:lpstr>Signature - Formal Entity</vt:lpstr>
      <vt:lpstr>Signature - Informal Entity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Bruck, Houston - FSA, Spokane, WA</dc:creator>
  <cp:lastModifiedBy>Oellrich, Sheila - FSA, Washington, DC</cp:lastModifiedBy>
  <cp:lastPrinted>2021-05-21T17:02:50Z</cp:lastPrinted>
  <dcterms:created xsi:type="dcterms:W3CDTF">2021-03-09T23:34:30Z</dcterms:created>
  <dcterms:modified xsi:type="dcterms:W3CDTF">2021-05-21T19:56:47Z</dcterms:modified>
</cp:coreProperties>
</file>