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drawings/drawing3.xml" ContentType="application/vnd.openxmlformats-officedocument.drawing+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omments4.xml" ContentType="application/vnd.openxmlformats-officedocument.spreadsheetml.comments+xml"/>
  <Override PartName="/xl/drawings/drawing7.xml" ContentType="application/vnd.openxmlformats-officedocument.drawing+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omments5.xml" ContentType="application/vnd.openxmlformats-officedocument.spreadsheetml.comments+xml"/>
  <Override PartName="/xl/drawings/drawing8.xml" ContentType="application/vnd.openxmlformats-officedocument.drawing+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omments6.xml" ContentType="application/vnd.openxmlformats-officedocument.spreadsheetml.comments+xml"/>
  <Override PartName="/xl/drawings/drawing9.xml" ContentType="application/vnd.openxmlformats-officedocument.drawing+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omments7.xml" ContentType="application/vnd.openxmlformats-officedocument.spreadsheetml.comments+xml"/>
  <Override PartName="/xl/drawings/drawing10.xml" ContentType="application/vnd.openxmlformats-officedocument.drawing+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omments8.xml" ContentType="application/vnd.openxmlformats-officedocument.spreadsheetml.comments+xml"/>
  <Override PartName="/xl/drawings/drawing11.xml" ContentType="application/vnd.openxmlformats-officedocument.drawing+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codeName="{7A2D7E96-6E34-419A-AE5F-296B3A7E7977}"/>
  <workbookPr updateLinks="never" codeName="ThisWorkbook" defaultThemeVersion="124226"/>
  <mc:AlternateContent xmlns:mc="http://schemas.openxmlformats.org/markup-compatibility/2006">
    <mc:Choice Requires="x15">
      <x15ac:absPath xmlns:x15ac="http://schemas.microsoft.com/office/spreadsheetml/2010/11/ac" url="H:\"/>
    </mc:Choice>
  </mc:AlternateContent>
  <bookViews>
    <workbookView xWindow="0" yWindow="0" windowWidth="13008" windowHeight="7560" tabRatio="719"/>
  </bookViews>
  <sheets>
    <sheet name="Budget Sheet Instructions" sheetId="1" r:id="rId1"/>
    <sheet name="Demographics" sheetId="22" r:id="rId2"/>
    <sheet name="PA1" sheetId="2" r:id="rId3"/>
    <sheet name="PA2" sheetId="13" r:id="rId4"/>
    <sheet name="PA3" sheetId="14" r:id="rId5"/>
    <sheet name="PA4" sheetId="15" r:id="rId6"/>
    <sheet name="PA5" sheetId="17" r:id="rId7"/>
    <sheet name="PA6" sheetId="20" r:id="rId8"/>
    <sheet name="PA7" sheetId="19" r:id="rId9"/>
    <sheet name="PA8" sheetId="18" r:id="rId10"/>
    <sheet name="PA9" sheetId="21" r:id="rId11"/>
    <sheet name="Budget Summary" sheetId="12" r:id="rId12"/>
    <sheet name="Reference Data" sheetId="23" state="hidden" r:id="rId13"/>
  </sheets>
  <definedNames>
    <definedName name="AddConsultantTravel">'PA1'!#REF!</definedName>
    <definedName name="AdditionalPositions">'PA1'!#REF!</definedName>
    <definedName name="AddTravel">'PA1'!#REF!</definedName>
    <definedName name="BeginConsultantExpenses">'PA1'!#REF!</definedName>
    <definedName name="BeginConsultantFees">'PA1'!#REF!</definedName>
    <definedName name="BeginConsultantItem">'PA1'!$91:$91</definedName>
    <definedName name="BeginCosultantTravel">'PA1'!$111:$111</definedName>
    <definedName name="BeginEquipment">'PA1'!$59:$59</definedName>
    <definedName name="BeginIndirectCosts">'PA1'!$157:$157</definedName>
    <definedName name="BeginOtherCosts">'PA1'!$144:$144</definedName>
    <definedName name="BeginSupplies">'PA1'!$73:$73</definedName>
    <definedName name="BeginTravel">'PA1'!$46:$46</definedName>
    <definedName name="Benefits" comment="The benefits range on the active sheet." localSheetId="2">'PA1'!#REF!</definedName>
    <definedName name="Benefits" localSheetId="3">'PA2'!$22:$22</definedName>
    <definedName name="Benefits" localSheetId="4">'PA3'!$21:$21</definedName>
    <definedName name="Benefits" localSheetId="5">'PA4'!$21:$21</definedName>
    <definedName name="Benefits" localSheetId="6">'PA5'!$21:$21</definedName>
    <definedName name="Benefits" localSheetId="7">'PA6'!$21:$21</definedName>
    <definedName name="Benefits" localSheetId="8">'PA7'!$21:$21</definedName>
    <definedName name="Benefits" localSheetId="9">'PA8'!$21:$21</definedName>
    <definedName name="Benefits" localSheetId="10">'PA9'!$21:$21</definedName>
    <definedName name="Construction" comment="The construction range for the active sheet." localSheetId="2">'PA1'!#REF!</definedName>
    <definedName name="Construction" localSheetId="3">'PA2'!$70:$70</definedName>
    <definedName name="Construction" localSheetId="4">'PA3'!$65:$65</definedName>
    <definedName name="Construction" localSheetId="5">'PA4'!$65:$65</definedName>
    <definedName name="Construction" localSheetId="6">'PA5'!$65:$65</definedName>
    <definedName name="Construction" localSheetId="7">'PA6'!$65:$65</definedName>
    <definedName name="Construction" localSheetId="8">'PA7'!$65:$65</definedName>
    <definedName name="Construction" localSheetId="9">'PA8'!$65:$65</definedName>
    <definedName name="Construction" localSheetId="10">'PA9'!$65:$65</definedName>
    <definedName name="Consultant" comment="The consultant range for the active sheet." localSheetId="2">'PA1'!$90:$90</definedName>
    <definedName name="Consultant" localSheetId="3">'PA2'!#REF!</definedName>
    <definedName name="Consultant" localSheetId="4">'PA3'!#REF!</definedName>
    <definedName name="Consultant" localSheetId="5">'PA4'!#REF!</definedName>
    <definedName name="Consultant" localSheetId="6">'PA5'!#REF!</definedName>
    <definedName name="Consultant" localSheetId="7">'PA6'!#REF!</definedName>
    <definedName name="Consultant" localSheetId="8">'PA7'!#REF!</definedName>
    <definedName name="Consultant" localSheetId="9">'PA8'!#REF!</definedName>
    <definedName name="Consultant" localSheetId="10">'PA9'!#REF!</definedName>
    <definedName name="ConsultantExpenses">'PA1'!$136:$136</definedName>
    <definedName name="ConsultantExpensesFederalTotal">'PA1'!#REF!</definedName>
    <definedName name="ConsultantExpensesLocalTotal">'PA1'!#REF!</definedName>
    <definedName name="ConsultantFees">'PA1'!#REF!</definedName>
    <definedName name="ConsultantFeesFederalTotal">'PA1'!#REF!</definedName>
    <definedName name="ConsultantFeesLocalTotal">'PA1'!#REF!</definedName>
    <definedName name="ConsultantFeesTotal">'PA1'!#REF!</definedName>
    <definedName name="ConsultantItem">'PA1'!$90:$90</definedName>
    <definedName name="ConsultantNarrative">'PA1'!$128:$129</definedName>
    <definedName name="ConsultantTravel">'PA1'!$107:$110</definedName>
    <definedName name="ContractsFederalTotalSummary">'PA1'!#REF!</definedName>
    <definedName name="ContractsItemFederalTotal">'PA1'!$N$96</definedName>
    <definedName name="ContractsItemLocalTotal">'PA1'!$M$96</definedName>
    <definedName name="ContractsItemTotal">'PA1'!$L$96</definedName>
    <definedName name="ContractsLocalTotalSummary">'PA1'!#REF!</definedName>
    <definedName name="ContractsTotalSummary">'PA1'!#REF!</definedName>
    <definedName name="ContractsTravelFederalTotal">'PA1'!$N$115</definedName>
    <definedName name="ContractsTravelLocalTotal">'PA1'!$M$115</definedName>
    <definedName name="ContractsTravelTotal">'PA1'!$L$115</definedName>
    <definedName name="CunsultantExpensesTotal">'PA1'!#REF!</definedName>
    <definedName name="DemographicsYesNoSelection" comment="A yes no selection designed for the demographics sheet, but can be used anywhere.">'Reference Data'!$A$29:$A$30</definedName>
    <definedName name="EndConsultantExpenses">'PA1'!#REF!</definedName>
    <definedName name="EndConsultantFees">'PA1'!#REF!</definedName>
    <definedName name="EndConsultantItem">'PA1'!$94:$94</definedName>
    <definedName name="EndConsultantTravel">'PA1'!$113:$113</definedName>
    <definedName name="EndEquipment">'PA1'!$60:$60</definedName>
    <definedName name="EndIndirectCosts">'PA1'!$158:$158</definedName>
    <definedName name="EndOtherCosts">'PA1'!$146:$146</definedName>
    <definedName name="EndSupplies">'PA1'!$74:$74</definedName>
    <definedName name="EndTravel">'PA1'!$47:$47</definedName>
    <definedName name="Equipment" comment="The equipment range for the active sheet." localSheetId="2">'PA1'!$58:$58</definedName>
    <definedName name="Equipment" localSheetId="3">'PA2'!$46:$46</definedName>
    <definedName name="Equipment" localSheetId="4">'PA3'!$43:$43</definedName>
    <definedName name="Equipment" localSheetId="5">'PA4'!$43:$43</definedName>
    <definedName name="Equipment" localSheetId="6">'PA5'!$43:$43</definedName>
    <definedName name="Equipment" localSheetId="7">'PA6'!$43:$43</definedName>
    <definedName name="Equipment" localSheetId="8">'PA7'!$43:$43</definedName>
    <definedName name="Equipment" localSheetId="9">'PA8'!$43:$43</definedName>
    <definedName name="Equipment" localSheetId="10">'PA9'!$43:$43</definedName>
    <definedName name="EquipmentFederalSummary">'PA1'!#REF!</definedName>
    <definedName name="EquipmentFederalTotal">'PA1'!$N$62</definedName>
    <definedName name="EquipmentLocalSummary">'PA1'!#REF!</definedName>
    <definedName name="EquipmentLocalTotal">'PA1'!$M$62</definedName>
    <definedName name="EquipmentNarrative">'PA1'!$63:$64</definedName>
    <definedName name="EquipmentProjectSummary">'PA1'!#REF!</definedName>
    <definedName name="EquipmentTotal">'PA1'!$L$62</definedName>
    <definedName name="FederalTotalSummary">'PA1'!#REF!</definedName>
    <definedName name="FringeGrandTotal">'PA1'!$N$34</definedName>
    <definedName name="FringeTotal">'PA1'!$L$34</definedName>
    <definedName name="Indirect" comment="The indirect range for the active sheet." localSheetId="2">'PA1'!#REF!</definedName>
    <definedName name="Indirect" localSheetId="3">'PA2'!#REF!</definedName>
    <definedName name="Indirect" localSheetId="4">'PA3'!#REF!</definedName>
    <definedName name="Indirect" localSheetId="5">'PA4'!#REF!</definedName>
    <definedName name="Indirect" localSheetId="6">'PA5'!#REF!</definedName>
    <definedName name="Indirect" localSheetId="7">'PA6'!#REF!</definedName>
    <definedName name="Indirect" localSheetId="8">'PA7'!#REF!</definedName>
    <definedName name="Indirect" localSheetId="9">'PA8'!#REF!</definedName>
    <definedName name="Indirect" localSheetId="10">'PA9'!#REF!</definedName>
    <definedName name="IndirectCosts">'PA1'!$156:$156</definedName>
    <definedName name="IndirectCostsNarrative">'PA1'!$161:$162</definedName>
    <definedName name="IndirectFederalTotal">'PA1'!$N$160</definedName>
    <definedName name="IndirectFederalTotalSummary">'PA1'!#REF!</definedName>
    <definedName name="IndirectLocalTotal">'PA1'!$M$160</definedName>
    <definedName name="IndirectLocalTotalSummary">'PA1'!#REF!</definedName>
    <definedName name="IndirectTotal">'PA1'!$L$160</definedName>
    <definedName name="IndirectTotalSummary">'PA1'!#REF!</definedName>
    <definedName name="LocalFringeTotal">'PA1'!$M$34</definedName>
    <definedName name="LocalGrandTotal">'PA1'!$M$35</definedName>
    <definedName name="LocalSalaryTotal">'PA1'!$M$33</definedName>
    <definedName name="LocalTotalSummary">'PA1'!#REF!</definedName>
    <definedName name="Narrative" localSheetId="2">'PA1'!$A$162,'PA1'!$A$150,'PA1'!$A$129,'PA1'!#REF!,'PA1'!$A$78,'PA1'!$A$64,'PA1'!#REF!,'PA1'!$A$29,'PA1'!#REF!</definedName>
    <definedName name="Narrative" localSheetId="3">'PA2'!#REF!,'PA2'!#REF!,'PA2'!#REF!,'PA2'!$A$74,'PA2'!$A$63,'PA2'!$A$51,'PA2'!$A$39,'PA2'!$A$27,'PA2'!$A$15</definedName>
    <definedName name="Narrative" localSheetId="4">'PA3'!#REF!,'PA3'!#REF!,'PA3'!#REF!,'PA3'!$A$69,'PA3'!$A$58,'PA3'!$A$47,'PA3'!$A$36,'PA3'!$A$25,'PA3'!$A$14</definedName>
    <definedName name="Narrative" localSheetId="5">'PA4'!#REF!,'PA4'!#REF!,'PA4'!#REF!,'PA4'!$A$69,'PA4'!$A$58,'PA4'!$A$47,'PA4'!$A$36,'PA4'!$A$25,'PA4'!$A$14</definedName>
    <definedName name="Narrative" localSheetId="6">'PA5'!#REF!,'PA5'!#REF!,'PA5'!#REF!,'PA5'!$A$69,'PA5'!$A$58,'PA5'!$A$47,'PA5'!$A$36,'PA5'!$A$25,'PA5'!$A$14</definedName>
    <definedName name="Narrative" localSheetId="7">'PA6'!#REF!,'PA6'!#REF!,'PA6'!#REF!,'PA6'!$A$69,'PA6'!$A$58,'PA6'!$A$47,'PA6'!$A$36,'PA6'!$A$25,'PA6'!$A$14</definedName>
    <definedName name="Narrative" localSheetId="8">'PA7'!#REF!,'PA7'!#REF!,'PA7'!#REF!,'PA7'!$A$69,'PA7'!$A$58,'PA7'!$A$47,'PA7'!$A$36,'PA7'!$A$25,'PA7'!$A$14</definedName>
    <definedName name="Narrative" localSheetId="9">'PA8'!#REF!,'PA8'!#REF!,'PA8'!#REF!,'PA8'!$A$70,'PA8'!$A$58,'PA8'!$A$47,'PA8'!$A$36,'PA8'!$A$25,'PA8'!$A$14</definedName>
    <definedName name="Narrative" localSheetId="10">'PA9'!#REF!,'PA9'!#REF!,'PA9'!#REF!,'PA9'!$A$69,'PA9'!$A$58,'PA9'!$A$47,'PA9'!$A$36,'PA9'!$A$25,'PA9'!$A$14</definedName>
    <definedName name="Other" comment="The other range for the active sheet." localSheetId="2">'PA1'!#REF!</definedName>
    <definedName name="Other" localSheetId="3">'PA2'!#REF!</definedName>
    <definedName name="Other" localSheetId="4">'PA3'!#REF!</definedName>
    <definedName name="Other" localSheetId="5">'PA4'!#REF!</definedName>
    <definedName name="Other" localSheetId="6">'PA5'!#REF!</definedName>
    <definedName name="Other" localSheetId="7">'PA6'!#REF!</definedName>
    <definedName name="Other" localSheetId="8">'PA7'!#REF!</definedName>
    <definedName name="Other" localSheetId="9">'PA8'!#REF!</definedName>
    <definedName name="Other" localSheetId="10">'PA9'!#REF!</definedName>
    <definedName name="OtherCosts">'PA1'!$143:$143</definedName>
    <definedName name="OtherCostsNarrative">'PA1'!$149:$150</definedName>
    <definedName name="OtherFederalSummary">'PA1'!#REF!</definedName>
    <definedName name="OtherFederalTotal">'PA1'!$N$148</definedName>
    <definedName name="OtherLocalSummary">'PA1'!#REF!</definedName>
    <definedName name="OtherLocalTotal">'PA1'!$M$148</definedName>
    <definedName name="OtherTotal">'PA1'!$L$148</definedName>
    <definedName name="OtherTotalSummary">'PA1'!#REF!</definedName>
    <definedName name="PA1EquipmentDDL">'Reference Data'!$A$7:$A$16</definedName>
    <definedName name="PA1PersonnelOptions">'Reference Data'!$A$22:$A$26</definedName>
    <definedName name="PA1SuppliesDDL">'Reference Data'!$A$19</definedName>
    <definedName name="Personnel" comment="The personnel range on the active sheet." localSheetId="2">'PA1'!$7:$29</definedName>
    <definedName name="Personnel" localSheetId="3">'PA2'!$10:$10</definedName>
    <definedName name="Personnel" localSheetId="4">'PA3'!$10:$10</definedName>
    <definedName name="Personnel" localSheetId="5">'PA4'!$10:$10</definedName>
    <definedName name="Personnel" localSheetId="6">'PA5'!$10:$10</definedName>
    <definedName name="Personnel" localSheetId="7">'PA6'!$10:$10</definedName>
    <definedName name="Personnel" localSheetId="8">'PA7'!$10:$10</definedName>
    <definedName name="Personnel" localSheetId="9">'PA8'!$10:$10</definedName>
    <definedName name="Personnel" localSheetId="10">'PA9'!$10:$10</definedName>
    <definedName name="PersonnelFederalFringeSummary">'PA1'!#REF!</definedName>
    <definedName name="PersonnelFederalSalarySummary">'PA1'!#REF!</definedName>
    <definedName name="PersonnelGrandTotal">'PA1'!$N$35</definedName>
    <definedName name="PersonnelLocalFringeSummary">'PA1'!#REF!</definedName>
    <definedName name="PersonnelLocalSalarySummary">'PA1'!#REF!</definedName>
    <definedName name="PersonnelOptions">'Reference Data'!$A$22:$A$26</definedName>
    <definedName name="PersonnelProjectFringeSummary">'PA1'!#REF!</definedName>
    <definedName name="PersonnelProjectSalarySummary">'PA1'!#REF!</definedName>
    <definedName name="PersonnelTotal">'PA1'!$L$35</definedName>
    <definedName name="PositionEnd">'PA1'!$31:$31</definedName>
    <definedName name="PositionStart">'PA1'!$30:$30</definedName>
    <definedName name="ProjectTotalSummary">'PA1'!#REF!</definedName>
    <definedName name="SalaryGrandTotal">'PA1'!$N$33</definedName>
    <definedName name="SalaryTotal">'PA1'!$L$33</definedName>
    <definedName name="Supplies" comment="The supplies range for the active sheet." localSheetId="2">'PA1'!$72:$72</definedName>
    <definedName name="Supplies" localSheetId="3">'PA2'!$58:$58</definedName>
    <definedName name="Supplies" localSheetId="4">'PA3'!$54:$54</definedName>
    <definedName name="Supplies" localSheetId="5">'PA4'!$54:$54</definedName>
    <definedName name="Supplies" localSheetId="6">'PA5'!$54:$54</definedName>
    <definedName name="Supplies" localSheetId="7">'PA6'!$54:$54</definedName>
    <definedName name="Supplies" localSheetId="8">'PA7'!$54:$54</definedName>
    <definedName name="Supplies" localSheetId="9">'PA8'!$54:$54</definedName>
    <definedName name="Supplies" localSheetId="10">'PA9'!$54:$54</definedName>
    <definedName name="SuppliesFederalSummary">'PA1'!#REF!</definedName>
    <definedName name="SuppliesFederalTotal">'PA1'!$N$76</definedName>
    <definedName name="SuppliesLocalSummary">'PA1'!#REF!</definedName>
    <definedName name="SuppliesLocalTotal">'PA1'!$M$76</definedName>
    <definedName name="SuppliesNarrative">'PA1'!$77:$78</definedName>
    <definedName name="SuppliesProjectSummary">'PA1'!#REF!</definedName>
    <definedName name="SuppliesTotal">'PA1'!$L$76</definedName>
    <definedName name="Travel" localSheetId="3">'PA2'!$34:$34</definedName>
    <definedName name="Travel" localSheetId="4">'PA3'!$32:$32</definedName>
    <definedName name="Travel" localSheetId="5">'PA4'!$32:$32</definedName>
    <definedName name="Travel" localSheetId="6">'PA5'!$32:$32</definedName>
    <definedName name="Travel" localSheetId="7">'PA6'!$32:$32</definedName>
    <definedName name="Travel" localSheetId="8">'PA7'!$32:$32</definedName>
    <definedName name="Travel" localSheetId="9">'PA8'!$32:$32</definedName>
    <definedName name="Travel" localSheetId="10">'PA9'!$32:$32</definedName>
    <definedName name="Travel">'PA1'!$42:$45</definedName>
    <definedName name="TravelConsultant" localSheetId="3">'PA2'!#REF!</definedName>
    <definedName name="TravelConsultant" localSheetId="4">'PA3'!#REF!</definedName>
    <definedName name="TravelConsultant" localSheetId="5">'PA4'!#REF!</definedName>
    <definedName name="TravelConsultant" localSheetId="6">'PA5'!#REF!</definedName>
    <definedName name="TravelConsultant" localSheetId="7">'PA6'!#REF!</definedName>
    <definedName name="TravelConsultant" localSheetId="8">'PA7'!#REF!</definedName>
    <definedName name="TravelConsultant" localSheetId="9">'PA8'!#REF!</definedName>
    <definedName name="TravelConsultant" localSheetId="10">'PA9'!#REF!</definedName>
    <definedName name="TravelConsultant">'PA1'!#REF!</definedName>
    <definedName name="TravelFederalSummary">'PA1'!#REF!</definedName>
    <definedName name="TravelFederalTotal">'PA1'!$N$49</definedName>
    <definedName name="TravelLocalSummary">'PA1'!#REF!</definedName>
    <definedName name="TravelLocalTotal">'PA1'!$M$49</definedName>
    <definedName name="TravelNarrative">'PA1'!$50:$51</definedName>
    <definedName name="TravelProjectSummary">'PA1'!#REF!</definedName>
    <definedName name="TravelTotal">'PA1'!$L$49</definedName>
  </definedNames>
  <calcPr calcId="152511" calcOnSave="0"/>
</workbook>
</file>

<file path=xl/calcChain.xml><?xml version="1.0" encoding="utf-8"?>
<calcChain xmlns="http://schemas.openxmlformats.org/spreadsheetml/2006/main">
  <c r="J24" i="12" l="1"/>
  <c r="J23" i="12"/>
  <c r="I24" i="12"/>
  <c r="I23" i="12"/>
  <c r="H24" i="12"/>
  <c r="H23" i="12"/>
  <c r="G24" i="12"/>
  <c r="G23" i="12"/>
  <c r="F24" i="12"/>
  <c r="F23" i="12"/>
  <c r="E24" i="12"/>
  <c r="E23" i="12"/>
  <c r="D24" i="12"/>
  <c r="D23" i="12" l="1"/>
  <c r="J18" i="12"/>
  <c r="I18" i="12"/>
  <c r="H18" i="12"/>
  <c r="G18" i="12"/>
  <c r="F18" i="12"/>
  <c r="E18" i="12"/>
  <c r="D18" i="12"/>
  <c r="C24" i="12" l="1"/>
  <c r="C23" i="12"/>
  <c r="C18" i="12"/>
  <c r="B24" i="12"/>
  <c r="B23" i="12"/>
  <c r="C170" i="2"/>
  <c r="M127" i="2"/>
  <c r="L127" i="2"/>
  <c r="N127" i="2" s="1"/>
  <c r="D15" i="12"/>
  <c r="E15" i="12"/>
  <c r="F15" i="12"/>
  <c r="G15" i="12"/>
  <c r="H15" i="12"/>
  <c r="I15" i="12"/>
  <c r="J15" i="12"/>
  <c r="C15" i="12"/>
  <c r="J14" i="12"/>
  <c r="J13" i="12"/>
  <c r="I14" i="12"/>
  <c r="I13" i="12"/>
  <c r="H14" i="12"/>
  <c r="H13" i="12"/>
  <c r="G14" i="12"/>
  <c r="G13" i="12"/>
  <c r="F14" i="12"/>
  <c r="F13" i="12"/>
  <c r="E13" i="12"/>
  <c r="E14" i="12"/>
  <c r="D14" i="12"/>
  <c r="D13" i="12"/>
  <c r="C14" i="12"/>
  <c r="C13" i="12"/>
  <c r="B14" i="12"/>
  <c r="B13" i="12"/>
  <c r="K14" i="12" l="1"/>
  <c r="J143" i="21"/>
  <c r="I143" i="21"/>
  <c r="K143" i="21" s="1"/>
  <c r="I139" i="21"/>
  <c r="K139" i="21" s="1"/>
  <c r="K131" i="21"/>
  <c r="J131" i="21"/>
  <c r="I131" i="21"/>
  <c r="K128" i="21"/>
  <c r="K126" i="21"/>
  <c r="J121" i="21"/>
  <c r="I121" i="21"/>
  <c r="K121" i="21" s="1"/>
  <c r="K119" i="21"/>
  <c r="I119" i="21"/>
  <c r="I110" i="21"/>
  <c r="K109" i="21"/>
  <c r="J110" i="21" s="1"/>
  <c r="K110" i="21" s="1"/>
  <c r="N108" i="21"/>
  <c r="J99" i="21"/>
  <c r="K96" i="21"/>
  <c r="I96" i="21"/>
  <c r="I99" i="21" s="1"/>
  <c r="K99" i="21" s="1"/>
  <c r="J84" i="21"/>
  <c r="I84" i="21"/>
  <c r="K84" i="21" s="1"/>
  <c r="K81" i="21"/>
  <c r="N80" i="21"/>
  <c r="N78" i="21"/>
  <c r="J144" i="18"/>
  <c r="I144" i="18"/>
  <c r="K144" i="18" s="1"/>
  <c r="I140" i="18"/>
  <c r="K140" i="18" s="1"/>
  <c r="K132" i="18"/>
  <c r="J132" i="18"/>
  <c r="I132" i="18"/>
  <c r="K129" i="18"/>
  <c r="K127" i="18"/>
  <c r="J122" i="18"/>
  <c r="I122" i="18"/>
  <c r="K122" i="18" s="1"/>
  <c r="K120" i="18"/>
  <c r="I120" i="18"/>
  <c r="K111" i="18"/>
  <c r="J111" i="18"/>
  <c r="I111" i="18"/>
  <c r="K110" i="18"/>
  <c r="N109" i="18"/>
  <c r="J100" i="18"/>
  <c r="K100" i="18" s="1"/>
  <c r="I100" i="18"/>
  <c r="K97" i="18"/>
  <c r="I97" i="18"/>
  <c r="J85" i="18"/>
  <c r="I85" i="18"/>
  <c r="K85" i="18" s="1"/>
  <c r="K82" i="18"/>
  <c r="N81" i="18"/>
  <c r="N79" i="18"/>
  <c r="J143" i="19"/>
  <c r="I143" i="19"/>
  <c r="K143" i="19" s="1"/>
  <c r="K139" i="19"/>
  <c r="I139" i="19"/>
  <c r="J131" i="19"/>
  <c r="I131" i="19"/>
  <c r="K131" i="19" s="1"/>
  <c r="K128" i="19"/>
  <c r="K126" i="19"/>
  <c r="J121" i="19"/>
  <c r="K121" i="19" s="1"/>
  <c r="I121" i="19"/>
  <c r="I119" i="19"/>
  <c r="K119" i="19" s="1"/>
  <c r="I110" i="19"/>
  <c r="K109" i="19"/>
  <c r="J110" i="19" s="1"/>
  <c r="K110" i="19" s="1"/>
  <c r="N108" i="19"/>
  <c r="J99" i="19"/>
  <c r="I99" i="19"/>
  <c r="K99" i="19" s="1"/>
  <c r="K96" i="19"/>
  <c r="I96" i="19"/>
  <c r="J84" i="19"/>
  <c r="I84" i="19"/>
  <c r="K84" i="19" s="1"/>
  <c r="K81" i="19"/>
  <c r="N80" i="19"/>
  <c r="N78" i="19"/>
  <c r="J143" i="20"/>
  <c r="I143" i="20"/>
  <c r="K143" i="20" s="1"/>
  <c r="I139" i="20"/>
  <c r="K139" i="20" s="1"/>
  <c r="J131" i="20"/>
  <c r="I131" i="20"/>
  <c r="K131" i="20" s="1"/>
  <c r="K128" i="20"/>
  <c r="K126" i="20"/>
  <c r="J121" i="20"/>
  <c r="I121" i="20"/>
  <c r="K121" i="20" s="1"/>
  <c r="I119" i="20"/>
  <c r="K119" i="20" s="1"/>
  <c r="I110" i="20"/>
  <c r="K109" i="20"/>
  <c r="J110" i="20" s="1"/>
  <c r="K110" i="20" s="1"/>
  <c r="N108" i="20"/>
  <c r="J99" i="20"/>
  <c r="I99" i="20"/>
  <c r="K99" i="20" s="1"/>
  <c r="K96" i="20"/>
  <c r="I96" i="20"/>
  <c r="J84" i="20"/>
  <c r="I84" i="20"/>
  <c r="K84" i="20" s="1"/>
  <c r="K81" i="20"/>
  <c r="N80" i="20"/>
  <c r="N78" i="20"/>
  <c r="J143" i="17"/>
  <c r="I143" i="17"/>
  <c r="K143" i="17" s="1"/>
  <c r="I139" i="17"/>
  <c r="K139" i="17" s="1"/>
  <c r="J131" i="17"/>
  <c r="I131" i="17"/>
  <c r="K131" i="17" s="1"/>
  <c r="K128" i="17"/>
  <c r="K126" i="17"/>
  <c r="J121" i="17"/>
  <c r="I121" i="17"/>
  <c r="K121" i="17" s="1"/>
  <c r="I119" i="17"/>
  <c r="K119" i="17" s="1"/>
  <c r="I110" i="17"/>
  <c r="K109" i="17"/>
  <c r="J110" i="17" s="1"/>
  <c r="K110" i="17" s="1"/>
  <c r="N108" i="17"/>
  <c r="J99" i="17"/>
  <c r="I99" i="17"/>
  <c r="K99" i="17" s="1"/>
  <c r="K96" i="17"/>
  <c r="I96" i="17"/>
  <c r="J84" i="17"/>
  <c r="I84" i="17"/>
  <c r="K84" i="17" s="1"/>
  <c r="K81" i="17"/>
  <c r="N80" i="17"/>
  <c r="N78" i="17"/>
  <c r="J143" i="15"/>
  <c r="I143" i="15"/>
  <c r="I139" i="15"/>
  <c r="K139" i="15" s="1"/>
  <c r="J131" i="15"/>
  <c r="I131" i="15"/>
  <c r="K131" i="15" s="1"/>
  <c r="K128" i="15"/>
  <c r="K126" i="15"/>
  <c r="J121" i="15"/>
  <c r="I121" i="15"/>
  <c r="K121" i="15" s="1"/>
  <c r="I119" i="15"/>
  <c r="K119" i="15" s="1"/>
  <c r="I110" i="15"/>
  <c r="K109" i="15"/>
  <c r="J110" i="15" s="1"/>
  <c r="N108" i="15"/>
  <c r="J99" i="15"/>
  <c r="I99" i="15"/>
  <c r="K99" i="15" s="1"/>
  <c r="K96" i="15"/>
  <c r="I96" i="15"/>
  <c r="J84" i="15"/>
  <c r="I84" i="15"/>
  <c r="K81" i="15"/>
  <c r="N80" i="15"/>
  <c r="N78" i="15"/>
  <c r="J143" i="14"/>
  <c r="I143" i="14"/>
  <c r="K143" i="14" s="1"/>
  <c r="I139" i="14"/>
  <c r="K139" i="14" s="1"/>
  <c r="J131" i="14"/>
  <c r="I131" i="14"/>
  <c r="K131" i="14" s="1"/>
  <c r="K128" i="14"/>
  <c r="K126" i="14"/>
  <c r="J121" i="14"/>
  <c r="I121" i="14"/>
  <c r="K121" i="14" s="1"/>
  <c r="I119" i="14"/>
  <c r="K119" i="14" s="1"/>
  <c r="I110" i="14"/>
  <c r="K109" i="14"/>
  <c r="J110" i="14" s="1"/>
  <c r="K110" i="14" s="1"/>
  <c r="N108" i="14"/>
  <c r="J99" i="14"/>
  <c r="I99" i="14"/>
  <c r="K99" i="14" s="1"/>
  <c r="K96" i="14"/>
  <c r="I96" i="14"/>
  <c r="J84" i="14"/>
  <c r="I84" i="14"/>
  <c r="K84" i="14" s="1"/>
  <c r="K81" i="14"/>
  <c r="N80" i="14"/>
  <c r="N78" i="14"/>
  <c r="J148" i="13"/>
  <c r="I148" i="13"/>
  <c r="K148" i="13" s="1"/>
  <c r="I144" i="13"/>
  <c r="K144" i="13" s="1"/>
  <c r="J136" i="13"/>
  <c r="I136" i="13"/>
  <c r="K133" i="13"/>
  <c r="K131" i="13"/>
  <c r="I115" i="13"/>
  <c r="J104" i="13"/>
  <c r="J126" i="13"/>
  <c r="I126" i="13"/>
  <c r="I124" i="13"/>
  <c r="K124" i="13" s="1"/>
  <c r="K143" i="15" l="1"/>
  <c r="K84" i="15"/>
  <c r="K110" i="15"/>
  <c r="K136" i="13"/>
  <c r="K126" i="13"/>
  <c r="I59" i="13" l="1"/>
  <c r="K59" i="13" s="1"/>
  <c r="I47" i="13"/>
  <c r="K47" i="13" s="1"/>
  <c r="I35" i="13"/>
  <c r="K35" i="13" s="1"/>
  <c r="I23" i="13"/>
  <c r="K23" i="13" s="1"/>
  <c r="I11" i="13"/>
  <c r="K11" i="13" s="1"/>
  <c r="J89" i="13" l="1"/>
  <c r="I89" i="13"/>
  <c r="K86" i="13"/>
  <c r="K114" i="13"/>
  <c r="J115" i="13" s="1"/>
  <c r="K115" i="13" s="1"/>
  <c r="N113" i="13"/>
  <c r="I101" i="13"/>
  <c r="N85" i="13"/>
  <c r="N83" i="13"/>
  <c r="K101" i="13" l="1"/>
  <c r="I104" i="13"/>
  <c r="K104" i="13" s="1"/>
  <c r="K89" i="13"/>
  <c r="L112" i="2" l="1"/>
  <c r="N112" i="2" s="1"/>
  <c r="M138" i="2" l="1"/>
  <c r="L136" i="2"/>
  <c r="N93" i="2"/>
  <c r="N92" i="2"/>
  <c r="N125" i="2"/>
  <c r="N124" i="2"/>
  <c r="N126" i="2"/>
  <c r="L138" i="2" l="1"/>
  <c r="N138" i="2" s="1"/>
  <c r="N136" i="2"/>
  <c r="N145" i="2"/>
  <c r="J2" i="21" l="1"/>
  <c r="C27" i="2" l="1"/>
  <c r="M27" i="2" s="1"/>
  <c r="M160" i="2"/>
  <c r="M148" i="2"/>
  <c r="L148" i="2"/>
  <c r="M96" i="2"/>
  <c r="M62" i="2"/>
  <c r="M49" i="2"/>
  <c r="S11" i="2"/>
  <c r="M115" i="2"/>
  <c r="L96" i="2"/>
  <c r="L156" i="2"/>
  <c r="N156" i="2" s="1"/>
  <c r="L107" i="2"/>
  <c r="N107" i="2" s="1"/>
  <c r="L42" i="2"/>
  <c r="N42" i="2" s="1"/>
  <c r="H26" i="2"/>
  <c r="H25" i="2"/>
  <c r="H24" i="2"/>
  <c r="H23" i="2"/>
  <c r="H22" i="2"/>
  <c r="H21" i="2"/>
  <c r="H20" i="2"/>
  <c r="H19" i="2"/>
  <c r="H18" i="2"/>
  <c r="H17" i="2"/>
  <c r="G26" i="2"/>
  <c r="G25" i="2"/>
  <c r="G24" i="2"/>
  <c r="G23" i="2"/>
  <c r="G22" i="2"/>
  <c r="G21" i="2"/>
  <c r="G20" i="2"/>
  <c r="G19" i="2"/>
  <c r="G18" i="2"/>
  <c r="G17" i="2"/>
  <c r="F18" i="2"/>
  <c r="F26" i="2"/>
  <c r="F25" i="2"/>
  <c r="F24" i="2"/>
  <c r="F23" i="2"/>
  <c r="F22" i="2"/>
  <c r="F21" i="2"/>
  <c r="F20" i="2"/>
  <c r="F19" i="2"/>
  <c r="F17" i="2"/>
  <c r="I11" i="2"/>
  <c r="L11" i="2" s="1"/>
  <c r="L58" i="2"/>
  <c r="N58" i="2" s="1"/>
  <c r="J11" i="2"/>
  <c r="B15" i="12" l="1"/>
  <c r="C159" i="13"/>
  <c r="D167" i="2"/>
  <c r="D155" i="13"/>
  <c r="D171" i="2"/>
  <c r="D159" i="13"/>
  <c r="D168" i="2"/>
  <c r="D156" i="13"/>
  <c r="D172" i="2"/>
  <c r="D160" i="13"/>
  <c r="D158" i="13"/>
  <c r="L18" i="2"/>
  <c r="N18" i="2" s="1"/>
  <c r="C171" i="2"/>
  <c r="D170" i="2"/>
  <c r="L17" i="2"/>
  <c r="N17" i="2" s="1"/>
  <c r="N96" i="2"/>
  <c r="N148" i="2"/>
  <c r="M33" i="2"/>
  <c r="L160" i="2"/>
  <c r="C160" i="13" s="1"/>
  <c r="L62" i="2"/>
  <c r="C156" i="13" s="1"/>
  <c r="L115" i="2"/>
  <c r="N115" i="2" s="1"/>
  <c r="L19" i="2"/>
  <c r="N19" i="2" s="1"/>
  <c r="L21" i="2"/>
  <c r="N21" i="2" s="1"/>
  <c r="L23" i="2"/>
  <c r="N23" i="2" s="1"/>
  <c r="L49" i="2"/>
  <c r="C155" i="13" s="1"/>
  <c r="L20" i="2"/>
  <c r="N20" i="2" s="1"/>
  <c r="L22" i="2"/>
  <c r="N22" i="2" s="1"/>
  <c r="L24" i="2"/>
  <c r="N24" i="2" s="1"/>
  <c r="L26" i="2"/>
  <c r="L25" i="2"/>
  <c r="N25" i="2" s="1"/>
  <c r="C158" i="13" l="1"/>
  <c r="G171" i="2"/>
  <c r="G159" i="13"/>
  <c r="G158" i="13"/>
  <c r="D165" i="2"/>
  <c r="D153" i="13"/>
  <c r="G170" i="2"/>
  <c r="B10" i="12"/>
  <c r="C168" i="2"/>
  <c r="B9" i="12"/>
  <c r="C167" i="2"/>
  <c r="B18" i="12"/>
  <c r="C172" i="2"/>
  <c r="L27" i="2"/>
  <c r="N27" i="2" s="1"/>
  <c r="N62" i="2"/>
  <c r="N49" i="2"/>
  <c r="N160" i="2"/>
  <c r="A1" i="23"/>
  <c r="B1" i="23" s="1"/>
  <c r="G168" i="2" l="1"/>
  <c r="G156" i="13"/>
  <c r="G172" i="2"/>
  <c r="G160" i="13"/>
  <c r="G167" i="2"/>
  <c r="G155" i="13"/>
  <c r="C1" i="23"/>
  <c r="N26" i="2" l="1"/>
  <c r="I10" i="21" l="1"/>
  <c r="I10" i="18"/>
  <c r="I10" i="19"/>
  <c r="I10" i="20"/>
  <c r="I10" i="17"/>
  <c r="I10" i="15"/>
  <c r="I10" i="14"/>
  <c r="I10" i="13"/>
  <c r="K11" i="2" l="1"/>
  <c r="Q11" i="2" s="1"/>
  <c r="L33" i="2" s="1"/>
  <c r="C153" i="13" s="1"/>
  <c r="B7" i="12" l="1"/>
  <c r="C165" i="2"/>
  <c r="N33" i="2"/>
  <c r="N11" i="2"/>
  <c r="A1" i="2"/>
  <c r="G165" i="2" l="1"/>
  <c r="G153" i="13"/>
  <c r="J2" i="20"/>
  <c r="G5" i="12" s="1"/>
  <c r="I2" i="20"/>
  <c r="G4" i="12" s="1"/>
  <c r="A1" i="20"/>
  <c r="G6" i="12" s="1"/>
  <c r="J2" i="18"/>
  <c r="I5" i="12" s="1"/>
  <c r="I2" i="18"/>
  <c r="I4" i="12" s="1"/>
  <c r="A1" i="18"/>
  <c r="I6" i="12" s="1"/>
  <c r="J5" i="12"/>
  <c r="C5" i="12"/>
  <c r="A1" i="21"/>
  <c r="J6" i="12" s="1"/>
  <c r="J2" i="14"/>
  <c r="D5" i="12" s="1"/>
  <c r="I2" i="21"/>
  <c r="J4" i="12" s="1"/>
  <c r="J2" i="19"/>
  <c r="H5" i="12" s="1"/>
  <c r="J67" i="21"/>
  <c r="I66" i="21"/>
  <c r="K66" i="21" s="1"/>
  <c r="I65" i="21"/>
  <c r="J56" i="21"/>
  <c r="I55" i="21"/>
  <c r="K55" i="21" s="1"/>
  <c r="I54" i="21"/>
  <c r="K54" i="21" s="1"/>
  <c r="J45" i="21"/>
  <c r="I44" i="21"/>
  <c r="K44" i="21" s="1"/>
  <c r="I43" i="21"/>
  <c r="J34" i="21"/>
  <c r="I33" i="21"/>
  <c r="K33" i="21" s="1"/>
  <c r="I32" i="21"/>
  <c r="K32" i="21" s="1"/>
  <c r="J23" i="21"/>
  <c r="I22" i="21"/>
  <c r="K22" i="21" s="1"/>
  <c r="I21" i="21"/>
  <c r="J12" i="21"/>
  <c r="I11" i="21"/>
  <c r="K11" i="21" s="1"/>
  <c r="K10" i="21"/>
  <c r="J67" i="20"/>
  <c r="I66" i="20"/>
  <c r="K66" i="20" s="1"/>
  <c r="I65" i="20"/>
  <c r="J56" i="20"/>
  <c r="I55" i="20"/>
  <c r="K55" i="20" s="1"/>
  <c r="I54" i="20"/>
  <c r="K54" i="20" s="1"/>
  <c r="J45" i="20"/>
  <c r="I44" i="20"/>
  <c r="K44" i="20" s="1"/>
  <c r="I43" i="20"/>
  <c r="J34" i="20"/>
  <c r="I33" i="20"/>
  <c r="K33" i="20" s="1"/>
  <c r="I32" i="20"/>
  <c r="K32" i="20" s="1"/>
  <c r="J23" i="20"/>
  <c r="I22" i="20"/>
  <c r="K22" i="20" s="1"/>
  <c r="I21" i="20"/>
  <c r="J12" i="20"/>
  <c r="I11" i="20"/>
  <c r="K11" i="20" s="1"/>
  <c r="K10" i="20"/>
  <c r="A1" i="13"/>
  <c r="C6" i="12" s="1"/>
  <c r="I66" i="18"/>
  <c r="K66" i="18" s="1"/>
  <c r="J68" i="18"/>
  <c r="I67" i="18"/>
  <c r="K67" i="18" s="1"/>
  <c r="I65" i="18"/>
  <c r="K65" i="18" s="1"/>
  <c r="I2" i="19"/>
  <c r="H4" i="12" s="1"/>
  <c r="A1" i="19"/>
  <c r="H6" i="12" s="1"/>
  <c r="J2" i="17"/>
  <c r="F5" i="12" s="1"/>
  <c r="I2" i="17"/>
  <c r="F4" i="12" s="1"/>
  <c r="A1" i="17"/>
  <c r="F6" i="12" s="1"/>
  <c r="I2" i="15"/>
  <c r="E4" i="12" s="1"/>
  <c r="A1" i="15"/>
  <c r="E6" i="12" s="1"/>
  <c r="J2" i="15"/>
  <c r="E5" i="12" s="1"/>
  <c r="I2" i="14"/>
  <c r="D4" i="12" s="1"/>
  <c r="A1" i="14"/>
  <c r="D6" i="12" s="1"/>
  <c r="J67" i="19"/>
  <c r="I66" i="19"/>
  <c r="K66" i="19" s="1"/>
  <c r="I65" i="19"/>
  <c r="K65" i="19" s="1"/>
  <c r="J56" i="19"/>
  <c r="I55" i="19"/>
  <c r="K55" i="19" s="1"/>
  <c r="I54" i="19"/>
  <c r="K54" i="19" s="1"/>
  <c r="J45" i="19"/>
  <c r="I44" i="19"/>
  <c r="K44" i="19" s="1"/>
  <c r="I43" i="19"/>
  <c r="K43" i="19" s="1"/>
  <c r="J34" i="19"/>
  <c r="I33" i="19"/>
  <c r="K33" i="19" s="1"/>
  <c r="I32" i="19"/>
  <c r="K32" i="19" s="1"/>
  <c r="J23" i="19"/>
  <c r="I22" i="19"/>
  <c r="K22" i="19" s="1"/>
  <c r="I21" i="19"/>
  <c r="K21" i="19" s="1"/>
  <c r="J12" i="19"/>
  <c r="I11" i="19"/>
  <c r="K11" i="19" s="1"/>
  <c r="K10" i="19"/>
  <c r="J56" i="18"/>
  <c r="I55" i="18"/>
  <c r="K55" i="18" s="1"/>
  <c r="I54" i="18"/>
  <c r="K54" i="18" s="1"/>
  <c r="J45" i="18"/>
  <c r="I44" i="18"/>
  <c r="K44" i="18" s="1"/>
  <c r="I43" i="18"/>
  <c r="K43" i="18" s="1"/>
  <c r="J34" i="18"/>
  <c r="I33" i="18"/>
  <c r="K33" i="18" s="1"/>
  <c r="I32" i="18"/>
  <c r="K32" i="18" s="1"/>
  <c r="J23" i="18"/>
  <c r="I22" i="18"/>
  <c r="K22" i="18" s="1"/>
  <c r="I21" i="18"/>
  <c r="K21" i="18" s="1"/>
  <c r="J12" i="18"/>
  <c r="I11" i="18"/>
  <c r="K11" i="18" s="1"/>
  <c r="K10" i="18"/>
  <c r="J67" i="17"/>
  <c r="I66" i="17"/>
  <c r="K66" i="17" s="1"/>
  <c r="I65" i="17"/>
  <c r="K65" i="17" s="1"/>
  <c r="J56" i="17"/>
  <c r="I55" i="17"/>
  <c r="K55" i="17" s="1"/>
  <c r="I54" i="17"/>
  <c r="K54" i="17" s="1"/>
  <c r="J45" i="17"/>
  <c r="I44" i="17"/>
  <c r="K44" i="17" s="1"/>
  <c r="I43" i="17"/>
  <c r="K43" i="17" s="1"/>
  <c r="J34" i="17"/>
  <c r="I33" i="17"/>
  <c r="K33" i="17" s="1"/>
  <c r="I32" i="17"/>
  <c r="J23" i="17"/>
  <c r="I22" i="17"/>
  <c r="K22" i="17" s="1"/>
  <c r="I21" i="17"/>
  <c r="K21" i="17" s="1"/>
  <c r="J12" i="17"/>
  <c r="I11" i="17"/>
  <c r="K11" i="17" s="1"/>
  <c r="K10" i="17"/>
  <c r="J67" i="15"/>
  <c r="I66" i="15"/>
  <c r="K66" i="15" s="1"/>
  <c r="I65" i="15"/>
  <c r="K65" i="15" s="1"/>
  <c r="J56" i="15"/>
  <c r="I55" i="15"/>
  <c r="K55" i="15" s="1"/>
  <c r="I54" i="15"/>
  <c r="K54" i="15" s="1"/>
  <c r="J45" i="15"/>
  <c r="I44" i="15"/>
  <c r="K44" i="15" s="1"/>
  <c r="I43" i="15"/>
  <c r="K43" i="15" s="1"/>
  <c r="J34" i="15"/>
  <c r="I33" i="15"/>
  <c r="K33" i="15" s="1"/>
  <c r="I32" i="15"/>
  <c r="K32" i="15" s="1"/>
  <c r="J23" i="15"/>
  <c r="I22" i="15"/>
  <c r="K22" i="15" s="1"/>
  <c r="I21" i="15"/>
  <c r="K21" i="15" s="1"/>
  <c r="J12" i="15"/>
  <c r="I11" i="15"/>
  <c r="K11" i="15" s="1"/>
  <c r="K10" i="15"/>
  <c r="J67" i="14"/>
  <c r="I66" i="14"/>
  <c r="K66" i="14" s="1"/>
  <c r="I65" i="14"/>
  <c r="K65" i="14" s="1"/>
  <c r="J56" i="14"/>
  <c r="I55" i="14"/>
  <c r="K55" i="14" s="1"/>
  <c r="I54" i="14"/>
  <c r="K54" i="14" s="1"/>
  <c r="J45" i="14"/>
  <c r="I44" i="14"/>
  <c r="K44" i="14" s="1"/>
  <c r="I43" i="14"/>
  <c r="K43" i="14" s="1"/>
  <c r="J34" i="14"/>
  <c r="I33" i="14"/>
  <c r="K33" i="14" s="1"/>
  <c r="I32" i="14"/>
  <c r="K32" i="14" s="1"/>
  <c r="J23" i="14"/>
  <c r="I22" i="14"/>
  <c r="K22" i="14" s="1"/>
  <c r="I21" i="14"/>
  <c r="K21" i="14" s="1"/>
  <c r="J12" i="14"/>
  <c r="I11" i="14"/>
  <c r="K11" i="14" s="1"/>
  <c r="K10" i="14"/>
  <c r="J72" i="13"/>
  <c r="I71" i="13"/>
  <c r="K71" i="13" s="1"/>
  <c r="I70" i="13"/>
  <c r="K70" i="13" s="1"/>
  <c r="J61" i="13"/>
  <c r="I60" i="13"/>
  <c r="K60" i="13" s="1"/>
  <c r="I58" i="13"/>
  <c r="K58" i="13" s="1"/>
  <c r="J49" i="13"/>
  <c r="I48" i="13"/>
  <c r="K48" i="13" s="1"/>
  <c r="I46" i="13"/>
  <c r="K46" i="13" s="1"/>
  <c r="J37" i="13"/>
  <c r="I36" i="13"/>
  <c r="K36" i="13" s="1"/>
  <c r="I34" i="13"/>
  <c r="K34" i="13" s="1"/>
  <c r="J25" i="13"/>
  <c r="I24" i="13"/>
  <c r="K24" i="13" s="1"/>
  <c r="I22" i="13"/>
  <c r="K22" i="13" s="1"/>
  <c r="J13" i="13"/>
  <c r="I12" i="13"/>
  <c r="K12" i="13" s="1"/>
  <c r="K10" i="13"/>
  <c r="N143" i="2"/>
  <c r="N90" i="2"/>
  <c r="T27" i="2"/>
  <c r="M34" i="2" s="1"/>
  <c r="M2" i="2"/>
  <c r="B5" i="12" s="1"/>
  <c r="L2" i="2"/>
  <c r="B4" i="12" s="1"/>
  <c r="B6" i="12"/>
  <c r="M76" i="2"/>
  <c r="L72" i="2"/>
  <c r="L76" i="2" s="1"/>
  <c r="C157" i="13" s="1"/>
  <c r="I12" i="18"/>
  <c r="I7" i="12" s="1"/>
  <c r="D169" i="2" l="1"/>
  <c r="D157" i="13"/>
  <c r="D166" i="2"/>
  <c r="D173" i="2" s="1"/>
  <c r="D154" i="13"/>
  <c r="D161" i="13" s="1"/>
  <c r="B11" i="12"/>
  <c r="C169" i="2"/>
  <c r="K15" i="12"/>
  <c r="I56" i="19"/>
  <c r="H11" i="12" s="1"/>
  <c r="I12" i="17"/>
  <c r="F7" i="12" s="1"/>
  <c r="I45" i="17"/>
  <c r="F10" i="12" s="1"/>
  <c r="I34" i="17"/>
  <c r="F9" i="12" s="1"/>
  <c r="K32" i="17"/>
  <c r="K34" i="17" s="1"/>
  <c r="I67" i="17"/>
  <c r="I12" i="14"/>
  <c r="D7" i="12" s="1"/>
  <c r="K23" i="17"/>
  <c r="K23" i="19"/>
  <c r="I56" i="15"/>
  <c r="E11" i="12" s="1"/>
  <c r="I12" i="15"/>
  <c r="E7" i="12" s="1"/>
  <c r="I23" i="15"/>
  <c r="E8" i="12" s="1"/>
  <c r="K34" i="15"/>
  <c r="I34" i="14"/>
  <c r="D9" i="12" s="1"/>
  <c r="I67" i="21"/>
  <c r="I49" i="13"/>
  <c r="C10" i="12" s="1"/>
  <c r="I56" i="18"/>
  <c r="I11" i="12" s="1"/>
  <c r="N76" i="2"/>
  <c r="M35" i="2"/>
  <c r="I45" i="18"/>
  <c r="I10" i="12" s="1"/>
  <c r="K23" i="18"/>
  <c r="K49" i="13"/>
  <c r="I45" i="21"/>
  <c r="J10" i="12" s="1"/>
  <c r="I61" i="13"/>
  <c r="C11" i="12" s="1"/>
  <c r="K34" i="21"/>
  <c r="K25" i="13"/>
  <c r="I37" i="13"/>
  <c r="C9" i="12" s="1"/>
  <c r="I12" i="19"/>
  <c r="H7" i="12" s="1"/>
  <c r="I34" i="19"/>
  <c r="H9" i="12" s="1"/>
  <c r="K56" i="19"/>
  <c r="I45" i="14"/>
  <c r="D10" i="12" s="1"/>
  <c r="I56" i="14"/>
  <c r="D11" i="12" s="1"/>
  <c r="K67" i="14"/>
  <c r="I23" i="14"/>
  <c r="D8" i="12" s="1"/>
  <c r="I23" i="18"/>
  <c r="I8" i="12" s="1"/>
  <c r="I23" i="17"/>
  <c r="F8" i="12" s="1"/>
  <c r="N72" i="2"/>
  <c r="I23" i="19"/>
  <c r="H8" i="12" s="1"/>
  <c r="K56" i="17"/>
  <c r="K34" i="20"/>
  <c r="I45" i="20"/>
  <c r="G10" i="12" s="1"/>
  <c r="K56" i="20"/>
  <c r="I67" i="20"/>
  <c r="K67" i="19"/>
  <c r="I23" i="21"/>
  <c r="J8" i="12" s="1"/>
  <c r="I67" i="14"/>
  <c r="I25" i="13"/>
  <c r="C8" i="12" s="1"/>
  <c r="K12" i="17"/>
  <c r="I13" i="13"/>
  <c r="C7" i="12" s="1"/>
  <c r="I34" i="18"/>
  <c r="I9" i="12" s="1"/>
  <c r="K12" i="21"/>
  <c r="I67" i="15"/>
  <c r="E12" i="12" s="1"/>
  <c r="K12" i="12" s="1"/>
  <c r="K56" i="15"/>
  <c r="K12" i="15"/>
  <c r="K23" i="15"/>
  <c r="I45" i="15"/>
  <c r="E10" i="12" s="1"/>
  <c r="I67" i="19"/>
  <c r="I56" i="17"/>
  <c r="F11" i="12" s="1"/>
  <c r="K45" i="17"/>
  <c r="K67" i="15"/>
  <c r="K45" i="15"/>
  <c r="I34" i="15"/>
  <c r="E9" i="12" s="1"/>
  <c r="K45" i="14"/>
  <c r="K23" i="14"/>
  <c r="I72" i="13"/>
  <c r="K72" i="13"/>
  <c r="K13" i="13"/>
  <c r="K61" i="13"/>
  <c r="K37" i="13"/>
  <c r="R27" i="2"/>
  <c r="I23" i="20"/>
  <c r="G8" i="12" s="1"/>
  <c r="K12" i="20"/>
  <c r="I68" i="18"/>
  <c r="K12" i="18"/>
  <c r="K34" i="18"/>
  <c r="K68" i="18"/>
  <c r="K56" i="21"/>
  <c r="I12" i="21"/>
  <c r="J7" i="12" s="1"/>
  <c r="K21" i="21"/>
  <c r="K23" i="21" s="1"/>
  <c r="I34" i="21"/>
  <c r="J9" i="12" s="1"/>
  <c r="K43" i="21"/>
  <c r="K45" i="21" s="1"/>
  <c r="I56" i="21"/>
  <c r="J11" i="12" s="1"/>
  <c r="K65" i="21"/>
  <c r="K67" i="21" s="1"/>
  <c r="I12" i="20"/>
  <c r="G7" i="12" s="1"/>
  <c r="K21" i="20"/>
  <c r="K23" i="20" s="1"/>
  <c r="I34" i="20"/>
  <c r="G9" i="12" s="1"/>
  <c r="K43" i="20"/>
  <c r="K45" i="20" s="1"/>
  <c r="I56" i="20"/>
  <c r="G11" i="12" s="1"/>
  <c r="K65" i="20"/>
  <c r="K67" i="20" s="1"/>
  <c r="K45" i="19"/>
  <c r="K12" i="19"/>
  <c r="K67" i="17"/>
  <c r="K34" i="19"/>
  <c r="K45" i="18"/>
  <c r="K12" i="14"/>
  <c r="K34" i="14"/>
  <c r="K56" i="14"/>
  <c r="K56" i="18"/>
  <c r="I45" i="19"/>
  <c r="H10" i="12" s="1"/>
  <c r="G169" i="2" l="1"/>
  <c r="G157" i="13"/>
  <c r="K24" i="12"/>
  <c r="K18" i="12"/>
  <c r="K11" i="12"/>
  <c r="K7" i="12"/>
  <c r="K9" i="12"/>
  <c r="K10" i="12"/>
  <c r="K13" i="12"/>
  <c r="L34" i="2"/>
  <c r="C154" i="13" s="1"/>
  <c r="C161" i="13" s="1"/>
  <c r="D17" i="12"/>
  <c r="D20" i="12" s="1"/>
  <c r="E17" i="12"/>
  <c r="E20" i="12" s="1"/>
  <c r="F17" i="12"/>
  <c r="F20" i="12" s="1"/>
  <c r="C17" i="12"/>
  <c r="C20" i="12" s="1"/>
  <c r="J17" i="12"/>
  <c r="J20" i="12" s="1"/>
  <c r="G17" i="12"/>
  <c r="G20" i="12" s="1"/>
  <c r="I17" i="12"/>
  <c r="I20" i="12" s="1"/>
  <c r="H17" i="12"/>
  <c r="H20" i="12" s="1"/>
  <c r="C166" i="2" l="1"/>
  <c r="C173" i="2" s="1"/>
  <c r="B8" i="12"/>
  <c r="K8" i="12" s="1"/>
  <c r="L35" i="2"/>
  <c r="N35" i="2" s="1"/>
  <c r="N34" i="2"/>
  <c r="G166" i="2" l="1"/>
  <c r="G173" i="2" s="1"/>
  <c r="K23" i="12" s="1"/>
  <c r="G154" i="13"/>
  <c r="G161" i="13" s="1"/>
  <c r="B17" i="12" l="1"/>
  <c r="K17" i="12" s="1"/>
  <c r="B20" i="12" l="1"/>
  <c r="K20" i="12" s="1"/>
</calcChain>
</file>

<file path=xl/comments1.xml><?xml version="1.0" encoding="utf-8"?>
<comments xmlns="http://schemas.openxmlformats.org/spreadsheetml/2006/main">
  <authors>
    <author>Klousia, John</author>
    <author>Jerry Makris</author>
    <author>mangatadm</author>
    <author>Conner, James</author>
  </authors>
  <commentList>
    <comment ref="A5" authorId="0" shapeId="0">
      <text>
        <r>
          <rPr>
            <sz val="8"/>
            <color indexed="81"/>
            <rFont val="Tahoma"/>
            <family val="2"/>
          </rPr>
          <t xml:space="preserve">List each position by title and name of employee, if available. Show the annual salary rate and the percentage of time to be devoted to the project. Compensation paid for employees engaged in grant avtivities must be consistent with that paid for similar work within the applicant organization. In the budget narrative, include a description of the responsibilities and duties of each position in relationship to fulfilling the project goals and objectives. All requested information must be included in the budget detail worksheet and budget narrative. 
</t>
        </r>
      </text>
    </comment>
    <comment ref="E9" authorId="1" shapeId="0">
      <text>
        <r>
          <rPr>
            <sz val="8"/>
            <color indexed="81"/>
            <rFont val="Tahoma"/>
            <family val="2"/>
          </rPr>
          <t>Enter the total number of positions for type.</t>
        </r>
      </text>
    </comment>
    <comment ref="I9" authorId="0" shapeId="0">
      <text>
        <r>
          <rPr>
            <sz val="8"/>
            <color indexed="81"/>
            <rFont val="Tahoma"/>
            <family val="2"/>
          </rPr>
          <t>Enter the employee’s yearly salary rate. If salary costs change over multiple years use the average salary for the position type.</t>
        </r>
      </text>
    </comment>
    <comment ref="J9" authorId="0" shapeId="0">
      <text>
        <r>
          <rPr>
            <sz val="8"/>
            <color indexed="81"/>
            <rFont val="Tahoma"/>
            <family val="2"/>
          </rPr>
          <t xml:space="preserve">The number of years the employee will be working on the project. This column should be the total calendar time. The employee’s actual allocation/availability should be reflected in the “%” column.
</t>
        </r>
      </text>
    </comment>
    <comment ref="K9" authorId="0" shapeId="0">
      <text>
        <r>
          <rPr>
            <sz val="8"/>
            <color indexed="81"/>
            <rFont val="Tahoma"/>
            <family val="2"/>
          </rPr>
          <t xml:space="preserve">The percentage the individual will be working on the proposed project. If the employee is full-time enter 100%.
</t>
        </r>
      </text>
    </comment>
    <comment ref="L9" authorId="0" shapeId="0">
      <text>
        <r>
          <rPr>
            <sz val="8"/>
            <color indexed="81"/>
            <rFont val="Tahoma"/>
            <family val="2"/>
          </rPr>
          <t xml:space="preserve">Total cost is the calculated value of the data provided and should match the total amount to be paid to this employee over the life of the program. 
</t>
        </r>
        <r>
          <rPr>
            <b/>
            <sz val="8"/>
            <color indexed="81"/>
            <rFont val="Tahoma"/>
            <family val="2"/>
          </rPr>
          <t>Total Cost = # of Positions x Salary x Time Worked x %</t>
        </r>
        <r>
          <rPr>
            <sz val="8"/>
            <color indexed="81"/>
            <rFont val="Tahoma"/>
            <family val="2"/>
          </rPr>
          <t xml:space="preserve">
</t>
        </r>
      </text>
    </comment>
    <comment ref="M9"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N9" authorId="2" shapeId="0">
      <text>
        <r>
          <rPr>
            <sz val="9"/>
            <color indexed="81"/>
            <rFont val="Tahoma"/>
            <family val="2"/>
          </rPr>
          <t xml:space="preserve">The amount requested from the sponsoring Program Office.
</t>
        </r>
      </text>
    </comment>
    <comment ref="A12" authorId="0" shapeId="0">
      <text>
        <r>
          <rPr>
            <sz val="8"/>
            <color indexed="81"/>
            <rFont val="Tahoma"/>
            <family val="2"/>
          </rPr>
          <t xml:space="preserve">Fringe benefits should be based on actual known costs or an approved negotiated rate by a Federal agency. If not based on an approved negotiated rate, list the composition of the fringe benefit package. Fringe benefits are for the personnel listed in the budget category (A) and only for the percentage of time devoted to the project. All requested information must be included in the budget detail worksheet and budget narrative.
</t>
        </r>
      </text>
    </comment>
    <comment ref="F15" authorId="1" shapeId="0">
      <text>
        <r>
          <rPr>
            <sz val="8"/>
            <color indexed="81"/>
            <rFont val="Tahoma"/>
            <family val="2"/>
          </rPr>
          <t>Enter the cost base for each employee listed in section “A. Personnel” that will receive fringe benefits as part of working on this grant. The salary value may be the Total Cost value calculated for the specific employee.</t>
        </r>
      </text>
    </comment>
    <comment ref="I15" authorId="0" shapeId="0">
      <text>
        <r>
          <rPr>
            <sz val="8"/>
            <color indexed="81"/>
            <rFont val="Tahoma"/>
            <family val="2"/>
          </rPr>
          <t xml:space="preserve">Enter the percentage of the employee’s salary that is paid as fringe benefits.
</t>
        </r>
      </text>
    </comment>
    <comment ref="L15" authorId="0" shapeId="0">
      <text>
        <r>
          <rPr>
            <sz val="8"/>
            <color indexed="81"/>
            <rFont val="Tahoma"/>
            <family val="2"/>
          </rPr>
          <t>Total cost is the calculated value of the data provided and should match the total amount to be paid to this employee as fringe benefits over the life of the sponsored program.</t>
        </r>
      </text>
    </comment>
    <comment ref="M15"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N15" authorId="2" shapeId="0">
      <text>
        <r>
          <rPr>
            <sz val="9"/>
            <color indexed="81"/>
            <rFont val="Tahoma"/>
            <family val="2"/>
          </rPr>
          <t xml:space="preserve">The amount requested from the sponsoring Program Office.
</t>
        </r>
      </text>
    </comment>
    <comment ref="A28"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37" authorId="0" shapeId="0">
      <text>
        <r>
          <rPr>
            <sz val="8"/>
            <color indexed="81"/>
            <rFont val="Tahoma"/>
            <family val="2"/>
          </rPr>
          <t xml:space="preserve">Itemize travel expenses of staff personnel (e.g. staff to training, field interviews, advisory group meeting, etc.). Describe the purpose of each travel expenditure in reference to the project objectives. Show the basis of computation (e.g., six people to 3-day training at $X airfare, $X lodging, $X subsistence). In training projects, travel and meals for trainees should be listed separately. Show the number of trainees and the unit costs involved. Identify the location of travel, if known; or if unknown, indicate "location to be determined." Indicate whether applicant's formal written travel policy or the Federal Travel Regulations are followed. 
</t>
        </r>
        <r>
          <rPr>
            <b/>
            <sz val="8"/>
            <color indexed="81"/>
            <rFont val="Tahoma"/>
            <family val="2"/>
          </rPr>
          <t>Note:</t>
        </r>
        <r>
          <rPr>
            <sz val="8"/>
            <color indexed="81"/>
            <rFont val="Tahoma"/>
            <family val="2"/>
          </rPr>
          <t xml:space="preserve"> Travel expenses for consultants should be included in the “Consultant Travel” data fields under the “Subawards (Subgrants)/Procurement Contracts” category.  For each Purpose Area applied for, the budget should include the estimated cost for travel and accommodations for two staff to attend two three-day long meetings, with one in Washington D.C. and one in their region, with the exception of Purpose Area 1, which should budget for one meeting in Washington D.C, and Purpose Areas 6 and 7, which should budget for 3 meetings within a 3 year period, with 2 in Washington D.C, and 1 within their region. All requested information must be included in the budget detail worksheet and budget narrative. 
</t>
        </r>
      </text>
    </comment>
    <comment ref="N40" authorId="2" shapeId="0">
      <text>
        <r>
          <rPr>
            <sz val="9"/>
            <color indexed="81"/>
            <rFont val="Tahoma"/>
            <family val="2"/>
          </rPr>
          <t xml:space="preserve">The amount requested from the sponsoring Program Office.
</t>
        </r>
      </text>
    </comment>
    <comment ref="A50"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53" authorId="0" shapeId="0">
      <text>
        <r>
          <rPr>
            <sz val="8"/>
            <color indexed="81"/>
            <rFont val="Tahoma"/>
            <family val="2"/>
          </rPr>
          <t>List non-expendable items that are to be purchased (Note: Organization's own capitalization policy for classification of equipment should be used). 
Expendable items should be included in the "Supplies" category. Applicants should analyze the cost benefits of purchasing versus leasing equipment, especially high cost items and those subject to rapid technological advances. 
Rented or leased equipment costs should be listed in the “Contracts” data fields under the “Subawards (Subgrants)/Procurement Contracts” category.
In the budget narrative, explain how the equipment is necessary for the success of the project, and describe the procurement method to be used. All requested information must be included in the budget detail worksheet and budget narrative.</t>
        </r>
      </text>
    </comment>
    <comment ref="F56" authorId="1" shapeId="0">
      <text>
        <r>
          <rPr>
            <sz val="8"/>
            <color indexed="81"/>
            <rFont val="Tahoma"/>
            <family val="2"/>
          </rPr>
          <t>Enter the total number of items to be purchased.</t>
        </r>
      </text>
    </comment>
    <comment ref="I56" authorId="0" shapeId="0">
      <text>
        <r>
          <rPr>
            <sz val="8"/>
            <color indexed="81"/>
            <rFont val="Tahoma"/>
            <family val="2"/>
          </rPr>
          <t xml:space="preserve">Enter the cost of each equipment item.
</t>
        </r>
      </text>
    </comment>
    <comment ref="L56" authorId="0" shapeId="0">
      <text>
        <r>
          <rPr>
            <sz val="8"/>
            <color indexed="81"/>
            <rFont val="Tahoma"/>
            <family val="2"/>
          </rPr>
          <t xml:space="preserve">Total cost is the calculated value of the data provided and should match the total amount to be paid for equipment item. 
</t>
        </r>
        <r>
          <rPr>
            <b/>
            <sz val="8"/>
            <color indexed="81"/>
            <rFont val="Tahoma"/>
            <family val="2"/>
          </rPr>
          <t>Total Cost = # of Items x Cost</t>
        </r>
        <r>
          <rPr>
            <sz val="8"/>
            <color indexed="81"/>
            <rFont val="Tahoma"/>
            <family val="2"/>
          </rPr>
          <t xml:space="preserve">
</t>
        </r>
      </text>
    </comment>
    <comment ref="M56"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N56" authorId="2" shapeId="0">
      <text>
        <r>
          <rPr>
            <sz val="9"/>
            <color indexed="81"/>
            <rFont val="Tahoma"/>
            <family val="2"/>
          </rPr>
          <t xml:space="preserve">The amount requested from the sponsoring Program Office.
</t>
        </r>
      </text>
    </comment>
    <comment ref="A63"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67" authorId="0" shapeId="0">
      <text>
        <r>
          <rPr>
            <sz val="8"/>
            <color indexed="81"/>
            <rFont val="Tahoma"/>
            <family val="2"/>
          </rPr>
          <t>List items by type (office supplies, postage, training materials, copy paper, and expendable equipment items costing less than $5,000, such as books, hand held tape recorders) and show the basis for computation. Generally, supplies include any materials that are expendable or consumed during the course of the project. All requested information must be included in the budget detail worksheet and budget narrative.</t>
        </r>
      </text>
    </comment>
    <comment ref="F70" authorId="1" shapeId="0">
      <text>
        <r>
          <rPr>
            <sz val="8"/>
            <color indexed="81"/>
            <rFont val="Tahoma"/>
            <family val="2"/>
          </rPr>
          <t xml:space="preserve">Enter the total number of items to be purchased.
</t>
        </r>
      </text>
    </comment>
    <comment ref="N70" authorId="2" shapeId="0">
      <text>
        <r>
          <rPr>
            <sz val="9"/>
            <color indexed="81"/>
            <rFont val="Tahoma"/>
            <family val="2"/>
          </rPr>
          <t xml:space="preserve">The amount requested from the sponsoring Program Office.
</t>
        </r>
      </text>
    </comment>
    <comment ref="A77"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80" authorId="0" shapeId="0">
      <text>
        <r>
          <rPr>
            <sz val="8"/>
            <color indexed="81"/>
            <rFont val="Tahoma"/>
            <family val="2"/>
          </rPr>
          <t xml:space="preserve">Provide a description of the construction project and an estimate of the costs.  Construction costs are only allowed for Purpose Area #4. Minor repairs or renovations may be allowable in other Purpose Areas and should be classified in the “Other” category.  Consult with the program office before budgeting funds in this category.  All requested information must be included in the budget detail worksheet and  budget narrative. </t>
        </r>
      </text>
    </comment>
    <comment ref="A83" authorId="0" shapeId="0">
      <text>
        <r>
          <rPr>
            <b/>
            <sz val="8"/>
            <color indexed="81"/>
            <rFont val="Tahoma"/>
            <family val="2"/>
          </rPr>
          <t>Subawards (see “Subaward” definition at 2 CFR 200.92):</t>
        </r>
        <r>
          <rPr>
            <sz val="8"/>
            <color indexed="81"/>
            <rFont val="Tahoma"/>
            <family val="2"/>
          </rPr>
          <t xml:space="preserve">  Provide a description of the Federal award activities proposed to be carried out by any subrecipient and an estimate of the cost (include the cost per subrecipient, to the extent known prior to application submission).  For each subrecipient, enter the subrecipient entity name, if known.  Please indicate any subaward information included under budget category G. Subawards (Subgrants)/Procurement Contracts by including the label “(subaward)” with each subaward entry.
</t>
        </r>
      </text>
    </comment>
    <comment ref="L88" authorId="0" shapeId="0">
      <text>
        <r>
          <rPr>
            <sz val="8"/>
            <color indexed="81"/>
            <rFont val="Tahoma"/>
            <family val="2"/>
          </rPr>
          <t>Total cost is the value or cost of the procurement contract (or consultant) or of the subaward, as applicable.</t>
        </r>
      </text>
    </comment>
    <comment ref="M88"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N88" authorId="2" shapeId="0">
      <text>
        <r>
          <rPr>
            <sz val="9"/>
            <color indexed="81"/>
            <rFont val="Tahoma"/>
            <family val="2"/>
          </rPr>
          <t xml:space="preserve">The amount requested from the sponsoring Program Office.
</t>
        </r>
      </text>
    </comment>
    <comment ref="A99"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N105" authorId="2" shapeId="0">
      <text>
        <r>
          <rPr>
            <sz val="9"/>
            <color indexed="81"/>
            <rFont val="Tahoma"/>
            <family val="2"/>
          </rPr>
          <t xml:space="preserve">The amount requested from the sponsoring Program Office.
</t>
        </r>
      </text>
    </comment>
    <comment ref="A117" authorId="0" shapeId="0">
      <text>
        <r>
          <rPr>
            <b/>
            <sz val="8"/>
            <color indexed="81"/>
            <rFont val="Tahoma"/>
            <family val="2"/>
          </rPr>
          <t>Procurement contracts (see “Contract” definition at 2 CFR 200.22):</t>
        </r>
        <r>
          <rPr>
            <sz val="8"/>
            <color indexed="81"/>
            <rFont val="Tahoma"/>
            <family val="2"/>
          </rPr>
          <t xml:space="preserve">  Provide a description of the product or service to be procured by contract and an estimate of the cost.  Indicate whether the applicant’s formal, written Procurement Policy or the Federal Acquisition Regulation is followed.  Applicants are encouraged to promote free and open competition in awarding procurement contracts.  A separate justification must be provided for sole source procurements in excess of the Simplified Acquisition Threshold set in accordance with 41 U.S.C. 1908 (currently set at $150,000).  Consultant Fees: For each consultant enter the name, if known, service to be provided, hourly or daily fee (8-hour day), and estimated time on the project.  Consultant fees in excess of the DOJ grant-making component’s maximum rate for an 8-hour day (currently $650 for OJP and OVW, and $550 for the COPS Office).  All requested information must be included in the budget detail worksheet and budget narrative.
</t>
        </r>
      </text>
    </comment>
    <comment ref="L122" authorId="0" shapeId="0">
      <text>
        <r>
          <rPr>
            <sz val="8"/>
            <color indexed="81"/>
            <rFont val="Tahoma"/>
            <family val="2"/>
          </rPr>
          <t>Total cost is the value or cost of the procurement contract (or consultant) or of the subaward, as applicable.</t>
        </r>
      </text>
    </comment>
    <comment ref="M122"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N122" authorId="2" shapeId="0">
      <text>
        <r>
          <rPr>
            <sz val="9"/>
            <color indexed="81"/>
            <rFont val="Tahoma"/>
            <family val="2"/>
          </rPr>
          <t xml:space="preserve">The amount requested from the sponsoring Program Office.
</t>
        </r>
      </text>
    </comment>
    <comment ref="C128" authorId="3" shapeId="0">
      <text>
        <r>
          <rPr>
            <sz val="8"/>
            <color indexed="81"/>
            <rFont val="Tahoma"/>
            <family val="2"/>
          </rPr>
          <t>Enter a text description explaining how the numbers provided in this section were generated, as well as any explanation of the proposed personnel’s roles and qualifications.</t>
        </r>
        <r>
          <rPr>
            <b/>
            <sz val="8"/>
            <color indexed="81"/>
            <rFont val="Tahoma"/>
            <family val="2"/>
          </rPr>
          <t xml:space="preserve"> </t>
        </r>
        <r>
          <rPr>
            <b/>
            <sz val="9"/>
            <color indexed="81"/>
            <rFont val="Tahoma"/>
            <family val="2"/>
          </rPr>
          <t xml:space="preserve">
</t>
        </r>
        <r>
          <rPr>
            <sz val="9"/>
            <color indexed="81"/>
            <rFont val="Tahoma"/>
            <family val="2"/>
          </rPr>
          <t xml:space="preserve">
</t>
        </r>
      </text>
    </comment>
    <comment ref="N134" authorId="2" shapeId="0">
      <text>
        <r>
          <rPr>
            <sz val="9"/>
            <color indexed="81"/>
            <rFont val="Tahoma"/>
            <family val="2"/>
          </rPr>
          <t xml:space="preserve">The amount requested from the sponsoring Program Office.
</t>
        </r>
      </text>
    </comment>
    <comment ref="A139" authorId="0" shapeId="0">
      <text>
        <r>
          <rPr>
            <sz val="8"/>
            <color indexed="81"/>
            <rFont val="Tahoma"/>
            <family val="2"/>
          </rPr>
          <t>List items (e.g., rent, reproduction, telephone, janitorial or security services, and investigative or confidential funds) by type and the basis of the computation. For example, provide the square footage and the cost per square foot for rent, or provide a monthly rental cost and how many months to rent. All requested information must be included in the budget detail worksheet and budget narrative.</t>
        </r>
      </text>
    </comment>
    <comment ref="L142" authorId="0" shapeId="0">
      <text>
        <r>
          <rPr>
            <sz val="8"/>
            <color indexed="81"/>
            <rFont val="Tahoma"/>
            <family val="2"/>
          </rPr>
          <t>Total cost is the value or cost of the other cost.</t>
        </r>
      </text>
    </comment>
    <comment ref="N142" authorId="2" shapeId="0">
      <text>
        <r>
          <rPr>
            <sz val="9"/>
            <color indexed="81"/>
            <rFont val="Tahoma"/>
            <family val="2"/>
          </rPr>
          <t xml:space="preserve">The amount requested from the sponsoring Program Office.
</t>
        </r>
      </text>
    </comment>
    <comment ref="A149"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152" authorId="0" shapeId="0">
      <text>
        <r>
          <rPr>
            <sz val="8"/>
            <color indexed="81"/>
            <rFont val="Tahoma"/>
            <family val="2"/>
          </rPr>
          <t xml:space="preserve">Indirect costs are allowed only if:  a) the applicant has a current, federally approved indirect cost rate; or b) the applicant is eligible to use and elects to use the “de minimis” indirect cost rate described in 2 C.F.R. 200.414(f).  (See paragraph D.1.b. in Appendix VII to Part 200—States and Local Government and Indian Tribe Indirect Cost Proposals for a description of entities that may not elect to use the “de minimis” rate.)  An applicant with a current, federally approved indirect cost rate must attach a copy of the rate approval, (a fully-executed, negotiated agreement).  If the applicant does not have an approved rate, one can be requested by contacting the applicant’s cognizant Federal agency, which will review all documentation and approve a rate for the applicant organization, or if the applicant’s accounting system permits, costs may be allocated in the direct costs categories.  (Applicant Indian tribal governments, in particular, should review Appendix VII to Part 200—States and Local Government and Indian Tribe Indirect Cost Proposals regarding submission and documentation of indirect cost proposals.)   All requested information must be included in the budget detail worksheet and budget narrative.
In order to use the “de minimis” indirect rate an applicant would need to attach written documentation to the application that advises DOJ of both the applicant’s eligibility (to use the “de minimis” rate) and its election. If the applicant elects the de minimis method, costs must be consistently charged as either indirect or direct costs, but may not be double charged or inconsistently charged as both. In addition, if this method is chosen then it must be used consistently for all federal awards until such time as the applicant entity chooses to negotiate a federally approved indirect cost rate.
</t>
        </r>
      </text>
    </comment>
    <comment ref="F155" authorId="1" shapeId="0">
      <text>
        <r>
          <rPr>
            <sz val="8"/>
            <color indexed="81"/>
            <rFont val="Tahoma"/>
            <family val="2"/>
          </rPr>
          <t>Cost is the value of the indirect cost.</t>
        </r>
      </text>
    </comment>
    <comment ref="I155" authorId="0" shapeId="0">
      <text>
        <r>
          <rPr>
            <sz val="8"/>
            <color indexed="81"/>
            <rFont val="Tahoma"/>
            <family val="2"/>
          </rPr>
          <t xml:space="preserve">The approved cost rate for this indirect cost.
</t>
        </r>
      </text>
    </comment>
    <comment ref="N155" authorId="2" shapeId="0">
      <text>
        <r>
          <rPr>
            <sz val="9"/>
            <color indexed="81"/>
            <rFont val="Tahoma"/>
            <family val="2"/>
          </rPr>
          <t xml:space="preserve">The amount requested from the sponsoring Program Office.
</t>
        </r>
      </text>
    </comment>
    <comment ref="A161"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List>
</comments>
</file>

<file path=xl/comments2.xml><?xml version="1.0" encoding="utf-8"?>
<comments xmlns="http://schemas.openxmlformats.org/spreadsheetml/2006/main">
  <authors>
    <author>Klousia, John</author>
    <author>Jerry Makris</author>
    <author>mangatadm</author>
    <author>Conner, James</author>
  </authors>
  <commentList>
    <comment ref="A5" authorId="0" shapeId="0">
      <text>
        <r>
          <rPr>
            <sz val="8"/>
            <color indexed="81"/>
            <rFont val="Tahoma"/>
            <family val="2"/>
          </rPr>
          <t xml:space="preserve">List each position by title and name of employee, if available. Show the annual salary rate and the percentage of time to be devoted to the project. Compensation paid for employees engaged in grant avtivities must be consistent with that paid for similar work within the applicant organization. In the budget narrative, include a description of the responsibilities and duties of each position in relationship to fulfilling the project goals and objectives. All requested information must be included in the budget detail worksheet and budget narrative.
</t>
        </r>
      </text>
    </comment>
    <comment ref="C8" authorId="1" shapeId="0">
      <text>
        <r>
          <rPr>
            <sz val="8"/>
            <color indexed="81"/>
            <rFont val="Tahoma"/>
            <family val="2"/>
          </rPr>
          <t>Enter the total number of positions for type.</t>
        </r>
      </text>
    </comment>
    <comment ref="D8" authorId="0" shapeId="0">
      <text>
        <r>
          <rPr>
            <sz val="8"/>
            <color indexed="81"/>
            <rFont val="Tahoma"/>
            <family val="2"/>
          </rPr>
          <t xml:space="preserve">Enter the employee’s salary. This value can be entered as hourly, daily, weekly or yearly rates. </t>
        </r>
      </text>
    </comment>
    <comment ref="E8" authorId="0" shapeId="0">
      <text>
        <r>
          <rPr>
            <sz val="8"/>
            <color indexed="81"/>
            <rFont val="Tahoma"/>
            <family val="2"/>
          </rPr>
          <t xml:space="preserve">Enter the rate classification for this employee’s salary. Possible values are “hourly, daily, weekly, yearly.” This column is not used by the calculation and is only for annotative purposes.
</t>
        </r>
      </text>
    </comment>
    <comment ref="F8" authorId="0" shapeId="0">
      <text>
        <r>
          <rPr>
            <sz val="8"/>
            <color indexed="81"/>
            <rFont val="Tahoma"/>
            <family val="2"/>
          </rPr>
          <t xml:space="preserve">Enter the number of hours, days, weeks, or years the employee will be working on the project. This column should be the total calendar time. The employee’s actual allocation/availability should be reflected in the “%” column.
</t>
        </r>
      </text>
    </comment>
    <comment ref="H8" authorId="0" shapeId="0">
      <text>
        <r>
          <rPr>
            <sz val="8"/>
            <color indexed="81"/>
            <rFont val="Tahoma"/>
            <family val="2"/>
          </rPr>
          <t xml:space="preserve">Enter the percentage the individual will be working on the proposed project. If the employee is full-time enter 100%.
</t>
        </r>
      </text>
    </comment>
    <comment ref="I8" authorId="0" shapeId="0">
      <text>
        <r>
          <rPr>
            <sz val="8"/>
            <color indexed="81"/>
            <rFont val="Tahoma"/>
            <family val="2"/>
          </rPr>
          <t xml:space="preserve">Total cost is the calculated value of the data provided and should match the total amount to be paid to this employee over the life of the program. 
 </t>
        </r>
        <r>
          <rPr>
            <b/>
            <sz val="8"/>
            <color indexed="81"/>
            <rFont val="Tahoma"/>
            <family val="2"/>
          </rPr>
          <t>Total Cost = Salary x Time Worked x %</t>
        </r>
        <r>
          <rPr>
            <sz val="8"/>
            <color indexed="81"/>
            <rFont val="Tahoma"/>
            <family val="2"/>
          </rPr>
          <t xml:space="preserve">
</t>
        </r>
      </text>
    </comment>
    <comment ref="J8"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8" authorId="2" shapeId="0">
      <text>
        <r>
          <rPr>
            <sz val="9"/>
            <color indexed="81"/>
            <rFont val="Tahoma"/>
            <family val="2"/>
          </rPr>
          <t xml:space="preserve">The amount requested from the sponsoring Program Office.
</t>
        </r>
      </text>
    </comment>
    <comment ref="A14"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17" authorId="0" shapeId="0">
      <text>
        <r>
          <rPr>
            <sz val="8"/>
            <color indexed="81"/>
            <rFont val="Tahoma"/>
            <family val="2"/>
          </rPr>
          <t>Fringe benefits should be based on actual known costs or an approved negotiated rate by a Federal agency. If not based on an approved negotiated rate, list the composition of the fringe benefit package. Fringe benefits are for the personnel listed in the budget category (A) and only for the percentage of time devoted to the project. All requested information must be included in the budget detail worksheet and budget narrative.</t>
        </r>
      </text>
    </comment>
    <comment ref="D20" authorId="0" shapeId="0">
      <text>
        <r>
          <rPr>
            <sz val="8"/>
            <color indexed="81"/>
            <rFont val="Tahoma"/>
            <family val="2"/>
          </rPr>
          <t xml:space="preserve">Enter the cost base for each employee listed in section “A. Personnel” that will receive fringe benefits as part of working on this grant. The salary value may be the Total Cost value calculated for the specific employee.
</t>
        </r>
      </text>
    </comment>
    <comment ref="F20" authorId="0" shapeId="0">
      <text>
        <r>
          <rPr>
            <sz val="8"/>
            <color indexed="81"/>
            <rFont val="Tahoma"/>
            <family val="2"/>
          </rPr>
          <t xml:space="preserve">Enter the percentage of the employee’s salary that is paid as fringe benefits.
</t>
        </r>
      </text>
    </comment>
    <comment ref="I20" authorId="0" shapeId="0">
      <text>
        <r>
          <rPr>
            <sz val="8"/>
            <color indexed="81"/>
            <rFont val="Tahoma"/>
            <family val="2"/>
          </rPr>
          <t>Total cost is the calculated value of the data provided and should match the total amount to be paid to this employee as fringe benefits over the life of the sponsored program.</t>
        </r>
      </text>
    </comment>
    <comment ref="J20"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20" authorId="2" shapeId="0">
      <text>
        <r>
          <rPr>
            <sz val="9"/>
            <color indexed="81"/>
            <rFont val="Tahoma"/>
            <family val="2"/>
          </rPr>
          <t xml:space="preserve">The amount requested from the sponsoring Program Office.
</t>
        </r>
      </text>
    </comment>
    <comment ref="A26"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29" authorId="0" shapeId="0">
      <text>
        <r>
          <rPr>
            <sz val="8"/>
            <color indexed="81"/>
            <rFont val="Tahoma"/>
            <family val="2"/>
          </rPr>
          <t xml:space="preserve">Itemize travel expenses of staff personnel (e.g. staff to training, field interviews, advisory group meeting, etc.). Describe the purpose of each travel expenditure in reference to the project objectives. Show the basis of computation (e.g., six people to 3-day training at $X airfare, $X lodging, $X subsistence). In training projects, travel and meals for trainees should be listed separately. Show the number of trainees and the unit costs involved. Identify the location of travel, if known; or if unknown, indicate "location to be determined." Indicate whether applicant's formal written travel policy or the Federal Travel Regulations are followed. 
</t>
        </r>
        <r>
          <rPr>
            <b/>
            <sz val="8"/>
            <color indexed="81"/>
            <rFont val="Tahoma"/>
            <family val="2"/>
          </rPr>
          <t>Note:</t>
        </r>
        <r>
          <rPr>
            <sz val="8"/>
            <color indexed="81"/>
            <rFont val="Tahoma"/>
            <family val="2"/>
          </rPr>
          <t xml:space="preserve"> Travel expenses for consultants should be included in the “Consultant Travel” data fields under the “Subawards (Subgrants)/Procurement Contracts” category. For each Purpose Area applied for, the budget should include the estimated cost for travel and accommodations for two staff to attend two three-day long meetings, with one in Washington D.C. and one in their region, with the exception of Purpose Area 1, which should budget for one meeting in Washington D.C, and Purpose Areas 6 and 7, which should budget for 3 meetings within a 3 year period, with 2 in Washington D.C, and 1 within their region. All requested information must be included in the budget detail worksheet and budget narrative.</t>
        </r>
      </text>
    </comment>
    <comment ref="F32" authorId="0" shapeId="0">
      <text>
        <r>
          <rPr>
            <sz val="8"/>
            <color indexed="81"/>
            <rFont val="Tahoma"/>
            <family val="2"/>
          </rPr>
          <t xml:space="preserve">Enter the cost of the travel item. For example, the total cost of a single round trip airline ticket, the reimbursement cost of a mile of car travel, or the per night cost of a hotel stay.
</t>
        </r>
      </text>
    </comment>
    <comment ref="G32" authorId="0" shapeId="0">
      <text>
        <r>
          <rPr>
            <sz val="8"/>
            <color indexed="81"/>
            <rFont val="Tahoma"/>
            <family val="2"/>
          </rPr>
          <t xml:space="preserve">Enter the distance traveled or the duration of the stay. For example, the number of nights staying in a hotel, the number of days that per diem will be claimed for or the number of miles traveled by car.
</t>
        </r>
      </text>
    </comment>
    <comment ref="H32" authorId="0" shapeId="0">
      <text>
        <r>
          <rPr>
            <sz val="8"/>
            <color indexed="81"/>
            <rFont val="Tahoma"/>
            <family val="2"/>
          </rPr>
          <t xml:space="preserve">Enter the number of staff that will be claiming travel expenses. For example, the number of employees staying in a hotel, or the number of employees being reimbursed for car travel.
</t>
        </r>
      </text>
    </comment>
    <comment ref="I32" authorId="0" shapeId="0">
      <text>
        <r>
          <rPr>
            <sz val="8"/>
            <color indexed="81"/>
            <rFont val="Tahoma"/>
            <family val="2"/>
          </rPr>
          <t xml:space="preserve">Total cost is the calculated value of the data provided and should match the total amount to be paid for travel reimbursement. 
</t>
        </r>
        <r>
          <rPr>
            <b/>
            <sz val="8"/>
            <color indexed="81"/>
            <rFont val="Tahoma"/>
            <family val="2"/>
          </rPr>
          <t xml:space="preserve"> Total Cost = Cost x Duration or Distance x # of Staff
</t>
        </r>
        <r>
          <rPr>
            <sz val="8"/>
            <color indexed="81"/>
            <rFont val="Tahoma"/>
            <family val="2"/>
          </rPr>
          <t xml:space="preserve">
 </t>
        </r>
      </text>
    </comment>
    <comment ref="J32"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32" authorId="2" shapeId="0">
      <text>
        <r>
          <rPr>
            <sz val="9"/>
            <color indexed="81"/>
            <rFont val="Tahoma"/>
            <family val="2"/>
          </rPr>
          <t xml:space="preserve">The amount requested from the sponsoring Program Office.
</t>
        </r>
      </text>
    </comment>
    <comment ref="A38"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41" authorId="0" shapeId="0">
      <text>
        <r>
          <rPr>
            <sz val="8"/>
            <color indexed="81"/>
            <rFont val="Tahoma"/>
            <family val="2"/>
          </rPr>
          <t>List non-expendable items that are to be purchased (Note: Organization's own capitalization policy for classification of equipment should be used). Expendable items should be included in the "Supplies" category. Applicants should analyze the cost benefits of purchasing versus leasing equipment, especially high cost items and those subject to rapid technological advances. Rented or leased equipment costs should be listed in the “Contracts” data fields under the “Subawards (Subgrants)/Procurement Contracts” category. In the budget narrative, explain how the equipment is necessary for the success of the project, and describe the procurement method to be used. All requested information must be included in the budget detail worksheet and budget narrative.</t>
        </r>
      </text>
    </comment>
    <comment ref="D44" authorId="0" shapeId="0">
      <text>
        <r>
          <rPr>
            <sz val="8"/>
            <color indexed="81"/>
            <rFont val="Tahoma"/>
            <family val="2"/>
          </rPr>
          <t xml:space="preserve">Enter the total number of items to be purchased.
</t>
        </r>
      </text>
    </comment>
    <comment ref="F44" authorId="0" shapeId="0">
      <text>
        <r>
          <rPr>
            <sz val="8"/>
            <color indexed="81"/>
            <rFont val="Tahoma"/>
            <family val="2"/>
          </rPr>
          <t xml:space="preserve">Enter the cost of each equipment item.
</t>
        </r>
      </text>
    </comment>
    <comment ref="I44" authorId="0" shapeId="0">
      <text>
        <r>
          <rPr>
            <sz val="8"/>
            <color indexed="81"/>
            <rFont val="Tahoma"/>
            <family val="2"/>
          </rPr>
          <t xml:space="preserve">Total cost is the calculated value of the data provided and should match the total amount to be paid for equipment item. 
</t>
        </r>
        <r>
          <rPr>
            <b/>
            <sz val="8"/>
            <color indexed="81"/>
            <rFont val="Tahoma"/>
            <family val="2"/>
          </rPr>
          <t>Total Cost = # of Items x Cost</t>
        </r>
        <r>
          <rPr>
            <sz val="8"/>
            <color indexed="81"/>
            <rFont val="Tahoma"/>
            <family val="2"/>
          </rPr>
          <t xml:space="preserve">
</t>
        </r>
      </text>
    </comment>
    <comment ref="J44"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44" authorId="2" shapeId="0">
      <text>
        <r>
          <rPr>
            <sz val="9"/>
            <color indexed="81"/>
            <rFont val="Tahoma"/>
            <family val="2"/>
          </rPr>
          <t xml:space="preserve">The amount requested from the sponsoring Program Office.
</t>
        </r>
      </text>
    </comment>
    <comment ref="A50"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53" authorId="0" shapeId="0">
      <text>
        <r>
          <rPr>
            <sz val="8"/>
            <color indexed="81"/>
            <rFont val="Tahoma"/>
            <family val="2"/>
          </rPr>
          <t>List items by type (office supplies, postage, training materials, copy paper, and expendable equipment items costing less than $5,000, such as books, hand held tape recorders) and show the basis for computation. Generally, supplies include any materials that are expendable or consumed during the course of the project. All requested information must be included in the budget detail worksheet and budget narrative.</t>
        </r>
      </text>
    </comment>
    <comment ref="D56" authorId="0" shapeId="0">
      <text>
        <r>
          <rPr>
            <sz val="8"/>
            <color indexed="81"/>
            <rFont val="Tahoma"/>
            <family val="2"/>
          </rPr>
          <t xml:space="preserve">Enter the total number of items to be purchased.
</t>
        </r>
      </text>
    </comment>
    <comment ref="F56" authorId="0" shapeId="0">
      <text>
        <r>
          <rPr>
            <sz val="8"/>
            <color indexed="81"/>
            <rFont val="Tahoma"/>
            <family val="2"/>
          </rPr>
          <t xml:space="preserve">Enter the cost of each supply item, for example, $11 for printer ink or $110 for office supplies.
</t>
        </r>
      </text>
    </comment>
    <comment ref="I56" authorId="0" shapeId="0">
      <text>
        <r>
          <rPr>
            <sz val="8"/>
            <color indexed="81"/>
            <rFont val="Tahoma"/>
            <family val="2"/>
          </rPr>
          <t xml:space="preserve">Total cost is the calculated value of the data provided and should match the total amount to be paid for supply item. 
</t>
        </r>
        <r>
          <rPr>
            <b/>
            <sz val="8"/>
            <color indexed="81"/>
            <rFont val="Tahoma"/>
            <family val="2"/>
          </rPr>
          <t>Total Cost = # of Items x Cost</t>
        </r>
        <r>
          <rPr>
            <sz val="8"/>
            <color indexed="81"/>
            <rFont val="Tahoma"/>
            <family val="2"/>
          </rPr>
          <t xml:space="preserve">
</t>
        </r>
      </text>
    </comment>
    <comment ref="J56"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56" authorId="2" shapeId="0">
      <text>
        <r>
          <rPr>
            <sz val="9"/>
            <color indexed="81"/>
            <rFont val="Tahoma"/>
            <family val="2"/>
          </rPr>
          <t xml:space="preserve">The amount requested from the sponsoring Program Office.
</t>
        </r>
      </text>
    </comment>
    <comment ref="A62"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65" authorId="0" shapeId="0">
      <text>
        <r>
          <rPr>
            <sz val="8"/>
            <color indexed="81"/>
            <rFont val="Tahoma"/>
            <family val="2"/>
          </rPr>
          <t xml:space="preserve">Provide a description of the construction project and an estimate of the costs.  Construction costs are only allowed for Purpose Area #4. Minor repairs or renovations may be allowable in other Purpose Areas and should be classified in the “Other” category.  Consult with the program office before budgeting funds in this category.  All requested information must be included in the budget detail worksheet and  budget narrative.  </t>
        </r>
      </text>
    </comment>
    <comment ref="A68" authorId="0" shapeId="0">
      <text>
        <r>
          <rPr>
            <sz val="8"/>
            <color indexed="81"/>
            <rFont val="Tahoma"/>
            <family val="2"/>
          </rPr>
          <t>Construction costs are not permitted by this Purpose Area.</t>
        </r>
      </text>
    </comment>
    <comment ref="D68" authorId="0" shapeId="0">
      <text>
        <r>
          <rPr>
            <sz val="8"/>
            <color indexed="81"/>
            <rFont val="Tahoma"/>
            <family val="2"/>
          </rPr>
          <t xml:space="preserve">Enter the total number of items to be purchased.
</t>
        </r>
      </text>
    </comment>
    <comment ref="F68" authorId="0" shapeId="0">
      <text>
        <r>
          <rPr>
            <sz val="8"/>
            <color indexed="81"/>
            <rFont val="Tahoma"/>
            <family val="2"/>
          </rPr>
          <t xml:space="preserve">Enter the cost of each construction task.
</t>
        </r>
      </text>
    </comment>
    <comment ref="I68" authorId="0" shapeId="0">
      <text>
        <r>
          <rPr>
            <sz val="8"/>
            <color indexed="81"/>
            <rFont val="Tahoma"/>
            <family val="2"/>
          </rPr>
          <t xml:space="preserve">Total cost is the calculated value of the data provided and should match the total amount to be paid for construction task. 
</t>
        </r>
        <r>
          <rPr>
            <b/>
            <sz val="8"/>
            <color indexed="81"/>
            <rFont val="Tahoma"/>
            <family val="2"/>
          </rPr>
          <t>Total Cost = # of Items x Cost</t>
        </r>
        <r>
          <rPr>
            <sz val="8"/>
            <color indexed="81"/>
            <rFont val="Tahoma"/>
            <family val="2"/>
          </rPr>
          <t xml:space="preserve">
</t>
        </r>
      </text>
    </comment>
    <comment ref="J68"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68" authorId="2" shapeId="0">
      <text>
        <r>
          <rPr>
            <sz val="9"/>
            <color indexed="81"/>
            <rFont val="Tahoma"/>
            <family val="2"/>
          </rPr>
          <t xml:space="preserve">The amount requested from the sponsoring Program Office.
</t>
        </r>
      </text>
    </comment>
    <comment ref="A73"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76" authorId="0" shapeId="0">
      <text>
        <r>
          <rPr>
            <b/>
            <sz val="8"/>
            <color indexed="81"/>
            <rFont val="Tahoma"/>
            <family val="2"/>
          </rPr>
          <t>Subawards (see “Subaward” definition at 2 CFR 200.92):</t>
        </r>
        <r>
          <rPr>
            <sz val="8"/>
            <color indexed="81"/>
            <rFont val="Tahoma"/>
            <family val="2"/>
          </rPr>
          <t xml:space="preserve">  Provide a description of the Federal award activities proposed to be carried out by any subrecipient and an estimate of the cost (include the cost per subrecipient, to the extent known prior to application submission).  For each subrecipient, enter the subrecipient entity name, if known.  Please indicate any subaward information included under budget category G. Subawards (Subgrants)/Procurement Contracts by including the label “(subaward)” with each subaward entry.
</t>
        </r>
      </text>
    </comment>
    <comment ref="I81" authorId="0" shapeId="0">
      <text>
        <r>
          <rPr>
            <sz val="8"/>
            <color indexed="81"/>
            <rFont val="Tahoma"/>
            <family val="2"/>
          </rPr>
          <t>Total cost is the value or cost of the procurement contract (or consultant) or of the subaward, as applicable.</t>
        </r>
      </text>
    </comment>
    <comment ref="J81"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81" authorId="2" shapeId="0">
      <text>
        <r>
          <rPr>
            <sz val="9"/>
            <color indexed="81"/>
            <rFont val="Tahoma"/>
            <family val="2"/>
          </rPr>
          <t xml:space="preserve">The amount requested from the sponsoring Program Office.
</t>
        </r>
      </text>
    </comment>
    <comment ref="A92"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K98" authorId="2" shapeId="0">
      <text>
        <r>
          <rPr>
            <sz val="9"/>
            <color indexed="81"/>
            <rFont val="Tahoma"/>
            <family val="2"/>
          </rPr>
          <t xml:space="preserve">The amount requested from the sponsoring Program Office.
</t>
        </r>
      </text>
    </comment>
    <comment ref="A106" authorId="0" shapeId="0">
      <text>
        <r>
          <rPr>
            <b/>
            <sz val="8"/>
            <color indexed="81"/>
            <rFont val="Tahoma"/>
            <family val="2"/>
          </rPr>
          <t>Procurement contracts (see “Contract” definition at 2 CFR 200.22):</t>
        </r>
        <r>
          <rPr>
            <sz val="8"/>
            <color indexed="81"/>
            <rFont val="Tahoma"/>
            <family val="2"/>
          </rPr>
          <t xml:space="preserve">  Provide a description of the product or service to be procured by contract and an estimate of the cost.  Indicate whether the applicant’s formal, written Procurement Policy or the Federal Acquisition Regulation is followed.  Applicants are encouraged to promote free and open competition in awarding procurement contracts.  A separate justification must be provided for sole source procurements in excess of the Simplified Acquisition Threshold set in accordance with 41 U.S.C. 1908 (currently set at $150,000).  Consultant Fees: For each consultant enter the name, if known, service to be provided, hourly or daily fee (8-hour day), and estimated time on the project.  Consultant fees in excess of the DOJ grant-making component’s maximum rate for an 8-hour day (currently $650 for OJP and OVW, and $550 for the COPS Office).  All requested information must be included in the budget detail worksheet and budget narrative.
</t>
        </r>
      </text>
    </comment>
    <comment ref="I111" authorId="0" shapeId="0">
      <text>
        <r>
          <rPr>
            <sz val="8"/>
            <color indexed="81"/>
            <rFont val="Tahoma"/>
            <family val="2"/>
          </rPr>
          <t>Total cost is the value or cost of the procurement contract (or consultant) or of the subaward, as applicable.</t>
        </r>
      </text>
    </comment>
    <comment ref="J111"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111" authorId="2" shapeId="0">
      <text>
        <r>
          <rPr>
            <sz val="9"/>
            <color indexed="81"/>
            <rFont val="Tahoma"/>
            <family val="2"/>
          </rPr>
          <t xml:space="preserve">The amount requested from the sponsoring Program Office.
</t>
        </r>
      </text>
    </comment>
    <comment ref="C116" authorId="3" shapeId="0">
      <text>
        <r>
          <rPr>
            <sz val="8"/>
            <color indexed="81"/>
            <rFont val="Tahoma"/>
            <family val="2"/>
          </rPr>
          <t>Enter a text description explaining how the numbers provided in this section were generated, as well as any explanation of the proposed personnel’s roles and qualifications.</t>
        </r>
        <r>
          <rPr>
            <b/>
            <sz val="8"/>
            <color indexed="81"/>
            <rFont val="Tahoma"/>
            <family val="2"/>
          </rPr>
          <t xml:space="preserve"> </t>
        </r>
        <r>
          <rPr>
            <b/>
            <sz val="9"/>
            <color indexed="81"/>
            <rFont val="Tahoma"/>
            <family val="2"/>
          </rPr>
          <t xml:space="preserve">
</t>
        </r>
        <r>
          <rPr>
            <sz val="9"/>
            <color indexed="81"/>
            <rFont val="Tahoma"/>
            <family val="2"/>
          </rPr>
          <t xml:space="preserve">
</t>
        </r>
      </text>
    </comment>
    <comment ref="K122" authorId="2" shapeId="0">
      <text>
        <r>
          <rPr>
            <sz val="9"/>
            <color indexed="81"/>
            <rFont val="Tahoma"/>
            <family val="2"/>
          </rPr>
          <t xml:space="preserve">The amount requested from the sponsoring Program Office.
</t>
        </r>
      </text>
    </comment>
    <comment ref="A127" authorId="0" shapeId="0">
      <text>
        <r>
          <rPr>
            <sz val="8"/>
            <color indexed="81"/>
            <rFont val="Tahoma"/>
            <family val="2"/>
          </rPr>
          <t>List items (e.g., rent, reproduction, telephone, janitorial or security services, and investigative or confidential funds) by type and the basis of the computation. For example, provide the square footage and the cost per square foot for rent, or provide a monthly rental cost and how many months to rent. All requested information must be included in the budget detail worksheet and budget narrative.</t>
        </r>
      </text>
    </comment>
    <comment ref="I130" authorId="0" shapeId="0">
      <text>
        <r>
          <rPr>
            <sz val="8"/>
            <color indexed="81"/>
            <rFont val="Tahoma"/>
            <family val="2"/>
          </rPr>
          <t>Total cost is the value or cost of the other cost.</t>
        </r>
      </text>
    </comment>
    <comment ref="K130" authorId="2" shapeId="0">
      <text>
        <r>
          <rPr>
            <sz val="9"/>
            <color indexed="81"/>
            <rFont val="Tahoma"/>
            <family val="2"/>
          </rPr>
          <t xml:space="preserve">The amount requested from the sponsoring Program Office.
</t>
        </r>
      </text>
    </comment>
    <comment ref="A137"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140" authorId="0" shapeId="0">
      <text>
        <r>
          <rPr>
            <sz val="8"/>
            <color indexed="81"/>
            <rFont val="Tahoma"/>
            <family val="2"/>
          </rPr>
          <t xml:space="preserve">Indirect costs are allowed only if:  a) the applicant has a current, federally approved indirect cost rate; or b) the applicant is eligible to use and elects to use the “de minimis” indirect cost rate described in 2 C.F.R. 200.414(f).  (See paragraph D.1.b. in Appendix VII to Part 200—States and Local Government and Indian Tribe Indirect Cost Proposals for a description of entities that may not elect to use the “de minimis” rate.)  An applicant with a current, federally approved indirect cost rate must attach a copy of the rate approval, (a fully-executed, negotiated agreement).  If the applicant does not have an approved rate, one can be requested by contacting the applicant’s cognizant Federal agency, which will review all documentation and approve a rate for the applicant organization, or if the applicant’s accounting system permits, costs may be allocated in the direct costs categories.  (Applicant Indian tribal governments, in particular, should review Appendix VII to Part 200—States and Local Government and Indian Tribe Indirect Cost Proposals regarding submission and documentation of indirect cost proposals.)   All requested information must be included in the budget detail worksheet and budget narrative.
In order to use the “de minimis” indirect rate an applicant would need to attach written documentation to the application that advises DOJ of both the applicant’s eligibility (to use the “de minimis” rate) and its election. If the applicant elects the de minimis method, costs must be consistently charged as either indirect or direct costs, but may not be double charged or inconsistently charged as both. In addition, if this method is chosen then it must be used consistently for all federal awards until such time as the applicant entity chooses to negotiate a federally approved indirect cost rate.
</t>
        </r>
      </text>
    </comment>
    <comment ref="D143" authorId="1" shapeId="0">
      <text>
        <r>
          <rPr>
            <sz val="8"/>
            <color indexed="81"/>
            <rFont val="Tahoma"/>
            <family val="2"/>
          </rPr>
          <t>Cost is the value of the indirect cost.</t>
        </r>
      </text>
    </comment>
    <comment ref="F143" authorId="0" shapeId="0">
      <text>
        <r>
          <rPr>
            <sz val="8"/>
            <color indexed="81"/>
            <rFont val="Tahoma"/>
            <family val="2"/>
          </rPr>
          <t xml:space="preserve">The approved cost rate for this indirect cost.
</t>
        </r>
      </text>
    </comment>
    <comment ref="K143" authorId="2" shapeId="0">
      <text>
        <r>
          <rPr>
            <sz val="9"/>
            <color indexed="81"/>
            <rFont val="Tahoma"/>
            <family val="2"/>
          </rPr>
          <t xml:space="preserve">The amount requested from the sponsoring Program Office.
</t>
        </r>
      </text>
    </comment>
    <comment ref="A149"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List>
</comments>
</file>

<file path=xl/comments3.xml><?xml version="1.0" encoding="utf-8"?>
<comments xmlns="http://schemas.openxmlformats.org/spreadsheetml/2006/main">
  <authors>
    <author>Klousia, John</author>
    <author>Jerry Makris</author>
    <author>mangatadm</author>
    <author>Conner, James</author>
  </authors>
  <commentList>
    <comment ref="A5" authorId="0" shapeId="0">
      <text>
        <r>
          <rPr>
            <sz val="8"/>
            <color indexed="81"/>
            <rFont val="Tahoma"/>
            <family val="2"/>
          </rPr>
          <t xml:space="preserve">List each position by title and name of employee, if available. Show the annual salary rate and the percentage of time to be devoted to the project. Compensation paid for employees engaged in grant avtivities must be consistent with that paid for similar work within the applicant organization. In the budget narrative, include a description of the responsibilities and duties of each position in relationship to fulfilling the project goals and objectives. All requested information must be included in the budget detail worksheet and budget narrative.
</t>
        </r>
      </text>
    </comment>
    <comment ref="C8" authorId="1" shapeId="0">
      <text>
        <r>
          <rPr>
            <sz val="8"/>
            <color indexed="81"/>
            <rFont val="Tahoma"/>
            <family val="2"/>
          </rPr>
          <t>Enter the total number of positions for type.</t>
        </r>
      </text>
    </comment>
    <comment ref="D8" authorId="0" shapeId="0">
      <text>
        <r>
          <rPr>
            <sz val="8"/>
            <color indexed="81"/>
            <rFont val="Tahoma"/>
            <family val="2"/>
          </rPr>
          <t xml:space="preserve">Enter the employee’s salary. This value can be entered as hourly, daily, weekly or yearly rates. </t>
        </r>
      </text>
    </comment>
    <comment ref="E8" authorId="0" shapeId="0">
      <text>
        <r>
          <rPr>
            <sz val="8"/>
            <color indexed="81"/>
            <rFont val="Tahoma"/>
            <family val="2"/>
          </rPr>
          <t xml:space="preserve">Enter the rate classification for this employee’s salary. Possible values are “hourly, daily, weekly, yearly.” This column is not used by the calculation and is only for annotative purposes.
</t>
        </r>
      </text>
    </comment>
    <comment ref="F8" authorId="0" shapeId="0">
      <text>
        <r>
          <rPr>
            <sz val="8"/>
            <color indexed="81"/>
            <rFont val="Tahoma"/>
            <family val="2"/>
          </rPr>
          <t xml:space="preserve">Enter the number of hours, days, weeks, or years the employee will be working on the project. This column should be the total calendar time. The employee’s actual allocation/availability should be reflected in the “%” column.
</t>
        </r>
      </text>
    </comment>
    <comment ref="H8" authorId="0" shapeId="0">
      <text>
        <r>
          <rPr>
            <sz val="8"/>
            <color indexed="81"/>
            <rFont val="Tahoma"/>
            <family val="2"/>
          </rPr>
          <t xml:space="preserve">Enter the percentage the individual will be working on the proposed project. If the employee is full-time enter 100%.
</t>
        </r>
      </text>
    </comment>
    <comment ref="I8" authorId="0" shapeId="0">
      <text>
        <r>
          <rPr>
            <sz val="8"/>
            <color indexed="81"/>
            <rFont val="Tahoma"/>
            <family val="2"/>
          </rPr>
          <t xml:space="preserve">Total cost is the calculated value of the data provided and should match the total amount to be paid to this employee over the life of the program. 
 </t>
        </r>
        <r>
          <rPr>
            <b/>
            <sz val="8"/>
            <color indexed="81"/>
            <rFont val="Tahoma"/>
            <family val="2"/>
          </rPr>
          <t>Total Cost = Salary x Time Worked x %</t>
        </r>
        <r>
          <rPr>
            <sz val="8"/>
            <color indexed="81"/>
            <rFont val="Tahoma"/>
            <family val="2"/>
          </rPr>
          <t xml:space="preserve">
</t>
        </r>
      </text>
    </comment>
    <comment ref="J8"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8" authorId="2" shapeId="0">
      <text>
        <r>
          <rPr>
            <sz val="9"/>
            <color indexed="81"/>
            <rFont val="Tahoma"/>
            <family val="2"/>
          </rPr>
          <t xml:space="preserve">The amount requested from the sponsoring Program Office.
</t>
        </r>
      </text>
    </comment>
    <comment ref="A13"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16" authorId="0" shapeId="0">
      <text>
        <r>
          <rPr>
            <sz val="8"/>
            <color indexed="81"/>
            <rFont val="Tahoma"/>
            <family val="2"/>
          </rPr>
          <t>Fringe benefits should be based on actual known costs or an approved negotiated rate by a Federal agency. If not based on an approved negotiated rate, list the composition of the fringe benefit package. Fringe benefits are for the personnel listed in the budget category (A) and only for the percentage of time devoted to the project. All requested information must be included in the budget detail worksheet and budget narrative.</t>
        </r>
      </text>
    </comment>
    <comment ref="D19" authorId="0" shapeId="0">
      <text>
        <r>
          <rPr>
            <sz val="8"/>
            <color indexed="81"/>
            <rFont val="Tahoma"/>
            <family val="2"/>
          </rPr>
          <t xml:space="preserve">Enter the cost base for each employee listed in section “A. Personnel” that will receive fringe benefits as part of working on this grant. The salary value may be the Total Cost value calculated for the specific employee.
</t>
        </r>
      </text>
    </comment>
    <comment ref="F19" authorId="0" shapeId="0">
      <text>
        <r>
          <rPr>
            <sz val="8"/>
            <color indexed="81"/>
            <rFont val="Tahoma"/>
            <family val="2"/>
          </rPr>
          <t xml:space="preserve">Enter the percentage of the employee’s salary that is paid as fringe benefits.
</t>
        </r>
      </text>
    </comment>
    <comment ref="I19" authorId="0" shapeId="0">
      <text>
        <r>
          <rPr>
            <sz val="8"/>
            <color indexed="81"/>
            <rFont val="Tahoma"/>
            <family val="2"/>
          </rPr>
          <t>Total cost is the calculated value of the data provided and should match the total amount to be paid to this employee as fringe benefits over the life of the sponsored program.</t>
        </r>
      </text>
    </comment>
    <comment ref="J19"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19" authorId="2" shapeId="0">
      <text>
        <r>
          <rPr>
            <sz val="9"/>
            <color indexed="81"/>
            <rFont val="Tahoma"/>
            <family val="2"/>
          </rPr>
          <t xml:space="preserve">The amount requested from the sponsoring Program Office.
</t>
        </r>
      </text>
    </comment>
    <comment ref="A24"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27" authorId="0" shapeId="0">
      <text>
        <r>
          <rPr>
            <sz val="8"/>
            <color indexed="81"/>
            <rFont val="Tahoma"/>
            <family val="2"/>
          </rPr>
          <t xml:space="preserve">Itemize travel expenses of staff personnel (e.g. staff to training, field interviews, advisory group meeting, etc.). Describe the purpose of each travel expenditure in reference to the project objectives. Show the basis of computation (e.g., six people to 3-day training at $X airfare, $X lodging, $X subsistence). In training projects, travel and meals for trainees should be listed separately. Show the number of trainees and the unit costs involved. Identify the location of travel, if known; or if unknown, indicate "location to be determined." Indicate whether applicant's formal written travel policy or the Federal Travel Regulations are followed. 
Note: Travel expenses for consultants should be included in the “Consultant Travel” data fields under the “Subawards (Subgrants)/Procurement Contracts” category.  For each Purpose Area applied for, the budget should include the estimated cost for travel and accommodations for two staff to attend two three-day long meetings, with one in Washington D.C. and one in their region, with the exception of Purpose Area 1, which should budget for one meeting in Washington D.C, and Purpose Areas 6 and 7, which should budget for 3 meetings within a 3 year period, with 2 in Washington D.C, and 1 within their region. All requested information must be included in the budget detail worksheet and budget narrative. </t>
        </r>
      </text>
    </comment>
    <comment ref="F30" authorId="0" shapeId="0">
      <text>
        <r>
          <rPr>
            <sz val="8"/>
            <color indexed="81"/>
            <rFont val="Tahoma"/>
            <family val="2"/>
          </rPr>
          <t xml:space="preserve">Enter the cost of the travel item. For example, the total cost of a single round trip airline ticket, the reimbursement cost of a mile of car travel, or the per night cost of a hotel stay.
</t>
        </r>
      </text>
    </comment>
    <comment ref="G30" authorId="0" shapeId="0">
      <text>
        <r>
          <rPr>
            <sz val="8"/>
            <color indexed="81"/>
            <rFont val="Tahoma"/>
            <family val="2"/>
          </rPr>
          <t xml:space="preserve">Enter the distance traveled or the duration of the stay. For example, the number of nights staying in a hotel, the number of days that per diem will be claimed for or the number of miles traveled by car.
</t>
        </r>
      </text>
    </comment>
    <comment ref="H30" authorId="0" shapeId="0">
      <text>
        <r>
          <rPr>
            <sz val="8"/>
            <color indexed="81"/>
            <rFont val="Tahoma"/>
            <family val="2"/>
          </rPr>
          <t xml:space="preserve">Enter the number of staff that will be claiming travel expenses. For example, the number of employees staying in a hotel, or the number of employees being reimbursed for car travel.
</t>
        </r>
      </text>
    </comment>
    <comment ref="I30" authorId="0" shapeId="0">
      <text>
        <r>
          <rPr>
            <sz val="8"/>
            <color indexed="81"/>
            <rFont val="Tahoma"/>
            <family val="2"/>
          </rPr>
          <t xml:space="preserve">Total cost is the calculated value of the data provided and should match the total amount to be paid for travel reimbursement. 
</t>
        </r>
        <r>
          <rPr>
            <b/>
            <sz val="8"/>
            <color indexed="81"/>
            <rFont val="Tahoma"/>
            <family val="2"/>
          </rPr>
          <t xml:space="preserve"> Total Cost = Cost x Duration or Distance x # of Staff
</t>
        </r>
        <r>
          <rPr>
            <sz val="8"/>
            <color indexed="81"/>
            <rFont val="Tahoma"/>
            <family val="2"/>
          </rPr>
          <t xml:space="preserve">
 </t>
        </r>
      </text>
    </comment>
    <comment ref="J30"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30" authorId="2" shapeId="0">
      <text>
        <r>
          <rPr>
            <sz val="9"/>
            <color indexed="81"/>
            <rFont val="Tahoma"/>
            <family val="2"/>
          </rPr>
          <t xml:space="preserve">The amount requested from the sponsoring Program Office.
</t>
        </r>
      </text>
    </comment>
    <comment ref="A35"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38" authorId="0" shapeId="0">
      <text>
        <r>
          <rPr>
            <sz val="8"/>
            <color indexed="81"/>
            <rFont val="Tahoma"/>
            <family val="2"/>
          </rPr>
          <t>List non-expendable items that are to be purchased (Note: Organization's own capitalization policy for classification of equipment should be used). Expendable items should be included in the "Supplies" category. Applicants should analyze the cost benefits of purchasing versus leasing equipment, especially high cost items and those subject to rapid technological advances. Rented or leased equipment costs should be listed in the “Contracts” data fields under the “Subawards (Subgrants)/Procurement Contracts” category. In the budget narrative, explain how the equipment is necessary for the success of the project, and describe the procurement method to be used. All requested information must be included in the budget detail worksheet and budget narrative.</t>
        </r>
      </text>
    </comment>
    <comment ref="D41" authorId="0" shapeId="0">
      <text>
        <r>
          <rPr>
            <sz val="8"/>
            <color indexed="81"/>
            <rFont val="Tahoma"/>
            <family val="2"/>
          </rPr>
          <t xml:space="preserve">Enter the total number of items to be purchased.
</t>
        </r>
      </text>
    </comment>
    <comment ref="F41" authorId="0" shapeId="0">
      <text>
        <r>
          <rPr>
            <sz val="8"/>
            <color indexed="81"/>
            <rFont val="Tahoma"/>
            <family val="2"/>
          </rPr>
          <t xml:space="preserve">Enter the cost of each equipment item.
</t>
        </r>
      </text>
    </comment>
    <comment ref="I41" authorId="0" shapeId="0">
      <text>
        <r>
          <rPr>
            <sz val="8"/>
            <color indexed="81"/>
            <rFont val="Tahoma"/>
            <family val="2"/>
          </rPr>
          <t xml:space="preserve">Total cost is the calculated value of the data provided and should match the total amount to be paid for equipment item. 
</t>
        </r>
        <r>
          <rPr>
            <b/>
            <sz val="8"/>
            <color indexed="81"/>
            <rFont val="Tahoma"/>
            <family val="2"/>
          </rPr>
          <t>Total Cost = # of Items x Cost</t>
        </r>
        <r>
          <rPr>
            <sz val="8"/>
            <color indexed="81"/>
            <rFont val="Tahoma"/>
            <family val="2"/>
          </rPr>
          <t xml:space="preserve">
</t>
        </r>
      </text>
    </comment>
    <comment ref="J41"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41" authorId="2" shapeId="0">
      <text>
        <r>
          <rPr>
            <sz val="9"/>
            <color indexed="81"/>
            <rFont val="Tahoma"/>
            <family val="2"/>
          </rPr>
          <t xml:space="preserve">The amount requested from the sponsoring Program Office.
</t>
        </r>
      </text>
    </comment>
    <comment ref="A46"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49" authorId="0" shapeId="0">
      <text>
        <r>
          <rPr>
            <sz val="8"/>
            <color indexed="81"/>
            <rFont val="Tahoma"/>
            <family val="2"/>
          </rPr>
          <t>List items by type (office supplies, postage, training materials, copy paper, and expendable equipment items costing less than $5,000, such as books, hand held tape recorders) and show the basis for computation. Generally, supplies include any materials that are expendable or consumed during the course of the project. All requested information must be included in the budget detail worksheet and budget narrative.</t>
        </r>
      </text>
    </comment>
    <comment ref="D52" authorId="0" shapeId="0">
      <text>
        <r>
          <rPr>
            <sz val="8"/>
            <color indexed="81"/>
            <rFont val="Tahoma"/>
            <family val="2"/>
          </rPr>
          <t xml:space="preserve">Enter the total number of items to be purchased.
</t>
        </r>
      </text>
    </comment>
    <comment ref="F52" authorId="0" shapeId="0">
      <text>
        <r>
          <rPr>
            <sz val="8"/>
            <color indexed="81"/>
            <rFont val="Tahoma"/>
            <family val="2"/>
          </rPr>
          <t xml:space="preserve">Enter the cost of each supply item, for example, $11 for printer ink or $110 for office supplies.
</t>
        </r>
      </text>
    </comment>
    <comment ref="I52" authorId="0" shapeId="0">
      <text>
        <r>
          <rPr>
            <sz val="8"/>
            <color indexed="81"/>
            <rFont val="Tahoma"/>
            <family val="2"/>
          </rPr>
          <t xml:space="preserve">Total cost is the calculated value of the data provided and should match the total amount to be paid for supply item. 
</t>
        </r>
        <r>
          <rPr>
            <b/>
            <sz val="8"/>
            <color indexed="81"/>
            <rFont val="Tahoma"/>
            <family val="2"/>
          </rPr>
          <t>Total Cost = # of Items x Cost</t>
        </r>
        <r>
          <rPr>
            <sz val="8"/>
            <color indexed="81"/>
            <rFont val="Tahoma"/>
            <family val="2"/>
          </rPr>
          <t xml:space="preserve">
</t>
        </r>
      </text>
    </comment>
    <comment ref="J52"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52" authorId="2" shapeId="0">
      <text>
        <r>
          <rPr>
            <sz val="9"/>
            <color indexed="81"/>
            <rFont val="Tahoma"/>
            <family val="2"/>
          </rPr>
          <t xml:space="preserve">The amount requested from the sponsoring Program Office.
</t>
        </r>
      </text>
    </comment>
    <comment ref="A57"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60" authorId="0" shapeId="0">
      <text>
        <r>
          <rPr>
            <sz val="8"/>
            <color indexed="81"/>
            <rFont val="Tahoma"/>
            <family val="2"/>
          </rPr>
          <t xml:space="preserve">Provide a description of the construction project and an estimate of the costs.  Construction costs are only allowed for Purpose Area #4. Minor repairs or renovations may be allowable in other Purpose Areas and should be classified in the “Other” category.  Consult with the program office before budgeting funds in this category.  All requested information must be included in the budget detail worksheet and  budget narrative. </t>
        </r>
      </text>
    </comment>
    <comment ref="A63" authorId="0" shapeId="0">
      <text>
        <r>
          <rPr>
            <sz val="8"/>
            <color indexed="81"/>
            <rFont val="Tahoma"/>
            <family val="2"/>
          </rPr>
          <t>Construction costs are not permitted by this Purpose Area.</t>
        </r>
      </text>
    </comment>
    <comment ref="D63" authorId="0" shapeId="0">
      <text>
        <r>
          <rPr>
            <sz val="8"/>
            <color indexed="81"/>
            <rFont val="Tahoma"/>
            <family val="2"/>
          </rPr>
          <t xml:space="preserve">Enter the total number of items to be purchased.
</t>
        </r>
      </text>
    </comment>
    <comment ref="F63" authorId="0" shapeId="0">
      <text>
        <r>
          <rPr>
            <sz val="8"/>
            <color indexed="81"/>
            <rFont val="Tahoma"/>
            <family val="2"/>
          </rPr>
          <t xml:space="preserve">Enter the cost of each construction task.
</t>
        </r>
      </text>
    </comment>
    <comment ref="I63" authorId="0" shapeId="0">
      <text>
        <r>
          <rPr>
            <sz val="8"/>
            <color indexed="81"/>
            <rFont val="Tahoma"/>
            <family val="2"/>
          </rPr>
          <t xml:space="preserve">Total cost is the calculated value of the data provided and should match the total amount to be paid for construction task. 
</t>
        </r>
        <r>
          <rPr>
            <b/>
            <sz val="8"/>
            <color indexed="81"/>
            <rFont val="Tahoma"/>
            <family val="2"/>
          </rPr>
          <t>Total Cost = # of Items x Cost</t>
        </r>
        <r>
          <rPr>
            <sz val="8"/>
            <color indexed="81"/>
            <rFont val="Tahoma"/>
            <family val="2"/>
          </rPr>
          <t xml:space="preserve">
</t>
        </r>
      </text>
    </comment>
    <comment ref="J63"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63" authorId="2" shapeId="0">
      <text>
        <r>
          <rPr>
            <sz val="9"/>
            <color indexed="81"/>
            <rFont val="Tahoma"/>
            <family val="2"/>
          </rPr>
          <t xml:space="preserve">The amount requested from the sponsoring Program Office.
</t>
        </r>
      </text>
    </comment>
    <comment ref="A68"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71" authorId="0" shapeId="0">
      <text>
        <r>
          <rPr>
            <b/>
            <sz val="8"/>
            <color indexed="81"/>
            <rFont val="Tahoma"/>
            <family val="2"/>
          </rPr>
          <t>Subawards (see “Subaward” definition at 2 CFR 200.92):</t>
        </r>
        <r>
          <rPr>
            <sz val="8"/>
            <color indexed="81"/>
            <rFont val="Tahoma"/>
            <family val="2"/>
          </rPr>
          <t xml:space="preserve">  Provide a description of the Federal award activities proposed to be carried out by any subrecipient and an estimate of the cost (include the cost per subrecipient, to the extent known prior to application submission).  For each subrecipient, enter the subrecipient entity name, if known.  Please indicate any subaward information included under budget category G. Subawards (Subgrants)/Procurement Contracts by including the label “(subaward)” with each subaward entry.
</t>
        </r>
      </text>
    </comment>
    <comment ref="I76" authorId="0" shapeId="0">
      <text>
        <r>
          <rPr>
            <sz val="8"/>
            <color indexed="81"/>
            <rFont val="Tahoma"/>
            <family val="2"/>
          </rPr>
          <t>Total cost is the value or cost of the procurement contract (or consultant) or of the subaward, as applicable.</t>
        </r>
      </text>
    </comment>
    <comment ref="J76"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76" authorId="2" shapeId="0">
      <text>
        <r>
          <rPr>
            <sz val="9"/>
            <color indexed="81"/>
            <rFont val="Tahoma"/>
            <family val="2"/>
          </rPr>
          <t xml:space="preserve">The amount requested from the sponsoring Program Office.
</t>
        </r>
      </text>
    </comment>
    <comment ref="A87"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K93" authorId="2" shapeId="0">
      <text>
        <r>
          <rPr>
            <sz val="9"/>
            <color indexed="81"/>
            <rFont val="Tahoma"/>
            <family val="2"/>
          </rPr>
          <t xml:space="preserve">The amount requested from the sponsoring Program Office.
</t>
        </r>
      </text>
    </comment>
    <comment ref="A101" authorId="0" shapeId="0">
      <text>
        <r>
          <rPr>
            <b/>
            <sz val="8"/>
            <color indexed="81"/>
            <rFont val="Tahoma"/>
            <family val="2"/>
          </rPr>
          <t>Procurement contracts (see “Contract” definition at 2 CFR 200.22):</t>
        </r>
        <r>
          <rPr>
            <sz val="8"/>
            <color indexed="81"/>
            <rFont val="Tahoma"/>
            <family val="2"/>
          </rPr>
          <t xml:space="preserve">  Provide a description of the product or service to be procured by contract and an estimate of the cost.  Indicate whether the applicant’s formal, written Procurement Policy or the Federal Acquisition Regulation is followed.  Applicants are encouraged to promote free and open competition in awarding procurement contracts.  A separate justification must be provided for sole source procurements in excess of the Simplified Acquisition Threshold set in accordance with 41 U.S.C. 1908 (currently set at $150,000).  Consultant Fees: For each consultant enter the name, if known, service to be provided, hourly or daily fee (8-hour day), and estimated time on the project.  Consultant fees in excess of the DOJ grant-making component’s maximum rate for an 8-hour day (currently $650 for OJP and OVW, and $550 for the COPS Office).  All requested information must be included in the budget detail worksheet and budget narrative.
</t>
        </r>
      </text>
    </comment>
    <comment ref="I106" authorId="0" shapeId="0">
      <text>
        <r>
          <rPr>
            <sz val="8"/>
            <color indexed="81"/>
            <rFont val="Tahoma"/>
            <family val="2"/>
          </rPr>
          <t>Total cost is the value or cost of the procurement contract (or consultant) or of the subaward, as applicable.</t>
        </r>
      </text>
    </comment>
    <comment ref="J106"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106" authorId="2" shapeId="0">
      <text>
        <r>
          <rPr>
            <sz val="9"/>
            <color indexed="81"/>
            <rFont val="Tahoma"/>
            <family val="2"/>
          </rPr>
          <t xml:space="preserve">The amount requested from the sponsoring Program Office.
</t>
        </r>
      </text>
    </comment>
    <comment ref="C111" authorId="3" shapeId="0">
      <text>
        <r>
          <rPr>
            <sz val="8"/>
            <color indexed="81"/>
            <rFont val="Tahoma"/>
            <family val="2"/>
          </rPr>
          <t>Enter a text description explaining how the numbers provided in this section were generated, as well as any explanation of the proposed personnel’s roles and qualifications.</t>
        </r>
        <r>
          <rPr>
            <b/>
            <sz val="8"/>
            <color indexed="81"/>
            <rFont val="Tahoma"/>
            <family val="2"/>
          </rPr>
          <t xml:space="preserve"> </t>
        </r>
        <r>
          <rPr>
            <b/>
            <sz val="9"/>
            <color indexed="81"/>
            <rFont val="Tahoma"/>
            <family val="2"/>
          </rPr>
          <t xml:space="preserve">
</t>
        </r>
        <r>
          <rPr>
            <sz val="9"/>
            <color indexed="81"/>
            <rFont val="Tahoma"/>
            <family val="2"/>
          </rPr>
          <t xml:space="preserve">
</t>
        </r>
      </text>
    </comment>
    <comment ref="K117" authorId="2" shapeId="0">
      <text>
        <r>
          <rPr>
            <sz val="9"/>
            <color indexed="81"/>
            <rFont val="Tahoma"/>
            <family val="2"/>
          </rPr>
          <t xml:space="preserve">The amount requested from the sponsoring Program Office.
</t>
        </r>
      </text>
    </comment>
    <comment ref="A122" authorId="0" shapeId="0">
      <text>
        <r>
          <rPr>
            <sz val="8"/>
            <color indexed="81"/>
            <rFont val="Tahoma"/>
            <family val="2"/>
          </rPr>
          <t>List items (e.g., rent, reproduction, telephone, janitorial or security services, and investigative or confidential funds) by type and the basis of the computation. For example, provide the square footage and the cost per square foot for rent, or provide a monthly rental cost and how many months to rent. All requested information must be included in the budget detail worksheet and budget narrative.</t>
        </r>
      </text>
    </comment>
    <comment ref="I125" authorId="0" shapeId="0">
      <text>
        <r>
          <rPr>
            <sz val="8"/>
            <color indexed="81"/>
            <rFont val="Tahoma"/>
            <family val="2"/>
          </rPr>
          <t>Total cost is the value or cost of the other cost.</t>
        </r>
      </text>
    </comment>
    <comment ref="K125" authorId="2" shapeId="0">
      <text>
        <r>
          <rPr>
            <sz val="9"/>
            <color indexed="81"/>
            <rFont val="Tahoma"/>
            <family val="2"/>
          </rPr>
          <t xml:space="preserve">The amount requested from the sponsoring Program Office.
</t>
        </r>
      </text>
    </comment>
    <comment ref="A132"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135" authorId="0" shapeId="0">
      <text>
        <r>
          <rPr>
            <sz val="8"/>
            <color indexed="81"/>
            <rFont val="Tahoma"/>
            <family val="2"/>
          </rPr>
          <t xml:space="preserve">Indirect costs are allowed only if:  a) the applicant has a current, federally approved indirect cost rate; or b) the applicant is eligible to use and elects to use the “de minimis” indirect cost rate described in 2 C.F.R. 200.414(f).  (See paragraph D.1.b. in Appendix VII to Part 200—States and Local Government and Indian Tribe Indirect Cost Proposals for a description of entities that may not elect to use the “de minimis” rate.)  An applicant with a current, federally approved indirect cost rate must attach a copy of the rate approval, (a fully-executed, negotiated agreement).  If the applicant does not have an approved rate, one can be requested by contacting the applicant’s cognizant Federal agency, which will review all documentation and approve a rate for the applicant organization, or if the applicant’s accounting system permits, costs may be allocated in the direct costs categories.  (Applicant Indian tribal governments, in particular, should review Appendix VII to Part 200—States and Local Government and Indian Tribe Indirect Cost Proposals regarding submission and documentation of indirect cost proposals.)   All requested information must be included in the budget detail worksheet and budget narrative.
In order to use the “de minimis” indirect rate an applicant would need to attach written documentation to the application that advises DOJ of both the applicant’s eligibility (to use the “de minimis” rate) and its election. If the applicant elects the de minimis method, costs must be consistently charged as either indirect or direct costs, but may not be double charged or inconsistently charged as both. In addition, if this method is chosen then it must be used consistently for all federal awards until such time as the applicant entity chooses to negotiate a federally approved indirect cost rate.
</t>
        </r>
      </text>
    </comment>
    <comment ref="D138" authorId="1" shapeId="0">
      <text>
        <r>
          <rPr>
            <sz val="8"/>
            <color indexed="81"/>
            <rFont val="Tahoma"/>
            <family val="2"/>
          </rPr>
          <t>Cost is the value of the indirect cost.</t>
        </r>
      </text>
    </comment>
    <comment ref="F138" authorId="0" shapeId="0">
      <text>
        <r>
          <rPr>
            <sz val="8"/>
            <color indexed="81"/>
            <rFont val="Tahoma"/>
            <family val="2"/>
          </rPr>
          <t xml:space="preserve">The approved cost rate for this indirect cost.
</t>
        </r>
      </text>
    </comment>
    <comment ref="K138" authorId="2" shapeId="0">
      <text>
        <r>
          <rPr>
            <sz val="9"/>
            <color indexed="81"/>
            <rFont val="Tahoma"/>
            <family val="2"/>
          </rPr>
          <t xml:space="preserve">The amount requested from the sponsoring Program Office.
</t>
        </r>
      </text>
    </comment>
    <comment ref="A144"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List>
</comments>
</file>

<file path=xl/comments4.xml><?xml version="1.0" encoding="utf-8"?>
<comments xmlns="http://schemas.openxmlformats.org/spreadsheetml/2006/main">
  <authors>
    <author>Klousia, John</author>
    <author>Jerry Makris</author>
    <author>mangatadm</author>
    <author>Conner, James</author>
  </authors>
  <commentList>
    <comment ref="A5" authorId="0" shapeId="0">
      <text>
        <r>
          <rPr>
            <sz val="8"/>
            <color indexed="81"/>
            <rFont val="Tahoma"/>
            <family val="2"/>
          </rPr>
          <t xml:space="preserve">List each position by title and name of employee, if available. Show the annual salary rate and the percentage of time to be devoted to the project. Compensation paid for employees engaged in grant avtivities must be consistent with that paid for similar work within the applicant organization. In the budget narrative, include a description of the responsibilities and duties of each position in relationship to fulfilling the project goals and objectives. All requested information must be included in the budget detail worksheet and budget narrative.
</t>
        </r>
      </text>
    </comment>
    <comment ref="C8" authorId="1" shapeId="0">
      <text>
        <r>
          <rPr>
            <sz val="8"/>
            <color indexed="81"/>
            <rFont val="Tahoma"/>
            <family val="2"/>
          </rPr>
          <t>Enter the total number of positions for type.</t>
        </r>
      </text>
    </comment>
    <comment ref="D8" authorId="0" shapeId="0">
      <text>
        <r>
          <rPr>
            <sz val="8"/>
            <color indexed="81"/>
            <rFont val="Tahoma"/>
            <family val="2"/>
          </rPr>
          <t xml:space="preserve">Enter the employee’s salary. This value can be entered as hourly, daily, weekly or yearly rates. </t>
        </r>
      </text>
    </comment>
    <comment ref="E8" authorId="0" shapeId="0">
      <text>
        <r>
          <rPr>
            <sz val="8"/>
            <color indexed="81"/>
            <rFont val="Tahoma"/>
            <family val="2"/>
          </rPr>
          <t xml:space="preserve">Enter the rate classification for this employee’s salary. Possible values are “hourly, daily, weekly, yearly.” This column is not used by the calculation and is only for annotative purposes.
</t>
        </r>
      </text>
    </comment>
    <comment ref="F8" authorId="0" shapeId="0">
      <text>
        <r>
          <rPr>
            <sz val="8"/>
            <color indexed="81"/>
            <rFont val="Tahoma"/>
            <family val="2"/>
          </rPr>
          <t xml:space="preserve">Enter the number of hours, days, weeks, or years the employee will be working on the project. This column should be the total calendar time. The employee’s actual allocation/availability should be reflected in the “%” column.
</t>
        </r>
      </text>
    </comment>
    <comment ref="H8" authorId="0" shapeId="0">
      <text>
        <r>
          <rPr>
            <sz val="8"/>
            <color indexed="81"/>
            <rFont val="Tahoma"/>
            <family val="2"/>
          </rPr>
          <t xml:space="preserve">Enter the percentage the individual will be working on the proposed project. If the employee is full-time enter 100%.
</t>
        </r>
      </text>
    </comment>
    <comment ref="I8" authorId="0" shapeId="0">
      <text>
        <r>
          <rPr>
            <sz val="8"/>
            <color indexed="81"/>
            <rFont val="Tahoma"/>
            <family val="2"/>
          </rPr>
          <t xml:space="preserve">Total cost is the calculated value of the data provided and should match the total amount to be paid to this employee over the life of the program. 
 </t>
        </r>
        <r>
          <rPr>
            <b/>
            <sz val="8"/>
            <color indexed="81"/>
            <rFont val="Tahoma"/>
            <family val="2"/>
          </rPr>
          <t>Total Cost = Salary x Time Worked x %</t>
        </r>
        <r>
          <rPr>
            <sz val="8"/>
            <color indexed="81"/>
            <rFont val="Tahoma"/>
            <family val="2"/>
          </rPr>
          <t xml:space="preserve">
</t>
        </r>
      </text>
    </comment>
    <comment ref="J8"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8" authorId="2" shapeId="0">
      <text>
        <r>
          <rPr>
            <sz val="9"/>
            <color indexed="81"/>
            <rFont val="Tahoma"/>
            <family val="2"/>
          </rPr>
          <t xml:space="preserve">The amount requested from the sponsoring Program Office.
</t>
        </r>
      </text>
    </comment>
    <comment ref="A13"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16" authorId="0" shapeId="0">
      <text>
        <r>
          <rPr>
            <sz val="8"/>
            <color indexed="81"/>
            <rFont val="Tahoma"/>
            <family val="2"/>
          </rPr>
          <t>Fringe benefits should be based on actual known costs or an approved negotiated rate by a Federal agency. If not based on an approved negotiated rate, list the composition of the fringe benefit package. Fringe benefits are for the personnel listed in the budget category (A) and only for the percentage of time devoted to the project. All requested information must be included in the budget detail worksheet and budget narrative.</t>
        </r>
      </text>
    </comment>
    <comment ref="D19" authorId="0" shapeId="0">
      <text>
        <r>
          <rPr>
            <sz val="8"/>
            <color indexed="81"/>
            <rFont val="Tahoma"/>
            <family val="2"/>
          </rPr>
          <t xml:space="preserve">Enter the cost base for each employee listed in section “A. Personnel” that will receive fringe benefits as part of working on this grant. The salary value may be the Total Cost value calculated for the specific employee.
</t>
        </r>
      </text>
    </comment>
    <comment ref="F19" authorId="0" shapeId="0">
      <text>
        <r>
          <rPr>
            <sz val="8"/>
            <color indexed="81"/>
            <rFont val="Tahoma"/>
            <family val="2"/>
          </rPr>
          <t xml:space="preserve">Enter the percentage of the employee’s salary that is paid as fringe benefits.
</t>
        </r>
      </text>
    </comment>
    <comment ref="I19" authorId="0" shapeId="0">
      <text>
        <r>
          <rPr>
            <sz val="8"/>
            <color indexed="81"/>
            <rFont val="Tahoma"/>
            <family val="2"/>
          </rPr>
          <t>Total cost is the calculated value of the data provided and should match the total amount to be paid to this employee as fringe benefits over the life of the sponsored program.</t>
        </r>
      </text>
    </comment>
    <comment ref="J19"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19" authorId="2" shapeId="0">
      <text>
        <r>
          <rPr>
            <sz val="9"/>
            <color indexed="81"/>
            <rFont val="Tahoma"/>
            <family val="2"/>
          </rPr>
          <t xml:space="preserve">The amount requested from the sponsoring Program Office.
</t>
        </r>
      </text>
    </comment>
    <comment ref="A24"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27" authorId="0" shapeId="0">
      <text>
        <r>
          <rPr>
            <sz val="8"/>
            <color indexed="81"/>
            <rFont val="Tahoma"/>
            <family val="2"/>
          </rPr>
          <t xml:space="preserve">Itemize travel expenses of staff personnel (e.g. staff to training, field interviews, advisory group meeting, etc.). Describe the purpose of each travel expenditure in reference to the project objectives. Show the basis of computation (e.g., six people to 3-day training at $X airfare, $X lodging, $X subsistence). In training projects, travel and meals for trainees should be listed separately. Show the number of trainees and the unit costs involved. Identify the location of travel, if known; or if unknown, indicate "location to be determined." Indicate whether applicant's formal written travel policy or the Federal Travel Regulations are followed.
Note:  Travel expenses for consultants should be included in the “Consultant Travel” data fields under the “Subawards (Subgrants)/Procurement Contracts” category. For each Purpose Area applied for, the budget should include the estimated cost for travel and accommodations for two staff to attend two three-day long meetings, with one in Washington D.C. and one in their region, with the exception of Purpose Area 1, which should budget for one meeting in Washington D.C, and Purpose Areas 6 and 7, which should budget for 3 meetings within a 3 year period, with 2 in Washington D.C, and 1 within their region. All requested information must be included in the budget detail worksheet and budget narrative. </t>
        </r>
      </text>
    </comment>
    <comment ref="F30" authorId="0" shapeId="0">
      <text>
        <r>
          <rPr>
            <sz val="8"/>
            <color indexed="81"/>
            <rFont val="Tahoma"/>
            <family val="2"/>
          </rPr>
          <t xml:space="preserve">Enter the cost of the travel item. For example, the total cost of a single round trip airline ticket, the reimbursement cost of a mile of car travel, or the per night cost of a hotel stay.
</t>
        </r>
      </text>
    </comment>
    <comment ref="G30" authorId="0" shapeId="0">
      <text>
        <r>
          <rPr>
            <sz val="8"/>
            <color indexed="81"/>
            <rFont val="Tahoma"/>
            <family val="2"/>
          </rPr>
          <t xml:space="preserve">Enter the distance traveled or the duration of the stay. For example, the number of nights staying in a hotel, the number of days that per diem will be claimed for or the number of miles traveled by car.
</t>
        </r>
      </text>
    </comment>
    <comment ref="H30" authorId="0" shapeId="0">
      <text>
        <r>
          <rPr>
            <sz val="8"/>
            <color indexed="81"/>
            <rFont val="Tahoma"/>
            <family val="2"/>
          </rPr>
          <t xml:space="preserve">Enter the number of staff that will be claiming travel expenses. For example, the number of employees staying in a hotel, or the number of employees being reimbursed for car travel.
</t>
        </r>
      </text>
    </comment>
    <comment ref="I30" authorId="0" shapeId="0">
      <text>
        <r>
          <rPr>
            <sz val="8"/>
            <color indexed="81"/>
            <rFont val="Tahoma"/>
            <family val="2"/>
          </rPr>
          <t xml:space="preserve">Total cost is the calculated value of the data provided and should match the total amount to be paid for travel reimbursement. 
</t>
        </r>
        <r>
          <rPr>
            <b/>
            <sz val="8"/>
            <color indexed="81"/>
            <rFont val="Tahoma"/>
            <family val="2"/>
          </rPr>
          <t xml:space="preserve"> Total Cost = Cost x Duration or Distance x # of Staff
</t>
        </r>
        <r>
          <rPr>
            <sz val="8"/>
            <color indexed="81"/>
            <rFont val="Tahoma"/>
            <family val="2"/>
          </rPr>
          <t xml:space="preserve">
 </t>
        </r>
      </text>
    </comment>
    <comment ref="J30"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30" authorId="2" shapeId="0">
      <text>
        <r>
          <rPr>
            <sz val="9"/>
            <color indexed="81"/>
            <rFont val="Tahoma"/>
            <family val="2"/>
          </rPr>
          <t xml:space="preserve">The amount requested from the sponsoring Program Office.
</t>
        </r>
      </text>
    </comment>
    <comment ref="A35"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38" authorId="0" shapeId="0">
      <text>
        <r>
          <rPr>
            <sz val="8"/>
            <color indexed="81"/>
            <rFont val="Tahoma"/>
            <family val="2"/>
          </rPr>
          <t>List non-expendable items that are to be purchased (Note: Organization's own capitalization policy for classification of equipment should be used). Expendable items should be included in the "Supplies" category. Applicants should analyze the cost benefits of purchasing versus leasing equipment, especially high cost items and those subject to rapid technological advances. Rented or leased equipment costs should be listed in the “Contracts” data fields under the “Subawards (Subgrants)/Procurement Contracts” category. In the budget narrative, explain how the equipment is necessary for the success of the project, and describe the procurement method to be used. All requested information must be included in the budget detail worksheet and budget narrative.</t>
        </r>
      </text>
    </comment>
    <comment ref="D41" authorId="0" shapeId="0">
      <text>
        <r>
          <rPr>
            <sz val="8"/>
            <color indexed="81"/>
            <rFont val="Tahoma"/>
            <family val="2"/>
          </rPr>
          <t xml:space="preserve">Enter the total number of items to be purchased.
</t>
        </r>
      </text>
    </comment>
    <comment ref="F41" authorId="0" shapeId="0">
      <text>
        <r>
          <rPr>
            <sz val="8"/>
            <color indexed="81"/>
            <rFont val="Tahoma"/>
            <family val="2"/>
          </rPr>
          <t xml:space="preserve">Enter the cost of each equipment item.
</t>
        </r>
      </text>
    </comment>
    <comment ref="I41" authorId="0" shapeId="0">
      <text>
        <r>
          <rPr>
            <sz val="8"/>
            <color indexed="81"/>
            <rFont val="Tahoma"/>
            <family val="2"/>
          </rPr>
          <t xml:space="preserve">Total cost is the calculated value of the data provided and should match the total amount to be paid for equipment item. 
</t>
        </r>
        <r>
          <rPr>
            <b/>
            <sz val="8"/>
            <color indexed="81"/>
            <rFont val="Tahoma"/>
            <family val="2"/>
          </rPr>
          <t>Total Cost = # of Items x Cost</t>
        </r>
        <r>
          <rPr>
            <sz val="8"/>
            <color indexed="81"/>
            <rFont val="Tahoma"/>
            <family val="2"/>
          </rPr>
          <t xml:space="preserve">
</t>
        </r>
      </text>
    </comment>
    <comment ref="J41"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41" authorId="2" shapeId="0">
      <text>
        <r>
          <rPr>
            <sz val="9"/>
            <color indexed="81"/>
            <rFont val="Tahoma"/>
            <family val="2"/>
          </rPr>
          <t xml:space="preserve">The amount requested from the sponsoring Program Office.
</t>
        </r>
      </text>
    </comment>
    <comment ref="A46"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49" authorId="0" shapeId="0">
      <text>
        <r>
          <rPr>
            <sz val="8"/>
            <color indexed="81"/>
            <rFont val="Tahoma"/>
            <family val="2"/>
          </rPr>
          <t>List items by type (office supplies, postage, training materials, copy paper, and expendable equipment items costing less than $5,000, such as books, hand held tape recorders) and show the basis for computation. Generally, supplies include any materials that are expendable or consumed during the course of the project. All requested information must be included in the budget detail worksheet and budget narrative.</t>
        </r>
      </text>
    </comment>
    <comment ref="D52" authorId="0" shapeId="0">
      <text>
        <r>
          <rPr>
            <sz val="8"/>
            <color indexed="81"/>
            <rFont val="Tahoma"/>
            <family val="2"/>
          </rPr>
          <t xml:space="preserve">Enter the total number of items to be purchased.
</t>
        </r>
      </text>
    </comment>
    <comment ref="F52" authorId="0" shapeId="0">
      <text>
        <r>
          <rPr>
            <sz val="8"/>
            <color indexed="81"/>
            <rFont val="Tahoma"/>
            <family val="2"/>
          </rPr>
          <t xml:space="preserve">Enter the cost of each supply item, for example, $11 for printer ink or $110 for office supplies.
</t>
        </r>
      </text>
    </comment>
    <comment ref="I52" authorId="0" shapeId="0">
      <text>
        <r>
          <rPr>
            <sz val="8"/>
            <color indexed="81"/>
            <rFont val="Tahoma"/>
            <family val="2"/>
          </rPr>
          <t xml:space="preserve">Total cost is the calculated value of the data provided and should match the total amount to be paid for supply item. 
</t>
        </r>
        <r>
          <rPr>
            <b/>
            <sz val="8"/>
            <color indexed="81"/>
            <rFont val="Tahoma"/>
            <family val="2"/>
          </rPr>
          <t>Total Cost = # of Items x Cost</t>
        </r>
        <r>
          <rPr>
            <sz val="8"/>
            <color indexed="81"/>
            <rFont val="Tahoma"/>
            <family val="2"/>
          </rPr>
          <t xml:space="preserve">
</t>
        </r>
      </text>
    </comment>
    <comment ref="J52"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52" authorId="2" shapeId="0">
      <text>
        <r>
          <rPr>
            <sz val="9"/>
            <color indexed="81"/>
            <rFont val="Tahoma"/>
            <family val="2"/>
          </rPr>
          <t xml:space="preserve">The amount requested from the sponsoring Program Office.
</t>
        </r>
      </text>
    </comment>
    <comment ref="A57"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60" authorId="0" shapeId="0">
      <text>
        <r>
          <rPr>
            <sz val="8"/>
            <color indexed="81"/>
            <rFont val="Tahoma"/>
            <family val="2"/>
          </rPr>
          <t xml:space="preserve">Provide a description of the construction project and an estimate of the costs.  Construction costs are only allowed for Purpose Area #4. Minor repairs or renovations may be allowable in other Purpose Areas and should be classified in the “Other” category.  Consult with the program office before budgeting funds in this category.  All requested information must be included in the budget detail worksheet and  budget narrative. </t>
        </r>
      </text>
    </comment>
    <comment ref="A63" authorId="0" shapeId="0">
      <text>
        <r>
          <rPr>
            <sz val="8"/>
            <color indexed="81"/>
            <rFont val="Tahoma"/>
            <family val="2"/>
          </rPr>
          <t>Construction costs are not permitted by this Purpose Area.</t>
        </r>
      </text>
    </comment>
    <comment ref="D63" authorId="0" shapeId="0">
      <text>
        <r>
          <rPr>
            <sz val="8"/>
            <color indexed="81"/>
            <rFont val="Tahoma"/>
            <family val="2"/>
          </rPr>
          <t xml:space="preserve">Enter the total number of items to be purchased.
</t>
        </r>
      </text>
    </comment>
    <comment ref="F63" authorId="0" shapeId="0">
      <text>
        <r>
          <rPr>
            <sz val="8"/>
            <color indexed="81"/>
            <rFont val="Tahoma"/>
            <family val="2"/>
          </rPr>
          <t xml:space="preserve">Enter the cost of each construction task.
</t>
        </r>
      </text>
    </comment>
    <comment ref="I63" authorId="0" shapeId="0">
      <text>
        <r>
          <rPr>
            <sz val="8"/>
            <color indexed="81"/>
            <rFont val="Tahoma"/>
            <family val="2"/>
          </rPr>
          <t xml:space="preserve">Total cost is the calculated value of the data provided and should match the total amount to be paid for construction task. 
</t>
        </r>
        <r>
          <rPr>
            <b/>
            <sz val="8"/>
            <color indexed="81"/>
            <rFont val="Tahoma"/>
            <family val="2"/>
          </rPr>
          <t>Total Cost = # of Items x Cost</t>
        </r>
        <r>
          <rPr>
            <sz val="8"/>
            <color indexed="81"/>
            <rFont val="Tahoma"/>
            <family val="2"/>
          </rPr>
          <t xml:space="preserve">
</t>
        </r>
      </text>
    </comment>
    <comment ref="J63"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63" authorId="2" shapeId="0">
      <text>
        <r>
          <rPr>
            <sz val="9"/>
            <color indexed="81"/>
            <rFont val="Tahoma"/>
            <family val="2"/>
          </rPr>
          <t xml:space="preserve">The amount requested from the sponsoring Program Office.
</t>
        </r>
      </text>
    </comment>
    <comment ref="A68"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71" authorId="0" shapeId="0">
      <text>
        <r>
          <rPr>
            <b/>
            <sz val="8"/>
            <color indexed="81"/>
            <rFont val="Tahoma"/>
            <family val="2"/>
          </rPr>
          <t>Subawards (see “Subaward” definition at 2 CFR 200.92):</t>
        </r>
        <r>
          <rPr>
            <sz val="8"/>
            <color indexed="81"/>
            <rFont val="Tahoma"/>
            <family val="2"/>
          </rPr>
          <t xml:space="preserve">  Provide a description of the Federal award activities proposed to be carried out by any subrecipient and an estimate of the cost (include the cost per subrecipient, to the extent known prior to application submission).  For each subrecipient, enter the subrecipient entity name, if known.  Please indicate any subaward information included under budget category G. Subawards (Subgrants)/Procurement Contracts by including the label “(subaward)” with each subaward entry.
</t>
        </r>
      </text>
    </comment>
    <comment ref="I76" authorId="0" shapeId="0">
      <text>
        <r>
          <rPr>
            <sz val="8"/>
            <color indexed="81"/>
            <rFont val="Tahoma"/>
            <family val="2"/>
          </rPr>
          <t>Total cost is the value or cost of the procurement contract (or consultant) or of the subaward, as applicable.</t>
        </r>
      </text>
    </comment>
    <comment ref="J76"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76" authorId="2" shapeId="0">
      <text>
        <r>
          <rPr>
            <sz val="9"/>
            <color indexed="81"/>
            <rFont val="Tahoma"/>
            <family val="2"/>
          </rPr>
          <t xml:space="preserve">The amount requested from the sponsoring Program Office.
</t>
        </r>
      </text>
    </comment>
    <comment ref="A87"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K93" authorId="2" shapeId="0">
      <text>
        <r>
          <rPr>
            <sz val="9"/>
            <color indexed="81"/>
            <rFont val="Tahoma"/>
            <family val="2"/>
          </rPr>
          <t xml:space="preserve">The amount requested from the sponsoring Program Office.
</t>
        </r>
      </text>
    </comment>
    <comment ref="A101" authorId="0" shapeId="0">
      <text>
        <r>
          <rPr>
            <b/>
            <sz val="8"/>
            <color indexed="81"/>
            <rFont val="Tahoma"/>
            <family val="2"/>
          </rPr>
          <t>Procurement contracts (see “Contract” definition at 2 CFR 200.22):</t>
        </r>
        <r>
          <rPr>
            <sz val="8"/>
            <color indexed="81"/>
            <rFont val="Tahoma"/>
            <family val="2"/>
          </rPr>
          <t xml:space="preserve">  Provide a description of the product or service to be procured by contract and an estimate of the cost.  Indicate whether the applicant’s formal, written Procurement Policy or the Federal Acquisition Regulation is followed.  Applicants are encouraged to promote free and open competition in awarding procurement contracts.  A separate justification must be provided for sole source procurements in excess of the Simplified Acquisition Threshold set in accordance with 41 U.S.C. 1908 (currently set at $150,000).  Consultant Fees: For each consultant enter the name, if known, service to be provided, hourly or daily fee (8-hour day), and estimated time on the project.  Consultant fees in excess of the DOJ grant-making component’s maximum rate for an 8-hour day (currently $650 for OJP and OVW, and $550 for the COPS Office).  All requested information must be included in the budget detail worksheet and budget narrative.
</t>
        </r>
      </text>
    </comment>
    <comment ref="I106" authorId="0" shapeId="0">
      <text>
        <r>
          <rPr>
            <sz val="8"/>
            <color indexed="81"/>
            <rFont val="Tahoma"/>
            <family val="2"/>
          </rPr>
          <t>Total cost is the value or cost of the procurement contract (or consultant) or of the subaward, as applicable.</t>
        </r>
      </text>
    </comment>
    <comment ref="J106"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106" authorId="2" shapeId="0">
      <text>
        <r>
          <rPr>
            <sz val="9"/>
            <color indexed="81"/>
            <rFont val="Tahoma"/>
            <family val="2"/>
          </rPr>
          <t xml:space="preserve">The amount requested from the sponsoring Program Office.
</t>
        </r>
      </text>
    </comment>
    <comment ref="C111" authorId="3" shapeId="0">
      <text>
        <r>
          <rPr>
            <sz val="8"/>
            <color indexed="81"/>
            <rFont val="Tahoma"/>
            <family val="2"/>
          </rPr>
          <t>Enter a text description explaining how the numbers provided in this section were generated, as well as any explanation of the proposed personnel’s roles and qualifications.</t>
        </r>
        <r>
          <rPr>
            <b/>
            <sz val="8"/>
            <color indexed="81"/>
            <rFont val="Tahoma"/>
            <family val="2"/>
          </rPr>
          <t xml:space="preserve"> </t>
        </r>
        <r>
          <rPr>
            <b/>
            <sz val="9"/>
            <color indexed="81"/>
            <rFont val="Tahoma"/>
            <family val="2"/>
          </rPr>
          <t xml:space="preserve">
</t>
        </r>
        <r>
          <rPr>
            <sz val="9"/>
            <color indexed="81"/>
            <rFont val="Tahoma"/>
            <family val="2"/>
          </rPr>
          <t xml:space="preserve">
</t>
        </r>
      </text>
    </comment>
    <comment ref="K117" authorId="2" shapeId="0">
      <text>
        <r>
          <rPr>
            <sz val="9"/>
            <color indexed="81"/>
            <rFont val="Tahoma"/>
            <family val="2"/>
          </rPr>
          <t xml:space="preserve">The amount requested from the sponsoring Program Office.
</t>
        </r>
      </text>
    </comment>
    <comment ref="A122" authorId="0" shapeId="0">
      <text>
        <r>
          <rPr>
            <sz val="8"/>
            <color indexed="81"/>
            <rFont val="Tahoma"/>
            <family val="2"/>
          </rPr>
          <t>List items (e.g., rent, reproduction, telephone, janitorial or security services, and investigative or confidential funds) by type and the basis of the computation. For example, provide the square footage and the cost per square foot for rent, or provide a monthly rental cost and how many months to rent. All requested information must be included in the budget detail worksheet and budget narrative.</t>
        </r>
      </text>
    </comment>
    <comment ref="I125" authorId="0" shapeId="0">
      <text>
        <r>
          <rPr>
            <sz val="8"/>
            <color indexed="81"/>
            <rFont val="Tahoma"/>
            <family val="2"/>
          </rPr>
          <t>Total cost is the value or cost of the other cost.</t>
        </r>
      </text>
    </comment>
    <comment ref="K125" authorId="2" shapeId="0">
      <text>
        <r>
          <rPr>
            <sz val="9"/>
            <color indexed="81"/>
            <rFont val="Tahoma"/>
            <family val="2"/>
          </rPr>
          <t xml:space="preserve">The amount requested from the sponsoring Program Office.
</t>
        </r>
      </text>
    </comment>
    <comment ref="A132"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135" authorId="0" shapeId="0">
      <text>
        <r>
          <rPr>
            <sz val="8"/>
            <color indexed="81"/>
            <rFont val="Tahoma"/>
            <family val="2"/>
          </rPr>
          <t xml:space="preserve">Indirect costs are allowed only if:  a) the applicant has a current, federally approved indirect cost rate; or b) the applicant is eligible to use and elects to use the “de minimis” indirect cost rate described in 2 C.F.R. 200.414(f).  (See paragraph D.1.b. in Appendix VII to Part 200—States and Local Government and Indian Tribe Indirect Cost Proposals for a description of entities that may not elect to use the “de minimis” rate.)  An applicant with a current, federally approved indirect cost rate must attach a copy of the rate approval, (a fully-executed, negotiated agreement).  If the applicant does not have an approved rate, one can be requested by contacting the applicant’s cognizant Federal agency, which will review all documentation and approve a rate for the applicant organization, or if the applicant’s accounting system permits, costs may be allocated in the direct costs categories.  (Applicant Indian tribal governments, in particular, should review Appendix VII to Part 200—States and Local Government and Indian Tribe Indirect Cost Proposals regarding submission and documentation of indirect cost proposals.)   All requested information must be included in the budget detail worksheet and budget narrative.
In order to use the “de minimis” indirect rate an applicant would need to attach written documentation to the application that advises DOJ of both the applicant’s eligibility (to use the “de minimis” rate) and its election. If the applicant elects the de minimis method, costs must be consistently charged as either indirect or direct costs, but may not be double charged or inconsistently charged as both. In addition, if this method is chosen then it must be used consistently for all federal awards until such time as the applicant entity chooses to negotiate a federally approved indirect cost rate.
</t>
        </r>
      </text>
    </comment>
    <comment ref="D138" authorId="1" shapeId="0">
      <text>
        <r>
          <rPr>
            <sz val="8"/>
            <color indexed="81"/>
            <rFont val="Tahoma"/>
            <family val="2"/>
          </rPr>
          <t>Cost is the value of the indirect cost.</t>
        </r>
      </text>
    </comment>
    <comment ref="F138" authorId="0" shapeId="0">
      <text>
        <r>
          <rPr>
            <sz val="8"/>
            <color indexed="81"/>
            <rFont val="Tahoma"/>
            <family val="2"/>
          </rPr>
          <t xml:space="preserve">The approved cost rate for this indirect cost.
</t>
        </r>
      </text>
    </comment>
    <comment ref="K138" authorId="2" shapeId="0">
      <text>
        <r>
          <rPr>
            <sz val="9"/>
            <color indexed="81"/>
            <rFont val="Tahoma"/>
            <family val="2"/>
          </rPr>
          <t xml:space="preserve">The amount requested from the sponsoring Program Office.
</t>
        </r>
      </text>
    </comment>
    <comment ref="A144"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List>
</comments>
</file>

<file path=xl/comments5.xml><?xml version="1.0" encoding="utf-8"?>
<comments xmlns="http://schemas.openxmlformats.org/spreadsheetml/2006/main">
  <authors>
    <author>Klousia, John</author>
    <author>Jerry Makris</author>
    <author>mangatadm</author>
    <author>Conner, James</author>
  </authors>
  <commentList>
    <comment ref="A5" authorId="0" shapeId="0">
      <text>
        <r>
          <rPr>
            <sz val="8"/>
            <color indexed="81"/>
            <rFont val="Tahoma"/>
            <family val="2"/>
          </rPr>
          <t xml:space="preserve">List each position by title and name of employee, if available. Show the annual salary rate and the percentage of time to be devoted to the project. Compensation paid for employees engaged in grant avtivities must be consistent with that paid for similar work within the applicant organization. In the budget narrative, include a description of the responsibilities and duties of each position in relationship to fulfilling the project goals and objectives. All requested information must be included in the budget detail worksheet and budget narrative.
</t>
        </r>
      </text>
    </comment>
    <comment ref="C8" authorId="1" shapeId="0">
      <text>
        <r>
          <rPr>
            <sz val="8"/>
            <color indexed="81"/>
            <rFont val="Tahoma"/>
            <family val="2"/>
          </rPr>
          <t>Enter the total number of positions for type.</t>
        </r>
      </text>
    </comment>
    <comment ref="D8" authorId="0" shapeId="0">
      <text>
        <r>
          <rPr>
            <sz val="8"/>
            <color indexed="81"/>
            <rFont val="Tahoma"/>
            <family val="2"/>
          </rPr>
          <t xml:space="preserve">Enter the employee’s salary. This value can be entered as hourly, daily, weekly or yearly rates. </t>
        </r>
      </text>
    </comment>
    <comment ref="E8" authorId="0" shapeId="0">
      <text>
        <r>
          <rPr>
            <sz val="8"/>
            <color indexed="81"/>
            <rFont val="Tahoma"/>
            <family val="2"/>
          </rPr>
          <t xml:space="preserve">Enter the rate classification for this employee’s salary. Possible values are “hourly, daily, weekly, yearly.” This column is not used by the calculation and is only for annotative purposes.
</t>
        </r>
      </text>
    </comment>
    <comment ref="F8" authorId="0" shapeId="0">
      <text>
        <r>
          <rPr>
            <sz val="8"/>
            <color indexed="81"/>
            <rFont val="Tahoma"/>
            <family val="2"/>
          </rPr>
          <t xml:space="preserve">Enter the number of hours, days, weeks, or years the employee will be working on the project. This column should be the total calendar time. The employee’s actual allocation/availability should be reflected in the “%” column.
</t>
        </r>
      </text>
    </comment>
    <comment ref="H8" authorId="0" shapeId="0">
      <text>
        <r>
          <rPr>
            <sz val="8"/>
            <color indexed="81"/>
            <rFont val="Tahoma"/>
            <family val="2"/>
          </rPr>
          <t xml:space="preserve">Enter the percentage the individual will be working on the proposed project. If the employee is full-time enter 100%.
</t>
        </r>
      </text>
    </comment>
    <comment ref="I8" authorId="0" shapeId="0">
      <text>
        <r>
          <rPr>
            <sz val="8"/>
            <color indexed="81"/>
            <rFont val="Tahoma"/>
            <family val="2"/>
          </rPr>
          <t xml:space="preserve">Total cost is the calculated value of the data provided and should match the total amount to be paid to this employee over the life of the program. 
 </t>
        </r>
        <r>
          <rPr>
            <b/>
            <sz val="8"/>
            <color indexed="81"/>
            <rFont val="Tahoma"/>
            <family val="2"/>
          </rPr>
          <t>Total Cost = Salary x Time Worked x %</t>
        </r>
        <r>
          <rPr>
            <sz val="8"/>
            <color indexed="81"/>
            <rFont val="Tahoma"/>
            <family val="2"/>
          </rPr>
          <t xml:space="preserve">
</t>
        </r>
      </text>
    </comment>
    <comment ref="J8"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8" authorId="2" shapeId="0">
      <text>
        <r>
          <rPr>
            <sz val="9"/>
            <color indexed="81"/>
            <rFont val="Tahoma"/>
            <family val="2"/>
          </rPr>
          <t xml:space="preserve">The amount requested from the sponsoring Program Office.
</t>
        </r>
      </text>
    </comment>
    <comment ref="A13"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16" authorId="0" shapeId="0">
      <text>
        <r>
          <rPr>
            <sz val="8"/>
            <color indexed="81"/>
            <rFont val="Tahoma"/>
            <family val="2"/>
          </rPr>
          <t>Fringe benefits should be based on actual known costs or an approved negotiated rate by a Federal agency. If not based on an approved negotiated rate, list the composition of the fringe benefit package. Fringe benefits are for the personnel listed in the budget category (A) and only for the percentage of time devoted to the project. All requested information must be included in the budget detail worksheet and budget narrative.</t>
        </r>
      </text>
    </comment>
    <comment ref="D19" authorId="0" shapeId="0">
      <text>
        <r>
          <rPr>
            <sz val="8"/>
            <color indexed="81"/>
            <rFont val="Tahoma"/>
            <family val="2"/>
          </rPr>
          <t xml:space="preserve">Enter the cost base for each employee listed in section “A. Personnel” that will receive fringe benefits as part of working on this grant. The salary value may be the Total Cost value calculated for the specific employee.
</t>
        </r>
      </text>
    </comment>
    <comment ref="F19" authorId="0" shapeId="0">
      <text>
        <r>
          <rPr>
            <sz val="8"/>
            <color indexed="81"/>
            <rFont val="Tahoma"/>
            <family val="2"/>
          </rPr>
          <t xml:space="preserve">Enter the percentage of the employee’s salary that is paid as fringe benefits.
</t>
        </r>
      </text>
    </comment>
    <comment ref="I19" authorId="0" shapeId="0">
      <text>
        <r>
          <rPr>
            <sz val="8"/>
            <color indexed="81"/>
            <rFont val="Tahoma"/>
            <family val="2"/>
          </rPr>
          <t>Total cost is the calculated value of the data provided and should match the total amount to be paid to this employee as fringe benefits over the life of the sponsored program.</t>
        </r>
      </text>
    </comment>
    <comment ref="J19"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19" authorId="2" shapeId="0">
      <text>
        <r>
          <rPr>
            <sz val="9"/>
            <color indexed="81"/>
            <rFont val="Tahoma"/>
            <family val="2"/>
          </rPr>
          <t xml:space="preserve">The amount requested from the sponsoring Program Office.
</t>
        </r>
      </text>
    </comment>
    <comment ref="A24"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27" authorId="0" shapeId="0">
      <text>
        <r>
          <rPr>
            <sz val="8"/>
            <color indexed="81"/>
            <rFont val="Tahoma"/>
            <family val="2"/>
          </rPr>
          <t xml:space="preserve">Itemize travel expenses of staff personnel (e.g. staff to training, field interviews, advisory group meeting, etc.). Describe the purpose of each travel expenditure in reference to the project objectives. Show the basis of computation (e.g., six people to 3-day training at $X airfare, $X lodging, $X subsistence). In training projects, travel and meals for trainees should be listed separately. Show the number of trainees and the unit costs involved. Identify the location of travel, if known; or if unknown, indicate "location to be determined." Indicate whether applicant's formal written travel policy or the Federal Travel Regulations are followed. 
</t>
        </r>
        <r>
          <rPr>
            <b/>
            <sz val="8"/>
            <color indexed="81"/>
            <rFont val="Tahoma"/>
            <family val="2"/>
          </rPr>
          <t>Note:</t>
        </r>
        <r>
          <rPr>
            <sz val="8"/>
            <color indexed="81"/>
            <rFont val="Tahoma"/>
            <family val="2"/>
          </rPr>
          <t xml:space="preserve"> Travel expenses for consultants should be included in the “Consultant Travel” data fields under the “Subawards (Subgrants)/Procurement Contracts” category. For each Purpose Area applied for, the budget should include the estimated cost for travel and accommodations for two staff to attend two three-day long meetings, with one in Washington D.C. and one in their region, with the exception of Purpose Area 1, which should budget for one meeting in Washington D.C, and Purpose Areas 6 and 7, which should budget for 3 meetings within a 3 year period, with 2 in Washington D.C, and 1 within their region. All requested information must be included in the budget detail worksheet and budget narrative. </t>
        </r>
      </text>
    </comment>
    <comment ref="F30" authorId="0" shapeId="0">
      <text>
        <r>
          <rPr>
            <sz val="8"/>
            <color indexed="81"/>
            <rFont val="Tahoma"/>
            <family val="2"/>
          </rPr>
          <t xml:space="preserve">Enter the cost of the travel item. For example, the total cost of a single round trip airline ticket, the reimbursement cost of a mile of car travel, or the per night cost of a hotel stay.
</t>
        </r>
      </text>
    </comment>
    <comment ref="G30" authorId="0" shapeId="0">
      <text>
        <r>
          <rPr>
            <sz val="8"/>
            <color indexed="81"/>
            <rFont val="Tahoma"/>
            <family val="2"/>
          </rPr>
          <t xml:space="preserve">Enter the distance traveled or the duration of the stay. For example, the number of nights staying in a hotel, the number of days that per diem will be claimed for or the number of miles traveled by car.
</t>
        </r>
      </text>
    </comment>
    <comment ref="H30" authorId="0" shapeId="0">
      <text>
        <r>
          <rPr>
            <sz val="8"/>
            <color indexed="81"/>
            <rFont val="Tahoma"/>
            <family val="2"/>
          </rPr>
          <t xml:space="preserve">Enter the number of staff that will be claiming travel expenses. For example, the number of employees staying in a hotel, or the number of employees being reimbursed for car travel.
</t>
        </r>
      </text>
    </comment>
    <comment ref="I30" authorId="0" shapeId="0">
      <text>
        <r>
          <rPr>
            <sz val="8"/>
            <color indexed="81"/>
            <rFont val="Tahoma"/>
            <family val="2"/>
          </rPr>
          <t xml:space="preserve">Total cost is the calculated value of the data provided and should match the total amount to be paid for travel reimbursement. 
</t>
        </r>
        <r>
          <rPr>
            <b/>
            <sz val="8"/>
            <color indexed="81"/>
            <rFont val="Tahoma"/>
            <family val="2"/>
          </rPr>
          <t xml:space="preserve"> Total Cost = Cost x Duration or Distance x # of Staff
</t>
        </r>
        <r>
          <rPr>
            <sz val="8"/>
            <color indexed="81"/>
            <rFont val="Tahoma"/>
            <family val="2"/>
          </rPr>
          <t xml:space="preserve">
 </t>
        </r>
      </text>
    </comment>
    <comment ref="J30"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30" authorId="2" shapeId="0">
      <text>
        <r>
          <rPr>
            <sz val="9"/>
            <color indexed="81"/>
            <rFont val="Tahoma"/>
            <family val="2"/>
          </rPr>
          <t xml:space="preserve">The amount requested from the sponsoring Program Office.
</t>
        </r>
      </text>
    </comment>
    <comment ref="A35"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38" authorId="0" shapeId="0">
      <text>
        <r>
          <rPr>
            <sz val="8"/>
            <color indexed="81"/>
            <rFont val="Tahoma"/>
            <family val="2"/>
          </rPr>
          <t>List non-expendable items that are to be purchased (Note: Organization's own capitalization policy for classification of equipment should be used). Expendable items should be included in the "Supplies" category. Applicants should analyze the cost benefits of purchasing versus leasing equipment, especially high cost items and those subject to rapid technological advances. Rented or leased equipment costs should be listed in the “Contracts” data fields under the “Subawards (Subgrants)/Procurement Contracts” category. In the budget narrative, explain how the equipment is necessary for the success of the project, and describe the procurement method to be used. All requested information must be included in the budget detail worksheet and budget narrative.</t>
        </r>
      </text>
    </comment>
    <comment ref="D41" authorId="0" shapeId="0">
      <text>
        <r>
          <rPr>
            <sz val="8"/>
            <color indexed="81"/>
            <rFont val="Tahoma"/>
            <family val="2"/>
          </rPr>
          <t xml:space="preserve">Enter the total number of items to be purchased.
</t>
        </r>
      </text>
    </comment>
    <comment ref="F41" authorId="0" shapeId="0">
      <text>
        <r>
          <rPr>
            <sz val="8"/>
            <color indexed="81"/>
            <rFont val="Tahoma"/>
            <family val="2"/>
          </rPr>
          <t xml:space="preserve">Enter the cost of each equipment item.
</t>
        </r>
      </text>
    </comment>
    <comment ref="I41" authorId="0" shapeId="0">
      <text>
        <r>
          <rPr>
            <sz val="8"/>
            <color indexed="81"/>
            <rFont val="Tahoma"/>
            <family val="2"/>
          </rPr>
          <t xml:space="preserve">Total cost is the calculated value of the data provided and should match the total amount to be paid for equipment item. 
</t>
        </r>
        <r>
          <rPr>
            <b/>
            <sz val="8"/>
            <color indexed="81"/>
            <rFont val="Tahoma"/>
            <family val="2"/>
          </rPr>
          <t>Total Cost = # of Items x Cost</t>
        </r>
        <r>
          <rPr>
            <sz val="8"/>
            <color indexed="81"/>
            <rFont val="Tahoma"/>
            <family val="2"/>
          </rPr>
          <t xml:space="preserve">
</t>
        </r>
      </text>
    </comment>
    <comment ref="J41"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41" authorId="2" shapeId="0">
      <text>
        <r>
          <rPr>
            <sz val="9"/>
            <color indexed="81"/>
            <rFont val="Tahoma"/>
            <family val="2"/>
          </rPr>
          <t xml:space="preserve">The amount requested from the sponsoring Program Office.
</t>
        </r>
      </text>
    </comment>
    <comment ref="A46"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49" authorId="0" shapeId="0">
      <text>
        <r>
          <rPr>
            <sz val="8"/>
            <color indexed="81"/>
            <rFont val="Tahoma"/>
            <family val="2"/>
          </rPr>
          <t>List items by type (office supplies, postage, training materials, copy paper, and expendable equipment items costing less than $5,000, such as books, hand held tape recorders) and show the basis for computation. Generally, supplies include any materials that are expendable or consumed during the course of the project. All requested information must be included in the budget detail worksheet and budget narrative.</t>
        </r>
      </text>
    </comment>
    <comment ref="D52" authorId="0" shapeId="0">
      <text>
        <r>
          <rPr>
            <sz val="8"/>
            <color indexed="81"/>
            <rFont val="Tahoma"/>
            <family val="2"/>
          </rPr>
          <t xml:space="preserve">Enter the total number of items to be purchased.
</t>
        </r>
      </text>
    </comment>
    <comment ref="F52" authorId="0" shapeId="0">
      <text>
        <r>
          <rPr>
            <sz val="8"/>
            <color indexed="81"/>
            <rFont val="Tahoma"/>
            <family val="2"/>
          </rPr>
          <t xml:space="preserve">Enter the cost of each supply item, for example, $11 for printer ink or $110 for office supplies.
</t>
        </r>
      </text>
    </comment>
    <comment ref="I52" authorId="0" shapeId="0">
      <text>
        <r>
          <rPr>
            <sz val="8"/>
            <color indexed="81"/>
            <rFont val="Tahoma"/>
            <family val="2"/>
          </rPr>
          <t xml:space="preserve">Total cost is the calculated value of the data provided and should match the total amount to be paid for supply item. 
</t>
        </r>
        <r>
          <rPr>
            <b/>
            <sz val="8"/>
            <color indexed="81"/>
            <rFont val="Tahoma"/>
            <family val="2"/>
          </rPr>
          <t>Total Cost = # of Items x Cost</t>
        </r>
        <r>
          <rPr>
            <sz val="8"/>
            <color indexed="81"/>
            <rFont val="Tahoma"/>
            <family val="2"/>
          </rPr>
          <t xml:space="preserve">
</t>
        </r>
      </text>
    </comment>
    <comment ref="J52"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52" authorId="2" shapeId="0">
      <text>
        <r>
          <rPr>
            <sz val="9"/>
            <color indexed="81"/>
            <rFont val="Tahoma"/>
            <family val="2"/>
          </rPr>
          <t xml:space="preserve">The amount requested from the sponsoring Program Office.
</t>
        </r>
      </text>
    </comment>
    <comment ref="A57"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60" authorId="0" shapeId="0">
      <text>
        <r>
          <rPr>
            <sz val="8"/>
            <color indexed="81"/>
            <rFont val="Tahoma"/>
            <family val="2"/>
          </rPr>
          <t xml:space="preserve">Provide a description of the construction project and an estimate of the costs.  Construction costs are only allowed for Purpose Area #4. Minor repairs or renovations may be allowable in other Purpose Areas and should be classified in the “Other” category.  Consult with the program office before budgeting funds in this category.  All requested information must be included in the budget detail worksheet and  budget narrative.  </t>
        </r>
      </text>
    </comment>
    <comment ref="A63" authorId="0" shapeId="0">
      <text>
        <r>
          <rPr>
            <sz val="8"/>
            <color indexed="81"/>
            <rFont val="Tahoma"/>
            <family val="2"/>
          </rPr>
          <t>Construction costs are not permitted by this Purpose Area.</t>
        </r>
      </text>
    </comment>
    <comment ref="D63" authorId="0" shapeId="0">
      <text>
        <r>
          <rPr>
            <sz val="8"/>
            <color indexed="81"/>
            <rFont val="Tahoma"/>
            <family val="2"/>
          </rPr>
          <t xml:space="preserve">Enter the total number of items to be purchased.
</t>
        </r>
      </text>
    </comment>
    <comment ref="F63" authorId="0" shapeId="0">
      <text>
        <r>
          <rPr>
            <sz val="8"/>
            <color indexed="81"/>
            <rFont val="Tahoma"/>
            <family val="2"/>
          </rPr>
          <t xml:space="preserve">Enter the cost of each construction task.
</t>
        </r>
      </text>
    </comment>
    <comment ref="I63" authorId="0" shapeId="0">
      <text>
        <r>
          <rPr>
            <sz val="8"/>
            <color indexed="81"/>
            <rFont val="Tahoma"/>
            <family val="2"/>
          </rPr>
          <t xml:space="preserve">Total cost is the calculated value of the data provided and should match the total amount to be paid for construction task. 
</t>
        </r>
        <r>
          <rPr>
            <b/>
            <sz val="8"/>
            <color indexed="81"/>
            <rFont val="Tahoma"/>
            <family val="2"/>
          </rPr>
          <t>Total Cost = # of Items x Cost</t>
        </r>
        <r>
          <rPr>
            <sz val="8"/>
            <color indexed="81"/>
            <rFont val="Tahoma"/>
            <family val="2"/>
          </rPr>
          <t xml:space="preserve">
</t>
        </r>
      </text>
    </comment>
    <comment ref="J63"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63" authorId="2" shapeId="0">
      <text>
        <r>
          <rPr>
            <sz val="9"/>
            <color indexed="81"/>
            <rFont val="Tahoma"/>
            <family val="2"/>
          </rPr>
          <t xml:space="preserve">The amount requested from the sponsoring Program Office.
</t>
        </r>
      </text>
    </comment>
    <comment ref="A68"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71" authorId="0" shapeId="0">
      <text>
        <r>
          <rPr>
            <b/>
            <sz val="8"/>
            <color indexed="81"/>
            <rFont val="Tahoma"/>
            <family val="2"/>
          </rPr>
          <t>Subawards (see “Subaward” definition at 2 CFR 200.92):</t>
        </r>
        <r>
          <rPr>
            <sz val="8"/>
            <color indexed="81"/>
            <rFont val="Tahoma"/>
            <family val="2"/>
          </rPr>
          <t xml:space="preserve">  Provide a description of the Federal award activities proposed to be carried out by any subrecipient and an estimate of the cost (include the cost per subrecipient, to the extent known prior to application submission).  For each subrecipient, enter the subrecipient entity name, if known.  Please indicate any subaward information included under budget category G. Subawards (Subgrants)/Procurement Contracts by including the label “(subaward)” with each subaward entry.
</t>
        </r>
      </text>
    </comment>
    <comment ref="I76" authorId="0" shapeId="0">
      <text>
        <r>
          <rPr>
            <sz val="8"/>
            <color indexed="81"/>
            <rFont val="Tahoma"/>
            <family val="2"/>
          </rPr>
          <t>Total cost is the value or cost of the procurement contract (or consultant) or of the subaward, as applicable.</t>
        </r>
      </text>
    </comment>
    <comment ref="J76"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76" authorId="2" shapeId="0">
      <text>
        <r>
          <rPr>
            <sz val="9"/>
            <color indexed="81"/>
            <rFont val="Tahoma"/>
            <family val="2"/>
          </rPr>
          <t xml:space="preserve">The amount requested from the sponsoring Program Office.
</t>
        </r>
      </text>
    </comment>
    <comment ref="A87"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K93" authorId="2" shapeId="0">
      <text>
        <r>
          <rPr>
            <sz val="9"/>
            <color indexed="81"/>
            <rFont val="Tahoma"/>
            <family val="2"/>
          </rPr>
          <t xml:space="preserve">The amount requested from the sponsoring Program Office.
</t>
        </r>
      </text>
    </comment>
    <comment ref="A101" authorId="0" shapeId="0">
      <text>
        <r>
          <rPr>
            <b/>
            <sz val="8"/>
            <color indexed="81"/>
            <rFont val="Tahoma"/>
            <family val="2"/>
          </rPr>
          <t>Procurement contracts (see “Contract” definition at 2 CFR 200.22):</t>
        </r>
        <r>
          <rPr>
            <sz val="8"/>
            <color indexed="81"/>
            <rFont val="Tahoma"/>
            <family val="2"/>
          </rPr>
          <t xml:space="preserve">  Provide a description of the product or service to be procured by contract and an estimate of the cost.  Indicate whether the applicant’s formal, written Procurement Policy or the Federal Acquisition Regulation is followed.  Applicants are encouraged to promote free and open competition in awarding procurement contracts.  A separate justification must be provided for sole source procurements in excess of the Simplified Acquisition Threshold set in accordance with 41 U.S.C. 1908 (currently set at $150,000).  Consultant Fees: For each consultant enter the name, if known, service to be provided, hourly or daily fee (8-hour day), and estimated time on the project.  Consultant fees in excess of the DOJ grant-making component’s maximum rate for an 8-hour day (currently $650 for OJP and OVW, and $550 for the COPS Office).  All requested information must be included in the budget detail worksheet and budget narrative.
</t>
        </r>
      </text>
    </comment>
    <comment ref="I106" authorId="0" shapeId="0">
      <text>
        <r>
          <rPr>
            <sz val="8"/>
            <color indexed="81"/>
            <rFont val="Tahoma"/>
            <family val="2"/>
          </rPr>
          <t>Total cost is the value or cost of the procurement contract (or consultant) or of the subaward, as applicable.</t>
        </r>
      </text>
    </comment>
    <comment ref="J106"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106" authorId="2" shapeId="0">
      <text>
        <r>
          <rPr>
            <sz val="9"/>
            <color indexed="81"/>
            <rFont val="Tahoma"/>
            <family val="2"/>
          </rPr>
          <t xml:space="preserve">The amount requested from the sponsoring Program Office.
</t>
        </r>
      </text>
    </comment>
    <comment ref="C111" authorId="3" shapeId="0">
      <text>
        <r>
          <rPr>
            <sz val="8"/>
            <color indexed="81"/>
            <rFont val="Tahoma"/>
            <family val="2"/>
          </rPr>
          <t>Enter a text description explaining how the numbers provided in this section were generated, as well as any explanation of the proposed personnel’s roles and qualifications.</t>
        </r>
        <r>
          <rPr>
            <b/>
            <sz val="8"/>
            <color indexed="81"/>
            <rFont val="Tahoma"/>
            <family val="2"/>
          </rPr>
          <t xml:space="preserve"> </t>
        </r>
        <r>
          <rPr>
            <b/>
            <sz val="9"/>
            <color indexed="81"/>
            <rFont val="Tahoma"/>
            <family val="2"/>
          </rPr>
          <t xml:space="preserve">
</t>
        </r>
        <r>
          <rPr>
            <sz val="9"/>
            <color indexed="81"/>
            <rFont val="Tahoma"/>
            <family val="2"/>
          </rPr>
          <t xml:space="preserve">
</t>
        </r>
      </text>
    </comment>
    <comment ref="K117" authorId="2" shapeId="0">
      <text>
        <r>
          <rPr>
            <sz val="9"/>
            <color indexed="81"/>
            <rFont val="Tahoma"/>
            <family val="2"/>
          </rPr>
          <t xml:space="preserve">The amount requested from the sponsoring Program Office.
</t>
        </r>
      </text>
    </comment>
    <comment ref="A122" authorId="0" shapeId="0">
      <text>
        <r>
          <rPr>
            <sz val="8"/>
            <color indexed="81"/>
            <rFont val="Tahoma"/>
            <family val="2"/>
          </rPr>
          <t>List items (e.g., rent, reproduction, telephone, janitorial or security services, and investigative or confidential funds) by type and the basis of the computation. For example, provide the square footage and the cost per square foot for rent, or provide a monthly rental cost and how many months to rent. All requested information must be included in the budget detail worksheet and budget narrative.</t>
        </r>
      </text>
    </comment>
    <comment ref="I125" authorId="0" shapeId="0">
      <text>
        <r>
          <rPr>
            <sz val="8"/>
            <color indexed="81"/>
            <rFont val="Tahoma"/>
            <family val="2"/>
          </rPr>
          <t>Total cost is the value or cost of the other cost.</t>
        </r>
      </text>
    </comment>
    <comment ref="K125" authorId="2" shapeId="0">
      <text>
        <r>
          <rPr>
            <sz val="9"/>
            <color indexed="81"/>
            <rFont val="Tahoma"/>
            <family val="2"/>
          </rPr>
          <t xml:space="preserve">The amount requested from the sponsoring Program Office.
</t>
        </r>
      </text>
    </comment>
    <comment ref="A132"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135" authorId="0" shapeId="0">
      <text>
        <r>
          <rPr>
            <sz val="8"/>
            <color indexed="81"/>
            <rFont val="Tahoma"/>
            <family val="2"/>
          </rPr>
          <t xml:space="preserve">Indirect costs are allowed only if:  a) the applicant has a current, federally approved indirect cost rate; or b) the applicant is eligible to use and elects to use the “de minimis” indirect cost rate described in 2 C.F.R. 200.414(f).  (See paragraph D.1.b. in Appendix VII to Part 200—States and Local Government and Indian Tribe Indirect Cost Proposals for a description of entities that may not elect to use the “de minimis” rate.)  An applicant with a current, federally approved indirect cost rate must attach a copy of the rate approval, (a fully-executed, negotiated agreement).  If the applicant does not have an approved rate, one can be requested by contacting the applicant’s cognizant Federal agency, which will review all documentation and approve a rate for the applicant organization, or if the applicant’s accounting system permits, costs may be allocated in the direct costs categories.  (Applicant Indian tribal governments, in particular, should review Appendix VII to Part 200—States and Local Government and Indian Tribe Indirect Cost Proposals regarding submission and documentation of indirect cost proposals.)   All requested information must be included in the budget detail worksheet and budget narrative.
In order to use the “de minimis” indirect rate an applicant would need to attach written documentation to the application that advises DOJ of both the applicant’s eligibility (to use the “de minimis” rate) and its election. If the applicant elects the de minimis method, costs must be consistently charged as either indirect or direct costs, but may not be double charged or inconsistently charged as both. In addition, if this method is chosen then it must be used consistently for all federal awards until such time as the applicant entity chooses to negotiate a federally approved indirect cost rate.
</t>
        </r>
      </text>
    </comment>
    <comment ref="D138" authorId="1" shapeId="0">
      <text>
        <r>
          <rPr>
            <sz val="8"/>
            <color indexed="81"/>
            <rFont val="Tahoma"/>
            <family val="2"/>
          </rPr>
          <t>Cost is the value of the indirect cost.</t>
        </r>
      </text>
    </comment>
    <comment ref="F138" authorId="0" shapeId="0">
      <text>
        <r>
          <rPr>
            <sz val="8"/>
            <color indexed="81"/>
            <rFont val="Tahoma"/>
            <family val="2"/>
          </rPr>
          <t xml:space="preserve">The approved cost rate for this indirect cost.
</t>
        </r>
      </text>
    </comment>
    <comment ref="K138" authorId="2" shapeId="0">
      <text>
        <r>
          <rPr>
            <sz val="9"/>
            <color indexed="81"/>
            <rFont val="Tahoma"/>
            <family val="2"/>
          </rPr>
          <t xml:space="preserve">The amount requested from the sponsoring Program Office.
</t>
        </r>
      </text>
    </comment>
    <comment ref="A144"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List>
</comments>
</file>

<file path=xl/comments6.xml><?xml version="1.0" encoding="utf-8"?>
<comments xmlns="http://schemas.openxmlformats.org/spreadsheetml/2006/main">
  <authors>
    <author>Klousia, John</author>
    <author>Jerry Makris</author>
    <author>mangatadm</author>
    <author>Conner, James</author>
  </authors>
  <commentList>
    <comment ref="A5" authorId="0" shapeId="0">
      <text>
        <r>
          <rPr>
            <sz val="8"/>
            <color indexed="81"/>
            <rFont val="Tahoma"/>
            <family val="2"/>
          </rPr>
          <t xml:space="preserve">List each position by title and name of employee, if available. Show the annual salary rate and the percentage of time to be devoted to the project. Compensation paid for employees engaged in grant avtivities must be consistent with that paid for similar work within the applicant organization. In the budget narrative, include a description of the responsibilities and duties of each position in relationship to fulfilling the project goals and objectives. All requested information must be included in the budget detail worksheet and budget narrative.
</t>
        </r>
      </text>
    </comment>
    <comment ref="C8" authorId="1" shapeId="0">
      <text>
        <r>
          <rPr>
            <sz val="8"/>
            <color indexed="81"/>
            <rFont val="Tahoma"/>
            <family val="2"/>
          </rPr>
          <t>Enter the total number of positions for type.</t>
        </r>
      </text>
    </comment>
    <comment ref="D8" authorId="0" shapeId="0">
      <text>
        <r>
          <rPr>
            <sz val="8"/>
            <color indexed="81"/>
            <rFont val="Tahoma"/>
            <family val="2"/>
          </rPr>
          <t xml:space="preserve">Enter the employee’s salary. This value can be entered as hourly, daily, weekly or yearly rates. </t>
        </r>
      </text>
    </comment>
    <comment ref="E8" authorId="0" shapeId="0">
      <text>
        <r>
          <rPr>
            <sz val="8"/>
            <color indexed="81"/>
            <rFont val="Tahoma"/>
            <family val="2"/>
          </rPr>
          <t xml:space="preserve">Enter the rate classification for this employee’s salary. Possible values are “hourly, daily, weekly, yearly.” This column is not used by the calculation and is only for annotative purposes.
</t>
        </r>
      </text>
    </comment>
    <comment ref="F8" authorId="0" shapeId="0">
      <text>
        <r>
          <rPr>
            <sz val="8"/>
            <color indexed="81"/>
            <rFont val="Tahoma"/>
            <family val="2"/>
          </rPr>
          <t xml:space="preserve">Enter the number of hours, days, weeks, or years the employee will be working on the project. This column should be the total calendar time. The employee’s actual allocation/availability should be reflected in the “%” column.
</t>
        </r>
      </text>
    </comment>
    <comment ref="H8" authorId="0" shapeId="0">
      <text>
        <r>
          <rPr>
            <sz val="8"/>
            <color indexed="81"/>
            <rFont val="Tahoma"/>
            <family val="2"/>
          </rPr>
          <t xml:space="preserve">Enter the percentage the individual will be working on the proposed project. If the employee is full-time enter 100%.
</t>
        </r>
      </text>
    </comment>
    <comment ref="I8" authorId="0" shapeId="0">
      <text>
        <r>
          <rPr>
            <sz val="8"/>
            <color indexed="81"/>
            <rFont val="Tahoma"/>
            <family val="2"/>
          </rPr>
          <t xml:space="preserve">Total cost is the calculated value of the data provided and should match the total amount to be paid to this employee over the life of the program. 
 </t>
        </r>
        <r>
          <rPr>
            <b/>
            <sz val="8"/>
            <color indexed="81"/>
            <rFont val="Tahoma"/>
            <family val="2"/>
          </rPr>
          <t>Total Cost = Salary x Time Worked x %</t>
        </r>
        <r>
          <rPr>
            <sz val="8"/>
            <color indexed="81"/>
            <rFont val="Tahoma"/>
            <family val="2"/>
          </rPr>
          <t xml:space="preserve">
</t>
        </r>
      </text>
    </comment>
    <comment ref="J8"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8" authorId="2" shapeId="0">
      <text>
        <r>
          <rPr>
            <sz val="9"/>
            <color indexed="81"/>
            <rFont val="Tahoma"/>
            <family val="2"/>
          </rPr>
          <t xml:space="preserve">The amount requested from the sponsoring Program Office.
</t>
        </r>
      </text>
    </comment>
    <comment ref="A13"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16" authorId="0" shapeId="0">
      <text>
        <r>
          <rPr>
            <sz val="8"/>
            <color indexed="81"/>
            <rFont val="Tahoma"/>
            <family val="2"/>
          </rPr>
          <t>Fringe benefits should be based on actual known costs or an approved negotiated rate by a Federal agency. If not based on an approved negotiated rate, list the composition of the fringe benefit package. Fringe benefits are for the personnel listed in the budget category (A) and only for the percentage of time devoted to the project. All requested information must be included in the budget detail worksheet and budget narrative.</t>
        </r>
      </text>
    </comment>
    <comment ref="D19" authorId="0" shapeId="0">
      <text>
        <r>
          <rPr>
            <sz val="8"/>
            <color indexed="81"/>
            <rFont val="Tahoma"/>
            <family val="2"/>
          </rPr>
          <t xml:space="preserve">Enter the cost base for each employee listed in section “A. Personnel” that will receive fringe benefits as part of working on this grant. The salary value may be the Total Cost value calculated for the specific employee.
</t>
        </r>
      </text>
    </comment>
    <comment ref="F19" authorId="0" shapeId="0">
      <text>
        <r>
          <rPr>
            <sz val="8"/>
            <color indexed="81"/>
            <rFont val="Tahoma"/>
            <family val="2"/>
          </rPr>
          <t xml:space="preserve">Enter the percentage of the employee’s salary that is paid as fringe benefits.
</t>
        </r>
      </text>
    </comment>
    <comment ref="I19" authorId="0" shapeId="0">
      <text>
        <r>
          <rPr>
            <sz val="8"/>
            <color indexed="81"/>
            <rFont val="Tahoma"/>
            <family val="2"/>
          </rPr>
          <t>Total cost is the calculated value of the data provided and should match the total amount to be paid to this employee as fringe benefits over the life of the sponsored program.</t>
        </r>
      </text>
    </comment>
    <comment ref="J19"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19" authorId="2" shapeId="0">
      <text>
        <r>
          <rPr>
            <sz val="9"/>
            <color indexed="81"/>
            <rFont val="Tahoma"/>
            <family val="2"/>
          </rPr>
          <t xml:space="preserve">The amount requested from the sponsoring Program Office.
</t>
        </r>
      </text>
    </comment>
    <comment ref="A24"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27" authorId="0" shapeId="0">
      <text>
        <r>
          <rPr>
            <sz val="8"/>
            <color indexed="81"/>
            <rFont val="Tahoma"/>
            <family val="2"/>
          </rPr>
          <t xml:space="preserve">Itemize travel expenses of staff personnel (e.g. staff to training, field interviews, advisory group meeting, etc.). Describe the purpose of each travel expenditure in reference to the project objectives. Show the basis of computation (e.g., six people to 3-day training at $X airfare, $X lodging, $X subsistence). In training projects, travel and meals for trainees should be listed separately. Show the number of trainees and the unit costs involved. Identify the location of travel, if known; or if unknown, indicate "location to be determined." Indicate whether applicant's formal written travel policy or the Federal Travel Regulations are followed. 
Note:  Travel expenses for consultants should be included in the “Consultant Travel” data fields under the “Subawards (Subgrants)/Procurement Contracts” category.   For each Purpose Area applied for, the budget should include the estimated cost for travel and accommodations for two staff to attend two three-day long meetings, with one in Washington D.C. and one in their region, with the exception of Purpose Area 1, which should budget for one meeting in Washington D.C, and Purpose Areas 6 and 7, which should budget for 3 meetings within a 3 year period, with 2 in Washington D.C, and 1 within their region. All requested information must be included in the budget detail worksheet and budget narrative. 
</t>
        </r>
      </text>
    </comment>
    <comment ref="F30" authorId="0" shapeId="0">
      <text>
        <r>
          <rPr>
            <sz val="8"/>
            <color indexed="81"/>
            <rFont val="Tahoma"/>
            <family val="2"/>
          </rPr>
          <t xml:space="preserve">Enter the cost of the travel item. For example, the total cost of a single round trip airline ticket, the reimbursement cost of a mile of car travel, or the per night cost of a hotel stay.
</t>
        </r>
      </text>
    </comment>
    <comment ref="G30" authorId="0" shapeId="0">
      <text>
        <r>
          <rPr>
            <sz val="8"/>
            <color indexed="81"/>
            <rFont val="Tahoma"/>
            <family val="2"/>
          </rPr>
          <t xml:space="preserve">Enter the distance traveled or the duration of the stay. For example, the number of nights staying in a hotel, the number of days that per diem will be claimed for or the number of miles traveled by car.
</t>
        </r>
      </text>
    </comment>
    <comment ref="H30" authorId="0" shapeId="0">
      <text>
        <r>
          <rPr>
            <sz val="8"/>
            <color indexed="81"/>
            <rFont val="Tahoma"/>
            <family val="2"/>
          </rPr>
          <t xml:space="preserve">Enter the number of staff that will be claiming travel expenses. For example, the number of employees staying in a hotel, or the number of employees being reimbursed for car travel.
</t>
        </r>
      </text>
    </comment>
    <comment ref="I30" authorId="0" shapeId="0">
      <text>
        <r>
          <rPr>
            <sz val="8"/>
            <color indexed="81"/>
            <rFont val="Tahoma"/>
            <family val="2"/>
          </rPr>
          <t xml:space="preserve">Total cost is the calculated value of the data provided and should match the total amount to be paid for travel reimbursement. 
</t>
        </r>
        <r>
          <rPr>
            <b/>
            <sz val="8"/>
            <color indexed="81"/>
            <rFont val="Tahoma"/>
            <family val="2"/>
          </rPr>
          <t xml:space="preserve"> Total Cost = Cost x Duration or Distance x # of Staff
</t>
        </r>
        <r>
          <rPr>
            <sz val="8"/>
            <color indexed="81"/>
            <rFont val="Tahoma"/>
            <family val="2"/>
          </rPr>
          <t xml:space="preserve">
 </t>
        </r>
      </text>
    </comment>
    <comment ref="J30"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30" authorId="2" shapeId="0">
      <text>
        <r>
          <rPr>
            <sz val="9"/>
            <color indexed="81"/>
            <rFont val="Tahoma"/>
            <family val="2"/>
          </rPr>
          <t xml:space="preserve">The amount requested from the sponsoring Program Office.
</t>
        </r>
      </text>
    </comment>
    <comment ref="A35"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38" authorId="0" shapeId="0">
      <text>
        <r>
          <rPr>
            <sz val="8"/>
            <color indexed="81"/>
            <rFont val="Tahoma"/>
            <family val="2"/>
          </rPr>
          <t>List non-expendable items that are to be purchased (Note: Organization's own capitalization policy for classification of equipment should be used). Expendable items should be included in the "Supplies" category. Applicants should analyze the cost benefits of purchasing versus leasing equipment, especially high cost items and those subject to rapid technological advances.Rented or leased equipment costs should be listed in the “Contracts” data fields under the “Subawards (Subgrants)/Procurement Contracts” category. In the budget narrative, explain how the equipment is necessary for the success of the project, and describe the procurement method to be used. All requested information must be included in the budget detail worksheet and budget narrative.</t>
        </r>
      </text>
    </comment>
    <comment ref="D41" authorId="0" shapeId="0">
      <text>
        <r>
          <rPr>
            <sz val="8"/>
            <color indexed="81"/>
            <rFont val="Tahoma"/>
            <family val="2"/>
          </rPr>
          <t xml:space="preserve">Enter the total number of items to be purchased.
</t>
        </r>
      </text>
    </comment>
    <comment ref="F41" authorId="0" shapeId="0">
      <text>
        <r>
          <rPr>
            <sz val="8"/>
            <color indexed="81"/>
            <rFont val="Tahoma"/>
            <family val="2"/>
          </rPr>
          <t xml:space="preserve">Enter the cost of each equipment item.
</t>
        </r>
      </text>
    </comment>
    <comment ref="I41" authorId="0" shapeId="0">
      <text>
        <r>
          <rPr>
            <sz val="8"/>
            <color indexed="81"/>
            <rFont val="Tahoma"/>
            <family val="2"/>
          </rPr>
          <t xml:space="preserve">Total cost is the calculated value of the data provided and should match the total amount to be paid for equipment item. 
</t>
        </r>
        <r>
          <rPr>
            <b/>
            <sz val="8"/>
            <color indexed="81"/>
            <rFont val="Tahoma"/>
            <family val="2"/>
          </rPr>
          <t>Total Cost = # of Items x Cost</t>
        </r>
        <r>
          <rPr>
            <sz val="8"/>
            <color indexed="81"/>
            <rFont val="Tahoma"/>
            <family val="2"/>
          </rPr>
          <t xml:space="preserve">
</t>
        </r>
      </text>
    </comment>
    <comment ref="J41"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41" authorId="2" shapeId="0">
      <text>
        <r>
          <rPr>
            <sz val="9"/>
            <color indexed="81"/>
            <rFont val="Tahoma"/>
            <family val="2"/>
          </rPr>
          <t xml:space="preserve">The amount requested from the sponsoring Program Office.
</t>
        </r>
      </text>
    </comment>
    <comment ref="A46"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49" authorId="0" shapeId="0">
      <text>
        <r>
          <rPr>
            <sz val="8"/>
            <color indexed="81"/>
            <rFont val="Tahoma"/>
            <family val="2"/>
          </rPr>
          <t>List items by type (office supplies, postage, training materials, copy paper, and expendable equipment items costing less than $5,000, such as books, hand held tape recorders) and show the basis for computation. Generally, supplies include any materials that are expendable or consumed during the course of the project. All requested information must be included in the budget detail worksheet and budget narrative.</t>
        </r>
      </text>
    </comment>
    <comment ref="D52" authorId="0" shapeId="0">
      <text>
        <r>
          <rPr>
            <sz val="8"/>
            <color indexed="81"/>
            <rFont val="Tahoma"/>
            <family val="2"/>
          </rPr>
          <t xml:space="preserve">Enter the total number of items to be purchased.
</t>
        </r>
      </text>
    </comment>
    <comment ref="F52" authorId="0" shapeId="0">
      <text>
        <r>
          <rPr>
            <sz val="8"/>
            <color indexed="81"/>
            <rFont val="Tahoma"/>
            <family val="2"/>
          </rPr>
          <t xml:space="preserve">Enter the cost of each supply item, for example, $11 for printer ink or $110 for office supplies.
</t>
        </r>
      </text>
    </comment>
    <comment ref="I52" authorId="0" shapeId="0">
      <text>
        <r>
          <rPr>
            <sz val="8"/>
            <color indexed="81"/>
            <rFont val="Tahoma"/>
            <family val="2"/>
          </rPr>
          <t xml:space="preserve">Total cost is the calculated value of the data provided and should match the total amount to be paid for supply item. 
</t>
        </r>
        <r>
          <rPr>
            <b/>
            <sz val="8"/>
            <color indexed="81"/>
            <rFont val="Tahoma"/>
            <family val="2"/>
          </rPr>
          <t>Total Cost = # of Items x Cost</t>
        </r>
        <r>
          <rPr>
            <sz val="8"/>
            <color indexed="81"/>
            <rFont val="Tahoma"/>
            <family val="2"/>
          </rPr>
          <t xml:space="preserve">
</t>
        </r>
      </text>
    </comment>
    <comment ref="J52"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52" authorId="2" shapeId="0">
      <text>
        <r>
          <rPr>
            <sz val="9"/>
            <color indexed="81"/>
            <rFont val="Tahoma"/>
            <family val="2"/>
          </rPr>
          <t xml:space="preserve">The amount requested from the sponsoring Program Office.
</t>
        </r>
      </text>
    </comment>
    <comment ref="A57"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60" authorId="0" shapeId="0">
      <text>
        <r>
          <rPr>
            <sz val="8"/>
            <color indexed="81"/>
            <rFont val="Tahoma"/>
            <family val="2"/>
          </rPr>
          <t xml:space="preserve">Provide a description of the construction project and an estimate of the costs.  Construction costs are only allowed for Purpose Area #4. Minor repairs or renovations may be allowable in other Purpose Areas and should be classified in the “Other” category.  Consult with the program office before budgeting funds in this category.  All requested information must be included in the budget detail worksheet and  budget narrative. </t>
        </r>
      </text>
    </comment>
    <comment ref="A63" authorId="0" shapeId="0">
      <text>
        <r>
          <rPr>
            <sz val="8"/>
            <color indexed="81"/>
            <rFont val="Tahoma"/>
            <family val="2"/>
          </rPr>
          <t>Construction costs are not permitted by this Purpose Area.</t>
        </r>
      </text>
    </comment>
    <comment ref="D63" authorId="0" shapeId="0">
      <text>
        <r>
          <rPr>
            <sz val="8"/>
            <color indexed="81"/>
            <rFont val="Tahoma"/>
            <family val="2"/>
          </rPr>
          <t xml:space="preserve">Enter the total number of items to be purchased.
</t>
        </r>
      </text>
    </comment>
    <comment ref="F63" authorId="0" shapeId="0">
      <text>
        <r>
          <rPr>
            <sz val="8"/>
            <color indexed="81"/>
            <rFont val="Tahoma"/>
            <family val="2"/>
          </rPr>
          <t xml:space="preserve">Enter the cost of each construction task.
</t>
        </r>
      </text>
    </comment>
    <comment ref="I63" authorId="0" shapeId="0">
      <text>
        <r>
          <rPr>
            <sz val="8"/>
            <color indexed="81"/>
            <rFont val="Tahoma"/>
            <family val="2"/>
          </rPr>
          <t xml:space="preserve">Total cost is the calculated value of the data provided and should match the total amount to be paid for construction task. 
</t>
        </r>
        <r>
          <rPr>
            <b/>
            <sz val="8"/>
            <color indexed="81"/>
            <rFont val="Tahoma"/>
            <family val="2"/>
          </rPr>
          <t>Total Cost = # of Items x Cost</t>
        </r>
        <r>
          <rPr>
            <sz val="8"/>
            <color indexed="81"/>
            <rFont val="Tahoma"/>
            <family val="2"/>
          </rPr>
          <t xml:space="preserve">
</t>
        </r>
      </text>
    </comment>
    <comment ref="J63"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63" authorId="2" shapeId="0">
      <text>
        <r>
          <rPr>
            <sz val="9"/>
            <color indexed="81"/>
            <rFont val="Tahoma"/>
            <family val="2"/>
          </rPr>
          <t xml:space="preserve">The amount requested from the sponsoring Program Office.
</t>
        </r>
      </text>
    </comment>
    <comment ref="A68"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71" authorId="0" shapeId="0">
      <text>
        <r>
          <rPr>
            <b/>
            <sz val="8"/>
            <color indexed="81"/>
            <rFont val="Tahoma"/>
            <family val="2"/>
          </rPr>
          <t>Subawards (see “Subaward” definition at 2 CFR 200.92):</t>
        </r>
        <r>
          <rPr>
            <sz val="8"/>
            <color indexed="81"/>
            <rFont val="Tahoma"/>
            <family val="2"/>
          </rPr>
          <t xml:space="preserve">  Provide a description of the Federal award activities proposed to be carried out by any subrecipient and an estimate of the cost (include the cost per subrecipient, to the extent known prior to application submission).  For each subrecipient, enter the subrecipient entity name, if known.  Please indicate any subaward information included under budget category G. Subawards (Subgrants)/Procurement Contracts by including the label “(subaward)” with each subaward entry.
</t>
        </r>
      </text>
    </comment>
    <comment ref="I76" authorId="0" shapeId="0">
      <text>
        <r>
          <rPr>
            <sz val="8"/>
            <color indexed="81"/>
            <rFont val="Tahoma"/>
            <family val="2"/>
          </rPr>
          <t>Total cost is the value or cost of the procurement contract (or consultant) or of the subaward, as applicable.</t>
        </r>
      </text>
    </comment>
    <comment ref="J76"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76" authorId="2" shapeId="0">
      <text>
        <r>
          <rPr>
            <sz val="9"/>
            <color indexed="81"/>
            <rFont val="Tahoma"/>
            <family val="2"/>
          </rPr>
          <t xml:space="preserve">The amount requested from the sponsoring Program Office.
</t>
        </r>
      </text>
    </comment>
    <comment ref="A87"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K93" authorId="2" shapeId="0">
      <text>
        <r>
          <rPr>
            <sz val="9"/>
            <color indexed="81"/>
            <rFont val="Tahoma"/>
            <family val="2"/>
          </rPr>
          <t xml:space="preserve">The amount requested from the sponsoring Program Office.
</t>
        </r>
      </text>
    </comment>
    <comment ref="A101" authorId="0" shapeId="0">
      <text>
        <r>
          <rPr>
            <b/>
            <sz val="8"/>
            <color indexed="81"/>
            <rFont val="Tahoma"/>
            <family val="2"/>
          </rPr>
          <t>Procurement contracts (see “Contract” definition at 2 CFR 200.22):</t>
        </r>
        <r>
          <rPr>
            <sz val="8"/>
            <color indexed="81"/>
            <rFont val="Tahoma"/>
            <family val="2"/>
          </rPr>
          <t xml:space="preserve">  Provide a description of the product or service to be procured by contract and an estimate of the cost.  Indicate whether the applicant’s formal, written Procurement Policy or the Federal Acquisition Regulation is followed.  Applicants are encouraged to promote free and open competition in awarding procurement contracts.  A separate justification must be provided for sole source procurements in excess of the Simplified Acquisition Threshold set in accordance with 41 U.S.C. 1908 (currently set at $150,000).  Consultant Fees: For each consultant enter the name, if known, service to be provided, hourly or daily fee (8-hour day), and estimated time on the project.  Consultant fees in excess of the DOJ grant-making component’s maximum rate for an 8-hour day (currently $650 for OJP and OVW, and $550 for the COPS Office).  All requested information must be included in the budget detail worksheet and budget narrative.
</t>
        </r>
      </text>
    </comment>
    <comment ref="I106" authorId="0" shapeId="0">
      <text>
        <r>
          <rPr>
            <sz val="8"/>
            <color indexed="81"/>
            <rFont val="Tahoma"/>
            <family val="2"/>
          </rPr>
          <t>Total cost is the value or cost of the procurement contract (or consultant) or of the subaward, as applicable.</t>
        </r>
      </text>
    </comment>
    <comment ref="J106"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106" authorId="2" shapeId="0">
      <text>
        <r>
          <rPr>
            <sz val="9"/>
            <color indexed="81"/>
            <rFont val="Tahoma"/>
            <family val="2"/>
          </rPr>
          <t xml:space="preserve">The amount requested from the sponsoring Program Office.
</t>
        </r>
      </text>
    </comment>
    <comment ref="C111" authorId="3" shapeId="0">
      <text>
        <r>
          <rPr>
            <sz val="8"/>
            <color indexed="81"/>
            <rFont val="Tahoma"/>
            <family val="2"/>
          </rPr>
          <t>Enter a text description explaining how the numbers provided in this section were generated, as well as any explanation of the proposed personnel’s roles and qualifications.</t>
        </r>
        <r>
          <rPr>
            <b/>
            <sz val="8"/>
            <color indexed="81"/>
            <rFont val="Tahoma"/>
            <family val="2"/>
          </rPr>
          <t xml:space="preserve"> </t>
        </r>
        <r>
          <rPr>
            <b/>
            <sz val="9"/>
            <color indexed="81"/>
            <rFont val="Tahoma"/>
            <family val="2"/>
          </rPr>
          <t xml:space="preserve">
</t>
        </r>
        <r>
          <rPr>
            <sz val="9"/>
            <color indexed="81"/>
            <rFont val="Tahoma"/>
            <family val="2"/>
          </rPr>
          <t xml:space="preserve">
</t>
        </r>
      </text>
    </comment>
    <comment ref="K117" authorId="2" shapeId="0">
      <text>
        <r>
          <rPr>
            <sz val="9"/>
            <color indexed="81"/>
            <rFont val="Tahoma"/>
            <family val="2"/>
          </rPr>
          <t xml:space="preserve">The amount requested from the sponsoring Program Office.
</t>
        </r>
      </text>
    </comment>
    <comment ref="A122" authorId="0" shapeId="0">
      <text>
        <r>
          <rPr>
            <sz val="8"/>
            <color indexed="81"/>
            <rFont val="Tahoma"/>
            <family val="2"/>
          </rPr>
          <t>List items (e.g., rent, reproduction, telephone, janitorial or security services, and investigative or confidential funds) by type and the basis of the computation. For example, provide the square footage and the cost per square foot for rent, or provide a monthly rental cost and how many months to rent. All requested information must be included in the budget detail worksheet and budget narrative.</t>
        </r>
      </text>
    </comment>
    <comment ref="I125" authorId="0" shapeId="0">
      <text>
        <r>
          <rPr>
            <sz val="8"/>
            <color indexed="81"/>
            <rFont val="Tahoma"/>
            <family val="2"/>
          </rPr>
          <t>Total cost is the value or cost of the other cost.</t>
        </r>
      </text>
    </comment>
    <comment ref="K125" authorId="2" shapeId="0">
      <text>
        <r>
          <rPr>
            <sz val="9"/>
            <color indexed="81"/>
            <rFont val="Tahoma"/>
            <family val="2"/>
          </rPr>
          <t xml:space="preserve">The amount requested from the sponsoring Program Office.
</t>
        </r>
      </text>
    </comment>
    <comment ref="A132"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135" authorId="0" shapeId="0">
      <text>
        <r>
          <rPr>
            <sz val="8"/>
            <color indexed="81"/>
            <rFont val="Tahoma"/>
            <family val="2"/>
          </rPr>
          <t xml:space="preserve">Indirect costs are allowed only if:  a) the applicant has a current, federally approved indirect cost rate; or b) the applicant is eligible to use and elects to use the “de minimis” indirect cost rate described in 2 C.F.R. 200.414(f).  (See paragraph D.1.b. in Appendix VII to Part 200—States and Local Government and Indian Tribe Indirect Cost Proposals for a description of entities that may not elect to use the “de minimis” rate.)  An applicant with a current, federally approved indirect cost rate must attach a copy of the rate approval, (a fully-executed, negotiated agreement).  If the applicant does not have an approved rate, one can be requested by contacting the applicant’s cognizant Federal agency, which will review all documentation and approve a rate for the applicant organization, or if the applicant’s accounting system permits, costs may be allocated in the direct costs categories.  (Applicant Indian tribal governments, in particular, should review Appendix VII to Part 200—States and Local Government and Indian Tribe Indirect Cost Proposals regarding submission and documentation of indirect cost proposals.)   All requested information must be included in the budget detail worksheet and budget narrative.
In order to use the “de minimis” indirect rate an applicant would need to attach written documentation to the application that advises DOJ of both the applicant’s eligibility (to use the “de minimis” rate) and its election. If the applicant elects the de minimis method, costs must be consistently charged as either indirect or direct costs, but may not be double charged or inconsistently charged as both. In addition, if this method is chosen then it must be used consistently for all federal awards until such time as the applicant entity chooses to negotiate a federally approved indirect cost rate.
</t>
        </r>
      </text>
    </comment>
    <comment ref="D138" authorId="1" shapeId="0">
      <text>
        <r>
          <rPr>
            <sz val="8"/>
            <color indexed="81"/>
            <rFont val="Tahoma"/>
            <family val="2"/>
          </rPr>
          <t>Cost is the value of the indirect cost.</t>
        </r>
      </text>
    </comment>
    <comment ref="F138" authorId="0" shapeId="0">
      <text>
        <r>
          <rPr>
            <sz val="8"/>
            <color indexed="81"/>
            <rFont val="Tahoma"/>
            <family val="2"/>
          </rPr>
          <t xml:space="preserve">The approved cost rate for this indirect cost.
</t>
        </r>
      </text>
    </comment>
    <comment ref="K138" authorId="2" shapeId="0">
      <text>
        <r>
          <rPr>
            <sz val="9"/>
            <color indexed="81"/>
            <rFont val="Tahoma"/>
            <family val="2"/>
          </rPr>
          <t xml:space="preserve">The amount requested from the sponsoring Program Office.
</t>
        </r>
      </text>
    </comment>
    <comment ref="A144"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List>
</comments>
</file>

<file path=xl/comments7.xml><?xml version="1.0" encoding="utf-8"?>
<comments xmlns="http://schemas.openxmlformats.org/spreadsheetml/2006/main">
  <authors>
    <author>Klousia, John</author>
    <author>Jerry Makris</author>
    <author>mangatadm</author>
    <author>Conner, James</author>
  </authors>
  <commentList>
    <comment ref="A5" authorId="0" shapeId="0">
      <text>
        <r>
          <rPr>
            <sz val="8"/>
            <color indexed="81"/>
            <rFont val="Tahoma"/>
            <family val="2"/>
          </rPr>
          <t xml:space="preserve">List each position by title and name of employee, if available. Show the annual salary rate and the percentage of time to be devoted to the project. Compensation paid for employees engaged in grant avtivities must be consistent with that paid for similar work within the applicant organization. In the budget narrative, include a description of the responsibilities and duties of each position in relationship to fulfilling the project goals and objectives. All requested information must be included in the budget detail worksheet and budget narrative.
</t>
        </r>
      </text>
    </comment>
    <comment ref="C8" authorId="1" shapeId="0">
      <text>
        <r>
          <rPr>
            <sz val="8"/>
            <color indexed="81"/>
            <rFont val="Tahoma"/>
            <family val="2"/>
          </rPr>
          <t>Enter the total number of positions for type.</t>
        </r>
      </text>
    </comment>
    <comment ref="D8" authorId="0" shapeId="0">
      <text>
        <r>
          <rPr>
            <sz val="8"/>
            <color indexed="81"/>
            <rFont val="Tahoma"/>
            <family val="2"/>
          </rPr>
          <t xml:space="preserve">Enter the employee’s salary. This value can be entered as hourly, daily, weekly or yearly rates. </t>
        </r>
      </text>
    </comment>
    <comment ref="E8" authorId="0" shapeId="0">
      <text>
        <r>
          <rPr>
            <sz val="8"/>
            <color indexed="81"/>
            <rFont val="Tahoma"/>
            <family val="2"/>
          </rPr>
          <t xml:space="preserve">Enter the rate classification for this employee’s salary. Possible values are “hourly, daily, weekly, yearly.” This column is not used by the calculation and is only for annotative purposes.
</t>
        </r>
      </text>
    </comment>
    <comment ref="F8" authorId="0" shapeId="0">
      <text>
        <r>
          <rPr>
            <sz val="8"/>
            <color indexed="81"/>
            <rFont val="Tahoma"/>
            <family val="2"/>
          </rPr>
          <t xml:space="preserve">Enter the number of hours, days, weeks, or years the employee will be working on the project. This column should be the total calendar time. The employee’s actual allocation/availability should be reflected in the “%” column.
</t>
        </r>
      </text>
    </comment>
    <comment ref="H8" authorId="0" shapeId="0">
      <text>
        <r>
          <rPr>
            <sz val="8"/>
            <color indexed="81"/>
            <rFont val="Tahoma"/>
            <family val="2"/>
          </rPr>
          <t xml:space="preserve">Enter the percentage the individual will be working on the proposed project. If the employee is full-time enter 100%.
</t>
        </r>
      </text>
    </comment>
    <comment ref="I8" authorId="0" shapeId="0">
      <text>
        <r>
          <rPr>
            <sz val="8"/>
            <color indexed="81"/>
            <rFont val="Tahoma"/>
            <family val="2"/>
          </rPr>
          <t xml:space="preserve">Total cost is the calculated value of the data provided and should match the total amount to be paid to this employee over the life of the program. 
 </t>
        </r>
        <r>
          <rPr>
            <b/>
            <sz val="8"/>
            <color indexed="81"/>
            <rFont val="Tahoma"/>
            <family val="2"/>
          </rPr>
          <t>Total Cost = Salary x Time Worked x %</t>
        </r>
        <r>
          <rPr>
            <sz val="8"/>
            <color indexed="81"/>
            <rFont val="Tahoma"/>
            <family val="2"/>
          </rPr>
          <t xml:space="preserve">
</t>
        </r>
      </text>
    </comment>
    <comment ref="J8"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8" authorId="2" shapeId="0">
      <text>
        <r>
          <rPr>
            <sz val="9"/>
            <color indexed="81"/>
            <rFont val="Tahoma"/>
            <family val="2"/>
          </rPr>
          <t xml:space="preserve">The amount requested from the sponsoring Program Office.
</t>
        </r>
      </text>
    </comment>
    <comment ref="A13"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16" authorId="0" shapeId="0">
      <text>
        <r>
          <rPr>
            <sz val="8"/>
            <color indexed="81"/>
            <rFont val="Tahoma"/>
            <family val="2"/>
          </rPr>
          <t>Fringe benefits should be based on actual known costs or an approved negotiated rate by a Federal agency. If not based on an approved negotiated rate, list the composition of the fringe benefit package. Fringe benefits are for the personnel listed in the budget category (A) and only for the percentage of time devoted to the project. All requested information must be included in the budget detail worksheet and budget narrative.</t>
        </r>
      </text>
    </comment>
    <comment ref="D19" authorId="0" shapeId="0">
      <text>
        <r>
          <rPr>
            <sz val="8"/>
            <color indexed="81"/>
            <rFont val="Tahoma"/>
            <family val="2"/>
          </rPr>
          <t xml:space="preserve">Enter the cost base for each employee listed in section “A. Personnel” that will receive fringe benefits as part of working on this grant. The salary value may be the Total Cost value calculated for the specific employee.
</t>
        </r>
      </text>
    </comment>
    <comment ref="F19" authorId="0" shapeId="0">
      <text>
        <r>
          <rPr>
            <sz val="8"/>
            <color indexed="81"/>
            <rFont val="Tahoma"/>
            <family val="2"/>
          </rPr>
          <t xml:space="preserve">Enter the percentage of the employee’s salary that is paid as fringe benefits.
</t>
        </r>
      </text>
    </comment>
    <comment ref="I19" authorId="0" shapeId="0">
      <text>
        <r>
          <rPr>
            <sz val="8"/>
            <color indexed="81"/>
            <rFont val="Tahoma"/>
            <family val="2"/>
          </rPr>
          <t>Total cost is the calculated value of the data provided and should match the total amount to be paid to this employee as fringe benefits over the life of the sponsored program.</t>
        </r>
      </text>
    </comment>
    <comment ref="J19"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19" authorId="2" shapeId="0">
      <text>
        <r>
          <rPr>
            <sz val="9"/>
            <color indexed="81"/>
            <rFont val="Tahoma"/>
            <family val="2"/>
          </rPr>
          <t xml:space="preserve">The amount requested from the sponsoring Program Office.
</t>
        </r>
      </text>
    </comment>
    <comment ref="A24"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27" authorId="0" shapeId="0">
      <text>
        <r>
          <rPr>
            <sz val="8"/>
            <color indexed="81"/>
            <rFont val="Tahoma"/>
            <family val="2"/>
          </rPr>
          <t xml:space="preserve">Itemize travel expenses of staff personnel (e.g. staff to training, field interviews, advisory group meeting, etc.). Describe the purpose of each travel expenditure in reference to the project objectives. Show the basis of computation (e.g., six people to 3-day training at $X airfare, $X lodging, $X subsistence). In training projects, travel and meals for trainees should be listed separately. Show the number of trainees and the unit costs involved. Identify the location of travel, if known; or if unknown, indicate "location to be determined." Indicate whether applicant's formal written travel policy or the Federal Travel Regulations are followed. 
</t>
        </r>
        <r>
          <rPr>
            <b/>
            <sz val="8"/>
            <color indexed="81"/>
            <rFont val="Tahoma"/>
            <family val="2"/>
          </rPr>
          <t>Note:</t>
        </r>
        <r>
          <rPr>
            <sz val="8"/>
            <color indexed="81"/>
            <rFont val="Tahoma"/>
            <family val="2"/>
          </rPr>
          <t xml:space="preserve"> Travel expenses for consultants should be included in the “Consultant Travel” data fields under the “Subawards (Subgrants)/Procurement Contracts” category.  For each Purpose Area applied for, the budget should include the estimated cost for travel and accommodations for two staff to attend two three-day long meetings, with one in Washington D.C. and one in their region, with the exception of Purpose Area 1, which should budget for one meeting in Washington D.C, and Purpose Areas 6 and 7, which should budget for 3 meetings within a 3 year period, with 2 in Washington D.C, and 1 within their region. All requested information must be included in the budget detail worksheet and budget narrative. 
</t>
        </r>
      </text>
    </comment>
    <comment ref="F30" authorId="0" shapeId="0">
      <text>
        <r>
          <rPr>
            <sz val="8"/>
            <color indexed="81"/>
            <rFont val="Tahoma"/>
            <family val="2"/>
          </rPr>
          <t xml:space="preserve">Enter the cost of the travel item. For example, the total cost of a single round trip airline ticket, the reimbursement cost of a mile of car travel, or the per night cost of a hotel stay.
</t>
        </r>
      </text>
    </comment>
    <comment ref="G30" authorId="0" shapeId="0">
      <text>
        <r>
          <rPr>
            <sz val="8"/>
            <color indexed="81"/>
            <rFont val="Tahoma"/>
            <family val="2"/>
          </rPr>
          <t xml:space="preserve">Enter the distance traveled or the duration of the stay. For example, the number of nights staying in a hotel, the number of days that per diem will be claimed for or the number of miles traveled by car.
</t>
        </r>
      </text>
    </comment>
    <comment ref="H30" authorId="0" shapeId="0">
      <text>
        <r>
          <rPr>
            <sz val="8"/>
            <color indexed="81"/>
            <rFont val="Tahoma"/>
            <family val="2"/>
          </rPr>
          <t xml:space="preserve">Enter the number of staff that will be claiming travel expenses. For example, the number of employees staying in a hotel, or the number of employees being reimbursed for car travel.
</t>
        </r>
      </text>
    </comment>
    <comment ref="I30" authorId="0" shapeId="0">
      <text>
        <r>
          <rPr>
            <sz val="8"/>
            <color indexed="81"/>
            <rFont val="Tahoma"/>
            <family val="2"/>
          </rPr>
          <t xml:space="preserve">Total cost is the calculated value of the data provided and should match the total amount to be paid for travel reimbursement. 
</t>
        </r>
        <r>
          <rPr>
            <b/>
            <sz val="8"/>
            <color indexed="81"/>
            <rFont val="Tahoma"/>
            <family val="2"/>
          </rPr>
          <t xml:space="preserve"> Total Cost = Cost x Duration or Distance x # of Staff
</t>
        </r>
        <r>
          <rPr>
            <sz val="8"/>
            <color indexed="81"/>
            <rFont val="Tahoma"/>
            <family val="2"/>
          </rPr>
          <t xml:space="preserve">
 </t>
        </r>
      </text>
    </comment>
    <comment ref="J30"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30" authorId="2" shapeId="0">
      <text>
        <r>
          <rPr>
            <sz val="9"/>
            <color indexed="81"/>
            <rFont val="Tahoma"/>
            <family val="2"/>
          </rPr>
          <t xml:space="preserve">The amount requested from the sponsoring Program Office.
</t>
        </r>
      </text>
    </comment>
    <comment ref="A35"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38" authorId="0" shapeId="0">
      <text>
        <r>
          <rPr>
            <sz val="8"/>
            <color indexed="81"/>
            <rFont val="Tahoma"/>
            <family val="2"/>
          </rPr>
          <t>List non-expendable items that are to be purchased (Note: Organization's own capitalization policy for classification of equipment should be used). Expendable items should be included in the "Supplies" category. Applicants should analyze the cost benefits of purchasing versus leasing equipment, especially high cost items and those subject to rapid technological advances. Rented or leased equipment costs should be listed in the “Contracts” data fields under the “Subawards (Subgrants)/Procurement Contracts” category. In the budget narrative, explain how the equipment is necessary for the success of the project, and describe the procurement method to be used. All requested information must be included in the budget detail worksheet and budget narrative.</t>
        </r>
      </text>
    </comment>
    <comment ref="D41" authorId="0" shapeId="0">
      <text>
        <r>
          <rPr>
            <sz val="8"/>
            <color indexed="81"/>
            <rFont val="Tahoma"/>
            <family val="2"/>
          </rPr>
          <t xml:space="preserve">Enter the total number of items to be purchased.
</t>
        </r>
      </text>
    </comment>
    <comment ref="F41" authorId="0" shapeId="0">
      <text>
        <r>
          <rPr>
            <sz val="8"/>
            <color indexed="81"/>
            <rFont val="Tahoma"/>
            <family val="2"/>
          </rPr>
          <t xml:space="preserve">Enter the cost of each equipment item.
</t>
        </r>
      </text>
    </comment>
    <comment ref="I41" authorId="0" shapeId="0">
      <text>
        <r>
          <rPr>
            <sz val="8"/>
            <color indexed="81"/>
            <rFont val="Tahoma"/>
            <family val="2"/>
          </rPr>
          <t xml:space="preserve">Total cost is the calculated value of the data provided and should match the total amount to be paid for equipment item. 
</t>
        </r>
        <r>
          <rPr>
            <b/>
            <sz val="8"/>
            <color indexed="81"/>
            <rFont val="Tahoma"/>
            <family val="2"/>
          </rPr>
          <t>Total Cost = # of Items x Cost</t>
        </r>
        <r>
          <rPr>
            <sz val="8"/>
            <color indexed="81"/>
            <rFont val="Tahoma"/>
            <family val="2"/>
          </rPr>
          <t xml:space="preserve">
</t>
        </r>
      </text>
    </comment>
    <comment ref="J41"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41" authorId="2" shapeId="0">
      <text>
        <r>
          <rPr>
            <sz val="9"/>
            <color indexed="81"/>
            <rFont val="Tahoma"/>
            <family val="2"/>
          </rPr>
          <t xml:space="preserve">The amount requested from the sponsoring Program Office.
</t>
        </r>
      </text>
    </comment>
    <comment ref="A46"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49" authorId="0" shapeId="0">
      <text>
        <r>
          <rPr>
            <sz val="8"/>
            <color indexed="81"/>
            <rFont val="Tahoma"/>
            <family val="2"/>
          </rPr>
          <t>List items by type (office supplies, postage, training materials, copy paper, and expendable equipment items costing less than $5,000, such as books, hand held tape recorders) and show the basis for computation. Generally, supplies include any materials that are expendable or consumed during the course of the project. All requested information must be included in the budget detail worksheet and budget narrative.</t>
        </r>
      </text>
    </comment>
    <comment ref="D52" authorId="0" shapeId="0">
      <text>
        <r>
          <rPr>
            <sz val="8"/>
            <color indexed="81"/>
            <rFont val="Tahoma"/>
            <family val="2"/>
          </rPr>
          <t xml:space="preserve">Enter the total number of items to be purchased.
</t>
        </r>
      </text>
    </comment>
    <comment ref="F52" authorId="0" shapeId="0">
      <text>
        <r>
          <rPr>
            <sz val="8"/>
            <color indexed="81"/>
            <rFont val="Tahoma"/>
            <family val="2"/>
          </rPr>
          <t xml:space="preserve">Enter the cost of each supply item, for example, $11 for printer ink or $110 for office supplies.
</t>
        </r>
      </text>
    </comment>
    <comment ref="I52" authorId="0" shapeId="0">
      <text>
        <r>
          <rPr>
            <sz val="8"/>
            <color indexed="81"/>
            <rFont val="Tahoma"/>
            <family val="2"/>
          </rPr>
          <t xml:space="preserve">Total cost is the calculated value of the data provided and should match the total amount to be paid for supply item. 
</t>
        </r>
        <r>
          <rPr>
            <b/>
            <sz val="8"/>
            <color indexed="81"/>
            <rFont val="Tahoma"/>
            <family val="2"/>
          </rPr>
          <t>Total Cost = # of Items x Cost</t>
        </r>
        <r>
          <rPr>
            <sz val="8"/>
            <color indexed="81"/>
            <rFont val="Tahoma"/>
            <family val="2"/>
          </rPr>
          <t xml:space="preserve">
</t>
        </r>
      </text>
    </comment>
    <comment ref="J52"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52" authorId="2" shapeId="0">
      <text>
        <r>
          <rPr>
            <sz val="9"/>
            <color indexed="81"/>
            <rFont val="Tahoma"/>
            <family val="2"/>
          </rPr>
          <t xml:space="preserve">The amount requested from the sponsoring Program Office.
</t>
        </r>
      </text>
    </comment>
    <comment ref="A57"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60" authorId="0" shapeId="0">
      <text>
        <r>
          <rPr>
            <sz val="8"/>
            <color indexed="81"/>
            <rFont val="Tahoma"/>
            <family val="2"/>
          </rPr>
          <t xml:space="preserve">Provide a description of the construction project and an estimate of the costs.  Construction costs are only allowed for Purpose Area #4. Minor repairs or renovations may be allowable in other Purpose Areas and should be classified in the “Other” category.  Consult with the program office before budgeting funds in this category.  All requested information must be included in the budget detail worksheet and  budget narrative.  </t>
        </r>
      </text>
    </comment>
    <comment ref="A63" authorId="0" shapeId="0">
      <text>
        <r>
          <rPr>
            <sz val="8"/>
            <color indexed="81"/>
            <rFont val="Tahoma"/>
            <family val="2"/>
          </rPr>
          <t>Construction costs are not permitted by this Purpose Area.</t>
        </r>
      </text>
    </comment>
    <comment ref="D63" authorId="0" shapeId="0">
      <text>
        <r>
          <rPr>
            <sz val="8"/>
            <color indexed="81"/>
            <rFont val="Tahoma"/>
            <family val="2"/>
          </rPr>
          <t xml:space="preserve">Enter the total number of items to be purchased.
</t>
        </r>
      </text>
    </comment>
    <comment ref="F63" authorId="0" shapeId="0">
      <text>
        <r>
          <rPr>
            <sz val="8"/>
            <color indexed="81"/>
            <rFont val="Tahoma"/>
            <family val="2"/>
          </rPr>
          <t xml:space="preserve">Enter the cost of each construction task.
</t>
        </r>
      </text>
    </comment>
    <comment ref="I63" authorId="0" shapeId="0">
      <text>
        <r>
          <rPr>
            <sz val="8"/>
            <color indexed="81"/>
            <rFont val="Tahoma"/>
            <family val="2"/>
          </rPr>
          <t xml:space="preserve">Total cost is the calculated value of the data provided and should match the total amount to be paid for construction task. 
</t>
        </r>
        <r>
          <rPr>
            <b/>
            <sz val="8"/>
            <color indexed="81"/>
            <rFont val="Tahoma"/>
            <family val="2"/>
          </rPr>
          <t>Total Cost = # of Items x Cost</t>
        </r>
        <r>
          <rPr>
            <sz val="8"/>
            <color indexed="81"/>
            <rFont val="Tahoma"/>
            <family val="2"/>
          </rPr>
          <t xml:space="preserve">
</t>
        </r>
      </text>
    </comment>
    <comment ref="J63"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63" authorId="2" shapeId="0">
      <text>
        <r>
          <rPr>
            <sz val="9"/>
            <color indexed="81"/>
            <rFont val="Tahoma"/>
            <family val="2"/>
          </rPr>
          <t xml:space="preserve">The amount requested from the sponsoring Program Office.
</t>
        </r>
      </text>
    </comment>
    <comment ref="A68"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71" authorId="0" shapeId="0">
      <text>
        <r>
          <rPr>
            <b/>
            <sz val="8"/>
            <color indexed="81"/>
            <rFont val="Tahoma"/>
            <family val="2"/>
          </rPr>
          <t>Subawards (see “Subaward” definition at 2 CFR 200.92):</t>
        </r>
        <r>
          <rPr>
            <sz val="8"/>
            <color indexed="81"/>
            <rFont val="Tahoma"/>
            <family val="2"/>
          </rPr>
          <t xml:space="preserve">  Provide a description of the Federal award activities proposed to be carried out by any subrecipient and an estimate of the cost (include the cost per subrecipient, to the extent known prior to application submission).  For each subrecipient, enter the subrecipient entity name, if known.  Please indicate any subaward information included under budget category G. Subawards (Subgrants)/Procurement Contracts by including the label “(subaward)” with each subaward entry.
</t>
        </r>
      </text>
    </comment>
    <comment ref="I76" authorId="0" shapeId="0">
      <text>
        <r>
          <rPr>
            <sz val="8"/>
            <color indexed="81"/>
            <rFont val="Tahoma"/>
            <family val="2"/>
          </rPr>
          <t>Total cost is the value or cost of the procurement contract (or consultant) or of the subaward, as applicable.</t>
        </r>
      </text>
    </comment>
    <comment ref="J76"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76" authorId="2" shapeId="0">
      <text>
        <r>
          <rPr>
            <sz val="9"/>
            <color indexed="81"/>
            <rFont val="Tahoma"/>
            <family val="2"/>
          </rPr>
          <t xml:space="preserve">The amount requested from the sponsoring Program Office.
</t>
        </r>
      </text>
    </comment>
    <comment ref="A87"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K93" authorId="2" shapeId="0">
      <text>
        <r>
          <rPr>
            <sz val="9"/>
            <color indexed="81"/>
            <rFont val="Tahoma"/>
            <family val="2"/>
          </rPr>
          <t xml:space="preserve">The amount requested from the sponsoring Program Office.
</t>
        </r>
      </text>
    </comment>
    <comment ref="A101" authorId="0" shapeId="0">
      <text>
        <r>
          <rPr>
            <b/>
            <sz val="8"/>
            <color indexed="81"/>
            <rFont val="Tahoma"/>
            <family val="2"/>
          </rPr>
          <t>Procurement contracts (see “Contract” definition at 2 CFR 200.22):</t>
        </r>
        <r>
          <rPr>
            <sz val="8"/>
            <color indexed="81"/>
            <rFont val="Tahoma"/>
            <family val="2"/>
          </rPr>
          <t xml:space="preserve">  Provide a description of the product or service to be procured by contract and an estimate of the cost.  Indicate whether the applicant’s formal, written Procurement Policy or the Federal Acquisition Regulation is followed.  Applicants are encouraged to promote free and open competition in awarding procurement contracts.  A separate justification must be provided for sole source procurements in excess of the Simplified Acquisition Threshold set in accordance with 41 U.S.C. 1908 (currently set at $150,000).  Consultant Fees: For each consultant enter the name, if known, service to be provided, hourly or daily fee (8-hour day), and estimated time on the project.  Consultant fees in excess of the DOJ grant-making component’s maximum rate for an 8-hour day (currently $650 for OJP and OVW, and $550 for the COPS Office).  All requested information must be included in the budget detail worksheet and budget narrative.
</t>
        </r>
      </text>
    </comment>
    <comment ref="I106" authorId="0" shapeId="0">
      <text>
        <r>
          <rPr>
            <sz val="8"/>
            <color indexed="81"/>
            <rFont val="Tahoma"/>
            <family val="2"/>
          </rPr>
          <t>Total cost is the value or cost of the procurement contract (or consultant) or of the subaward, as applicable.</t>
        </r>
      </text>
    </comment>
    <comment ref="J106"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106" authorId="2" shapeId="0">
      <text>
        <r>
          <rPr>
            <sz val="9"/>
            <color indexed="81"/>
            <rFont val="Tahoma"/>
            <family val="2"/>
          </rPr>
          <t xml:space="preserve">The amount requested from the sponsoring Program Office.
</t>
        </r>
      </text>
    </comment>
    <comment ref="C111" authorId="3" shapeId="0">
      <text>
        <r>
          <rPr>
            <sz val="8"/>
            <color indexed="81"/>
            <rFont val="Tahoma"/>
            <family val="2"/>
          </rPr>
          <t>Enter a text description explaining how the numbers provided in this section were generated, as well as any explanation of the proposed personnel’s roles and qualifications.</t>
        </r>
        <r>
          <rPr>
            <b/>
            <sz val="8"/>
            <color indexed="81"/>
            <rFont val="Tahoma"/>
            <family val="2"/>
          </rPr>
          <t xml:space="preserve"> </t>
        </r>
        <r>
          <rPr>
            <b/>
            <sz val="9"/>
            <color indexed="81"/>
            <rFont val="Tahoma"/>
            <family val="2"/>
          </rPr>
          <t xml:space="preserve">
</t>
        </r>
        <r>
          <rPr>
            <sz val="9"/>
            <color indexed="81"/>
            <rFont val="Tahoma"/>
            <family val="2"/>
          </rPr>
          <t xml:space="preserve">
</t>
        </r>
      </text>
    </comment>
    <comment ref="K117" authorId="2" shapeId="0">
      <text>
        <r>
          <rPr>
            <sz val="9"/>
            <color indexed="81"/>
            <rFont val="Tahoma"/>
            <family val="2"/>
          </rPr>
          <t xml:space="preserve">The amount requested from the sponsoring Program Office.
</t>
        </r>
      </text>
    </comment>
    <comment ref="A122" authorId="0" shapeId="0">
      <text>
        <r>
          <rPr>
            <sz val="8"/>
            <color indexed="81"/>
            <rFont val="Tahoma"/>
            <family val="2"/>
          </rPr>
          <t>List items (e.g., rent, reproduction, telephone, janitorial or security services, and investigative or confidential funds) by type and the basis of the computation. For example, provide the square footage and the cost per square foot for rent, or provide a monthly rental cost and how many months to rent. All requested information must be included in the budget detail worksheet and budget narrative.</t>
        </r>
      </text>
    </comment>
    <comment ref="I125" authorId="0" shapeId="0">
      <text>
        <r>
          <rPr>
            <sz val="8"/>
            <color indexed="81"/>
            <rFont val="Tahoma"/>
            <family val="2"/>
          </rPr>
          <t>Total cost is the value or cost of the other cost.</t>
        </r>
      </text>
    </comment>
    <comment ref="K125" authorId="2" shapeId="0">
      <text>
        <r>
          <rPr>
            <sz val="9"/>
            <color indexed="81"/>
            <rFont val="Tahoma"/>
            <family val="2"/>
          </rPr>
          <t xml:space="preserve">The amount requested from the sponsoring Program Office.
</t>
        </r>
      </text>
    </comment>
    <comment ref="A132"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135" authorId="0" shapeId="0">
      <text>
        <r>
          <rPr>
            <sz val="8"/>
            <color indexed="81"/>
            <rFont val="Tahoma"/>
            <family val="2"/>
          </rPr>
          <t xml:space="preserve">Indirect costs are allowed only if:  a) the applicant has a current, federally approved indirect cost rate; or b) the applicant is eligible to use and elects to use the “de minimis” indirect cost rate described in 2 C.F.R. 200.414(f).  (See paragraph D.1.b. in Appendix VII to Part 200—States and Local Government and Indian Tribe Indirect Cost Proposals for a description of entities that may not elect to use the “de minimis” rate.)  An applicant with a current, federally approved indirect cost rate must attach a copy of the rate approval, (a fully-executed, negotiated agreement).  If the applicant does not have an approved rate, one can be requested by contacting the applicant’s cognizant Federal agency, which will review all documentation and approve a rate for the applicant organization, or if the applicant’s accounting system permits, costs may be allocated in the direct costs categories.  (Applicant Indian tribal governments, in particular, should review Appendix VII to Part 200—States and Local Government and Indian Tribe Indirect Cost Proposals regarding submission and documentation of indirect cost proposals.)   All requested information must be included in the budget detail worksheet and budget narrative.
In order to use the “de minimis” indirect rate an applicant would need to attach written documentation to the application that advises DOJ of both the applicant’s eligibility (to use the “de minimis” rate) and its election. If the applicant elects the de minimis method, costs must be consistently charged as either indirect or direct costs, but may not be double charged or inconsistently charged as both. In addition, if this method is chosen then it must be used consistently for all federal awards until such time as the applicant entity chooses to negotiate a federally approved indirect cost rate.
</t>
        </r>
      </text>
    </comment>
    <comment ref="D138" authorId="1" shapeId="0">
      <text>
        <r>
          <rPr>
            <sz val="8"/>
            <color indexed="81"/>
            <rFont val="Tahoma"/>
            <family val="2"/>
          </rPr>
          <t>Cost is the value of the indirect cost.</t>
        </r>
      </text>
    </comment>
    <comment ref="F138" authorId="0" shapeId="0">
      <text>
        <r>
          <rPr>
            <sz val="8"/>
            <color indexed="81"/>
            <rFont val="Tahoma"/>
            <family val="2"/>
          </rPr>
          <t xml:space="preserve">The approved cost rate for this indirect cost.
</t>
        </r>
      </text>
    </comment>
    <comment ref="K138" authorId="2" shapeId="0">
      <text>
        <r>
          <rPr>
            <sz val="9"/>
            <color indexed="81"/>
            <rFont val="Tahoma"/>
            <family val="2"/>
          </rPr>
          <t xml:space="preserve">The amount requested from the sponsoring Program Office.
</t>
        </r>
      </text>
    </comment>
    <comment ref="A144"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List>
</comments>
</file>

<file path=xl/comments8.xml><?xml version="1.0" encoding="utf-8"?>
<comments xmlns="http://schemas.openxmlformats.org/spreadsheetml/2006/main">
  <authors>
    <author>Klousia, John</author>
    <author>Jerry Makris</author>
    <author>mangatadm</author>
    <author>Conner, James</author>
  </authors>
  <commentList>
    <comment ref="A5" authorId="0" shapeId="0">
      <text>
        <r>
          <rPr>
            <sz val="8"/>
            <color indexed="81"/>
            <rFont val="Tahoma"/>
            <family val="2"/>
          </rPr>
          <t xml:space="preserve">List each position by title and name of employee, if available. Show the annual salary rate and the percentage of time to be devoted to the project. Compensation paid for employees engaged in grant avtivities must be consistent with that paid for similar work within the applicant organization. In the budget narrative, include a description of the responsibilities and duties of each position in relationship to fulfilling the project goals and objectives. All requested information must be included in the budget detail worksheet and budget narrative.
</t>
        </r>
      </text>
    </comment>
    <comment ref="C8" authorId="1" shapeId="0">
      <text>
        <r>
          <rPr>
            <sz val="8"/>
            <color indexed="81"/>
            <rFont val="Tahoma"/>
            <family val="2"/>
          </rPr>
          <t>Enter the total number of positions for type.</t>
        </r>
      </text>
    </comment>
    <comment ref="D8" authorId="0" shapeId="0">
      <text>
        <r>
          <rPr>
            <sz val="8"/>
            <color indexed="81"/>
            <rFont val="Tahoma"/>
            <family val="2"/>
          </rPr>
          <t xml:space="preserve">Enter the employee’s salary. This value can be entered as hourly, daily, weekly or yearly rates. </t>
        </r>
      </text>
    </comment>
    <comment ref="E8" authorId="0" shapeId="0">
      <text>
        <r>
          <rPr>
            <sz val="8"/>
            <color indexed="81"/>
            <rFont val="Tahoma"/>
            <family val="2"/>
          </rPr>
          <t xml:space="preserve">Enter the rate classification for this employee’s salary. Possible values are “hourly, daily, weekly, yearly.” This column is not used by the calculation and is only for annotative purposes.
</t>
        </r>
      </text>
    </comment>
    <comment ref="F8" authorId="0" shapeId="0">
      <text>
        <r>
          <rPr>
            <sz val="8"/>
            <color indexed="81"/>
            <rFont val="Tahoma"/>
            <family val="2"/>
          </rPr>
          <t xml:space="preserve">Enter the number of hours, days, weeks, or years the employee will be working on the project. This column should be the total calendar time. The employee’s actual allocation/availability should be reflected in the “%” column.
</t>
        </r>
      </text>
    </comment>
    <comment ref="H8" authorId="0" shapeId="0">
      <text>
        <r>
          <rPr>
            <sz val="8"/>
            <color indexed="81"/>
            <rFont val="Tahoma"/>
            <family val="2"/>
          </rPr>
          <t xml:space="preserve">Enter the percentage the individual will be working on the proposed project. If the employee is full-time enter 100%.
</t>
        </r>
      </text>
    </comment>
    <comment ref="I8" authorId="0" shapeId="0">
      <text>
        <r>
          <rPr>
            <sz val="8"/>
            <color indexed="81"/>
            <rFont val="Tahoma"/>
            <family val="2"/>
          </rPr>
          <t xml:space="preserve">Total cost is the calculated value of the data provided and should match the total amount to be paid to this employee over the life of the program. 
 </t>
        </r>
        <r>
          <rPr>
            <b/>
            <sz val="8"/>
            <color indexed="81"/>
            <rFont val="Tahoma"/>
            <family val="2"/>
          </rPr>
          <t>Total Cost = Salary x Time Worked x %</t>
        </r>
        <r>
          <rPr>
            <sz val="8"/>
            <color indexed="81"/>
            <rFont val="Tahoma"/>
            <family val="2"/>
          </rPr>
          <t xml:space="preserve">
</t>
        </r>
      </text>
    </comment>
    <comment ref="J8"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8" authorId="2" shapeId="0">
      <text>
        <r>
          <rPr>
            <sz val="9"/>
            <color indexed="81"/>
            <rFont val="Tahoma"/>
            <family val="2"/>
          </rPr>
          <t xml:space="preserve">The amount requested from the sponsoring Program Office.
</t>
        </r>
      </text>
    </comment>
    <comment ref="A13"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16" authorId="0" shapeId="0">
      <text>
        <r>
          <rPr>
            <sz val="8"/>
            <color indexed="81"/>
            <rFont val="Tahoma"/>
            <family val="2"/>
          </rPr>
          <t>Fringe benefits should be based on actual known costs or an approved negotiated rate by a Federal agency. If not based on an approved negotiated rate, list the composition of the fringe benefit package. Fringe benefits are for the personnel listed in the budget category (A) and only for the percentage of time devoted to the project. All requested information must be included in the budget detail worksheet and budget narrative.</t>
        </r>
      </text>
    </comment>
    <comment ref="D19" authorId="0" shapeId="0">
      <text>
        <r>
          <rPr>
            <sz val="8"/>
            <color indexed="81"/>
            <rFont val="Tahoma"/>
            <family val="2"/>
          </rPr>
          <t xml:space="preserve">Enter the cost base for each employee listed in section “A. Personnel” that will receive fringe benefits as part of working on this grant. The salary value may be the Total Cost value calculated for the specific employee.
</t>
        </r>
      </text>
    </comment>
    <comment ref="F19" authorId="0" shapeId="0">
      <text>
        <r>
          <rPr>
            <sz val="8"/>
            <color indexed="81"/>
            <rFont val="Tahoma"/>
            <family val="2"/>
          </rPr>
          <t xml:space="preserve">Enter the percentage of the employee’s salary that is paid as fringe benefits.
</t>
        </r>
      </text>
    </comment>
    <comment ref="I19" authorId="0" shapeId="0">
      <text>
        <r>
          <rPr>
            <sz val="8"/>
            <color indexed="81"/>
            <rFont val="Tahoma"/>
            <family val="2"/>
          </rPr>
          <t>Total cost is the calculated value of the data provided and should match the total amount to be paid to this employee as fringe benefits over the life of the sponsored program.</t>
        </r>
      </text>
    </comment>
    <comment ref="J19"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19" authorId="2" shapeId="0">
      <text>
        <r>
          <rPr>
            <sz val="9"/>
            <color indexed="81"/>
            <rFont val="Tahoma"/>
            <family val="2"/>
          </rPr>
          <t xml:space="preserve">The amount requested from the sponsoring Program Office.
</t>
        </r>
      </text>
    </comment>
    <comment ref="A24"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27" authorId="0" shapeId="0">
      <text>
        <r>
          <rPr>
            <sz val="8"/>
            <color indexed="81"/>
            <rFont val="Tahoma"/>
            <family val="2"/>
          </rPr>
          <t xml:space="preserve">Itemize travel expenses of staff personnel (e.g. staff to training, field interviews, advisory group meeting, etc.). Describe the purpose of each travel expenditure in reference to the project objectives. Show the basis of computation (e.g., six people to 3-day training at $X airfare, $X lodging, $X subsistence). In training projects, travel and meals for trainees should be listed separately. Show the number of trainees and the unit costs involved. Identify the location of travel, if known; or if unknown, indicate "location to be determined." Indicate whether applicant's formal written travel policy or the Federal Travel Regulations are followed. 
Note:  Travel expenses for consultants should be included in the “Consultant Travel” data fields under the “Subawards (Subgrants)/Procurement Contracts” category. For each Purpose Area applied for, the budget should include the estimated cost for travel and accommodations for two staff to attend two three-day long meetings, with one in Washington D.C. and one in their region, with the exception of Purpose Area 1, which should budget for one meeting in Washington D.C, and Purpose Areas 6 and 7, which should budget for 3 meetings within a 3 year period, with 2 in Washington D.C, and 1 within their region. All requested information must be included in the budget detail worksheet and budget narrative. </t>
        </r>
      </text>
    </comment>
    <comment ref="F30" authorId="0" shapeId="0">
      <text>
        <r>
          <rPr>
            <sz val="8"/>
            <color indexed="81"/>
            <rFont val="Tahoma"/>
            <family val="2"/>
          </rPr>
          <t xml:space="preserve">Enter the cost of the travel item. For example, the total cost of a single round trip airline ticket, the reimbursement cost of a mile of car travel, or the per night cost of a hotel stay.
</t>
        </r>
      </text>
    </comment>
    <comment ref="G30" authorId="0" shapeId="0">
      <text>
        <r>
          <rPr>
            <sz val="8"/>
            <color indexed="81"/>
            <rFont val="Tahoma"/>
            <family val="2"/>
          </rPr>
          <t xml:space="preserve">Enter the distance traveled or the duration of the stay. For example, the number of nights staying in a hotel, the number of days that per diem will be claimed for or the number of miles traveled by car.
</t>
        </r>
      </text>
    </comment>
    <comment ref="H30" authorId="0" shapeId="0">
      <text>
        <r>
          <rPr>
            <sz val="8"/>
            <color indexed="81"/>
            <rFont val="Tahoma"/>
            <family val="2"/>
          </rPr>
          <t xml:space="preserve">Enter the number of staff that will be claiming travel expenses. For example, the number of employees staying in a hotel, or the number of employees being reimbursed for car travel.
</t>
        </r>
      </text>
    </comment>
    <comment ref="I30" authorId="0" shapeId="0">
      <text>
        <r>
          <rPr>
            <sz val="8"/>
            <color indexed="81"/>
            <rFont val="Tahoma"/>
            <family val="2"/>
          </rPr>
          <t xml:space="preserve">Total cost is the calculated value of the data provided and should match the total amount to be paid for travel reimbursement. 
</t>
        </r>
        <r>
          <rPr>
            <b/>
            <sz val="8"/>
            <color indexed="81"/>
            <rFont val="Tahoma"/>
            <family val="2"/>
          </rPr>
          <t xml:space="preserve"> Total Cost = Cost x Duration or Distance x # of Staff
</t>
        </r>
        <r>
          <rPr>
            <sz val="8"/>
            <color indexed="81"/>
            <rFont val="Tahoma"/>
            <family val="2"/>
          </rPr>
          <t xml:space="preserve">
 </t>
        </r>
      </text>
    </comment>
    <comment ref="J30"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30" authorId="2" shapeId="0">
      <text>
        <r>
          <rPr>
            <sz val="9"/>
            <color indexed="81"/>
            <rFont val="Tahoma"/>
            <family val="2"/>
          </rPr>
          <t xml:space="preserve">The amount requested from the sponsoring Program Office.
</t>
        </r>
      </text>
    </comment>
    <comment ref="A35"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38" authorId="0" shapeId="0">
      <text>
        <r>
          <rPr>
            <sz val="8"/>
            <color indexed="81"/>
            <rFont val="Tahoma"/>
            <family val="2"/>
          </rPr>
          <t>List non-expendable items that are to be purchased (Note: Organization's own capitalization policy for classification of equipment should be used). Expendable items should be included in the "Supplies" category. Applicants should analyze the cost benefits of purchasing versus leasing equipment, especially high cost items and those subject to rapid technological advances.Rented or leased equipment costs should be listed in the “Contracts” data fields under the “Subawards (Subgrants)/Procurement Contracts” category. In the budget narrative, explain how the equipment is necessary for the success of the project, and describe the procurement method to be used. All requested information must be included in the budget detail worksheet and budget narrative.</t>
        </r>
      </text>
    </comment>
    <comment ref="D41" authorId="0" shapeId="0">
      <text>
        <r>
          <rPr>
            <sz val="8"/>
            <color indexed="81"/>
            <rFont val="Tahoma"/>
            <family val="2"/>
          </rPr>
          <t xml:space="preserve">Enter the total number of items to be purchased.
</t>
        </r>
      </text>
    </comment>
    <comment ref="F41" authorId="0" shapeId="0">
      <text>
        <r>
          <rPr>
            <sz val="8"/>
            <color indexed="81"/>
            <rFont val="Tahoma"/>
            <family val="2"/>
          </rPr>
          <t xml:space="preserve">Enter the cost of each equipment item.
</t>
        </r>
      </text>
    </comment>
    <comment ref="I41" authorId="0" shapeId="0">
      <text>
        <r>
          <rPr>
            <sz val="8"/>
            <color indexed="81"/>
            <rFont val="Tahoma"/>
            <family val="2"/>
          </rPr>
          <t xml:space="preserve">Total cost is the calculated value of the data provided and should match the total amount to be paid for equipment item. 
</t>
        </r>
        <r>
          <rPr>
            <b/>
            <sz val="8"/>
            <color indexed="81"/>
            <rFont val="Tahoma"/>
            <family val="2"/>
          </rPr>
          <t>Total Cost = # of Items x Cost</t>
        </r>
        <r>
          <rPr>
            <sz val="8"/>
            <color indexed="81"/>
            <rFont val="Tahoma"/>
            <family val="2"/>
          </rPr>
          <t xml:space="preserve">
</t>
        </r>
      </text>
    </comment>
    <comment ref="J41"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41" authorId="2" shapeId="0">
      <text>
        <r>
          <rPr>
            <sz val="9"/>
            <color indexed="81"/>
            <rFont val="Tahoma"/>
            <family val="2"/>
          </rPr>
          <t xml:space="preserve">The amount requested from the sponsoring Program Office.
</t>
        </r>
      </text>
    </comment>
    <comment ref="A46"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49" authorId="0" shapeId="0">
      <text>
        <r>
          <rPr>
            <sz val="8"/>
            <color indexed="81"/>
            <rFont val="Tahoma"/>
            <family val="2"/>
          </rPr>
          <t>List items by type (office supplies, postage, training materials, copy paper, and expendable equipment items costing less than $5,000, such as books, hand held tape recorders) and show the basis for computation. Generally, supplies include any materials that are expendable or consumed during the course of the project. All requested information must be included in the budget detail worksheet and budget narrative.</t>
        </r>
      </text>
    </comment>
    <comment ref="D52" authorId="0" shapeId="0">
      <text>
        <r>
          <rPr>
            <sz val="8"/>
            <color indexed="81"/>
            <rFont val="Tahoma"/>
            <family val="2"/>
          </rPr>
          <t xml:space="preserve">Enter the total number of items to be purchased.
</t>
        </r>
      </text>
    </comment>
    <comment ref="F52" authorId="0" shapeId="0">
      <text>
        <r>
          <rPr>
            <sz val="8"/>
            <color indexed="81"/>
            <rFont val="Tahoma"/>
            <family val="2"/>
          </rPr>
          <t xml:space="preserve">Enter the cost of each supply item, for example, $11 for printer ink or $110 for office supplies.
</t>
        </r>
      </text>
    </comment>
    <comment ref="I52" authorId="0" shapeId="0">
      <text>
        <r>
          <rPr>
            <sz val="8"/>
            <color indexed="81"/>
            <rFont val="Tahoma"/>
            <family val="2"/>
          </rPr>
          <t xml:space="preserve">Total cost is the calculated value of the data provided and should match the total amount to be paid for supply item. 
</t>
        </r>
        <r>
          <rPr>
            <b/>
            <sz val="8"/>
            <color indexed="81"/>
            <rFont val="Tahoma"/>
            <family val="2"/>
          </rPr>
          <t>Total Cost = # of Items x Cost</t>
        </r>
        <r>
          <rPr>
            <sz val="8"/>
            <color indexed="81"/>
            <rFont val="Tahoma"/>
            <family val="2"/>
          </rPr>
          <t xml:space="preserve">
</t>
        </r>
      </text>
    </comment>
    <comment ref="J52"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52" authorId="2" shapeId="0">
      <text>
        <r>
          <rPr>
            <sz val="9"/>
            <color indexed="81"/>
            <rFont val="Tahoma"/>
            <family val="2"/>
          </rPr>
          <t xml:space="preserve">The amount requested from the sponsoring Program Office.
</t>
        </r>
      </text>
    </comment>
    <comment ref="A57"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60" authorId="0" shapeId="0">
      <text>
        <r>
          <rPr>
            <sz val="8"/>
            <color indexed="81"/>
            <rFont val="Tahoma"/>
            <family val="2"/>
          </rPr>
          <t xml:space="preserve">Provide a description of the construction project and an estimate of the costs.  Construction costs are only allowed for Purpose Area #4. Minor repairs or renovations may be allowable in other Purpose Areas and should be classified in the “Other” category.  Consult with the program office before budgeting funds in this category.  All requested information must be included in the budget detail worksheet and  budget narrative.  </t>
        </r>
      </text>
    </comment>
    <comment ref="A63" authorId="0" shapeId="0">
      <text>
        <r>
          <rPr>
            <sz val="8"/>
            <color indexed="81"/>
            <rFont val="Tahoma"/>
            <family val="2"/>
          </rPr>
          <t>Construction costs are not permitted by this Purpose Area.</t>
        </r>
      </text>
    </comment>
    <comment ref="D63" authorId="0" shapeId="0">
      <text>
        <r>
          <rPr>
            <sz val="8"/>
            <color indexed="81"/>
            <rFont val="Tahoma"/>
            <family val="2"/>
          </rPr>
          <t xml:space="preserve">Enter the total number of items to be purchased.
</t>
        </r>
      </text>
    </comment>
    <comment ref="F63" authorId="0" shapeId="0">
      <text>
        <r>
          <rPr>
            <sz val="8"/>
            <color indexed="81"/>
            <rFont val="Tahoma"/>
            <family val="2"/>
          </rPr>
          <t xml:space="preserve">Enter the cost of each construction task.
</t>
        </r>
      </text>
    </comment>
    <comment ref="I63" authorId="0" shapeId="0">
      <text>
        <r>
          <rPr>
            <sz val="8"/>
            <color indexed="81"/>
            <rFont val="Tahoma"/>
            <family val="2"/>
          </rPr>
          <t xml:space="preserve">Total cost is the calculated value of the data provided and should match the total amount to be paid for construction task. 
</t>
        </r>
        <r>
          <rPr>
            <b/>
            <sz val="8"/>
            <color indexed="81"/>
            <rFont val="Tahoma"/>
            <family val="2"/>
          </rPr>
          <t>Total Cost = # of Items x Cost</t>
        </r>
        <r>
          <rPr>
            <sz val="8"/>
            <color indexed="81"/>
            <rFont val="Tahoma"/>
            <family val="2"/>
          </rPr>
          <t xml:space="preserve">
</t>
        </r>
      </text>
    </comment>
    <comment ref="J63"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63" authorId="2" shapeId="0">
      <text>
        <r>
          <rPr>
            <sz val="9"/>
            <color indexed="81"/>
            <rFont val="Tahoma"/>
            <family val="2"/>
          </rPr>
          <t xml:space="preserve">The amount requested from the sponsoring Program Office.
</t>
        </r>
      </text>
    </comment>
    <comment ref="A69"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72" authorId="0" shapeId="0">
      <text>
        <r>
          <rPr>
            <b/>
            <sz val="8"/>
            <color indexed="81"/>
            <rFont val="Tahoma"/>
            <family val="2"/>
          </rPr>
          <t>Subawards (see “Subaward” definition at 2 CFR 200.92):</t>
        </r>
        <r>
          <rPr>
            <sz val="8"/>
            <color indexed="81"/>
            <rFont val="Tahoma"/>
            <family val="2"/>
          </rPr>
          <t xml:space="preserve">  Provide a description of the Federal award activities proposed to be carried out by any subrecipient and an estimate of the cost (include the cost per subrecipient, to the extent known prior to application submission).  For each subrecipient, enter the subrecipient entity name, if known.  Please indicate any subaward information included under budget category G. Subawards (Subgrants)/Procurement Contracts by including the label “(subaward)” with each subaward entry.
</t>
        </r>
      </text>
    </comment>
    <comment ref="I77" authorId="0" shapeId="0">
      <text>
        <r>
          <rPr>
            <sz val="8"/>
            <color indexed="81"/>
            <rFont val="Tahoma"/>
            <family val="2"/>
          </rPr>
          <t>Total cost is the value or cost of the procurement contract (or consultant) or of the subaward, as applicable.</t>
        </r>
      </text>
    </comment>
    <comment ref="J77"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77" authorId="2" shapeId="0">
      <text>
        <r>
          <rPr>
            <sz val="9"/>
            <color indexed="81"/>
            <rFont val="Tahoma"/>
            <family val="2"/>
          </rPr>
          <t xml:space="preserve">The amount requested from the sponsoring Program Office.
</t>
        </r>
      </text>
    </comment>
    <comment ref="A88"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K94" authorId="2" shapeId="0">
      <text>
        <r>
          <rPr>
            <sz val="9"/>
            <color indexed="81"/>
            <rFont val="Tahoma"/>
            <family val="2"/>
          </rPr>
          <t xml:space="preserve">The amount requested from the sponsoring Program Office.
</t>
        </r>
      </text>
    </comment>
    <comment ref="A102" authorId="0" shapeId="0">
      <text>
        <r>
          <rPr>
            <b/>
            <sz val="8"/>
            <color indexed="81"/>
            <rFont val="Tahoma"/>
            <family val="2"/>
          </rPr>
          <t>Procurement contracts (see “Contract” definition at 2 CFR 200.22):</t>
        </r>
        <r>
          <rPr>
            <sz val="8"/>
            <color indexed="81"/>
            <rFont val="Tahoma"/>
            <family val="2"/>
          </rPr>
          <t xml:space="preserve">  Provide a description of the product or service to be procured by contract and an estimate of the cost.  Indicate whether the applicant’s formal, written Procurement Policy or the Federal Acquisition Regulation is followed.  Applicants are encouraged to promote free and open competition in awarding procurement contracts.  A separate justification must be provided for sole source procurements in excess of the Simplified Acquisition Threshold set in accordance with 41 U.S.C. 1908 (currently set at $150,000).  Consultant Fees: For each consultant enter the name, if known, service to be provided, hourly or daily fee (8-hour day), and estimated time on the project.  Consultant fees in excess of the DOJ grant-making component’s maximum rate for an 8-hour day (currently $650 for OJP and OVW, and $550 for the COPS Office).  All requested information must be included in the budget detail worksheet and budget narrative.
</t>
        </r>
      </text>
    </comment>
    <comment ref="I107" authorId="0" shapeId="0">
      <text>
        <r>
          <rPr>
            <sz val="8"/>
            <color indexed="81"/>
            <rFont val="Tahoma"/>
            <family val="2"/>
          </rPr>
          <t>Total cost is the value or cost of the procurement contract (or consultant) or of the subaward, as applicable.</t>
        </r>
      </text>
    </comment>
    <comment ref="J107"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107" authorId="2" shapeId="0">
      <text>
        <r>
          <rPr>
            <sz val="9"/>
            <color indexed="81"/>
            <rFont val="Tahoma"/>
            <family val="2"/>
          </rPr>
          <t xml:space="preserve">The amount requested from the sponsoring Program Office.
</t>
        </r>
      </text>
    </comment>
    <comment ref="C112" authorId="3" shapeId="0">
      <text>
        <r>
          <rPr>
            <sz val="8"/>
            <color indexed="81"/>
            <rFont val="Tahoma"/>
            <family val="2"/>
          </rPr>
          <t>Enter a text description explaining how the numbers provided in this section were generated, as well as any explanation of the proposed personnel’s roles and qualifications.</t>
        </r>
        <r>
          <rPr>
            <b/>
            <sz val="8"/>
            <color indexed="81"/>
            <rFont val="Tahoma"/>
            <family val="2"/>
          </rPr>
          <t xml:space="preserve"> </t>
        </r>
        <r>
          <rPr>
            <b/>
            <sz val="9"/>
            <color indexed="81"/>
            <rFont val="Tahoma"/>
            <family val="2"/>
          </rPr>
          <t xml:space="preserve">
</t>
        </r>
        <r>
          <rPr>
            <sz val="9"/>
            <color indexed="81"/>
            <rFont val="Tahoma"/>
            <family val="2"/>
          </rPr>
          <t xml:space="preserve">
</t>
        </r>
      </text>
    </comment>
    <comment ref="K118" authorId="2" shapeId="0">
      <text>
        <r>
          <rPr>
            <sz val="9"/>
            <color indexed="81"/>
            <rFont val="Tahoma"/>
            <family val="2"/>
          </rPr>
          <t xml:space="preserve">The amount requested from the sponsoring Program Office.
</t>
        </r>
      </text>
    </comment>
    <comment ref="A123" authorId="0" shapeId="0">
      <text>
        <r>
          <rPr>
            <sz val="8"/>
            <color indexed="81"/>
            <rFont val="Tahoma"/>
            <family val="2"/>
          </rPr>
          <t>List items (e.g., rent, reproduction, telephone, janitorial or security services, and investigative or confidential funds) by type and the basis of the computation. For example, provide the square footage and the cost per square foot for rent, or provide a monthly rental cost and how many months to rent. All requested information must be included in the budget detail worksheet and budget narrative.</t>
        </r>
      </text>
    </comment>
    <comment ref="I126" authorId="0" shapeId="0">
      <text>
        <r>
          <rPr>
            <sz val="8"/>
            <color indexed="81"/>
            <rFont val="Tahoma"/>
            <family val="2"/>
          </rPr>
          <t>Total cost is the value or cost of the other cost.</t>
        </r>
      </text>
    </comment>
    <comment ref="K126" authorId="2" shapeId="0">
      <text>
        <r>
          <rPr>
            <sz val="9"/>
            <color indexed="81"/>
            <rFont val="Tahoma"/>
            <family val="2"/>
          </rPr>
          <t xml:space="preserve">The amount requested from the sponsoring Program Office.
</t>
        </r>
      </text>
    </comment>
    <comment ref="A133"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136" authorId="0" shapeId="0">
      <text>
        <r>
          <rPr>
            <sz val="8"/>
            <color indexed="81"/>
            <rFont val="Tahoma"/>
            <family val="2"/>
          </rPr>
          <t xml:space="preserve">Indirect costs are allowed only if:  a) the applicant has a current, federally approved indirect cost rate; or b) the applicant is eligible to use and elects to use the “de minimis” indirect cost rate described in 2 C.F.R. 200.414(f).  (See paragraph D.1.b. in Appendix VII to Part 200—States and Local Government and Indian Tribe Indirect Cost Proposals for a description of entities that may not elect to use the “de minimis” rate.)  An applicant with a current, federally approved indirect cost rate must attach a copy of the rate approval, (a fully-executed, negotiated agreement).  If the applicant does not have an approved rate, one can be requested by contacting the applicant’s cognizant Federal agency, which will review all documentation and approve a rate for the applicant organization, or if the applicant’s accounting system permits, costs may be allocated in the direct costs categories.  (Applicant Indian tribal governments, in particular, should review Appendix VII to Part 200—States and Local Government and Indian Tribe Indirect Cost Proposals regarding submission and documentation of indirect cost proposals.)   All requested information must be included in the budget detail worksheet and budget narrative.
In order to use the “de minimis” indirect rate an applicant would need to attach written documentation to the application that advises DOJ of both the applicant’s eligibility (to use the “de minimis” rate) and its election. If the applicant elects the de minimis method, costs must be consistently charged as either indirect or direct costs, but may not be double charged or inconsistently charged as both. In addition, if this method is chosen then it must be used consistently for all federal awards until such time as the applicant entity chooses to negotiate a federally approved indirect cost rate.
</t>
        </r>
      </text>
    </comment>
    <comment ref="D139" authorId="1" shapeId="0">
      <text>
        <r>
          <rPr>
            <sz val="8"/>
            <color indexed="81"/>
            <rFont val="Tahoma"/>
            <family val="2"/>
          </rPr>
          <t>Cost is the value of the indirect cost.</t>
        </r>
      </text>
    </comment>
    <comment ref="F139" authorId="0" shapeId="0">
      <text>
        <r>
          <rPr>
            <sz val="8"/>
            <color indexed="81"/>
            <rFont val="Tahoma"/>
            <family val="2"/>
          </rPr>
          <t xml:space="preserve">The approved cost rate for this indirect cost.
</t>
        </r>
      </text>
    </comment>
    <comment ref="K139" authorId="2" shapeId="0">
      <text>
        <r>
          <rPr>
            <sz val="9"/>
            <color indexed="81"/>
            <rFont val="Tahoma"/>
            <family val="2"/>
          </rPr>
          <t xml:space="preserve">The amount requested from the sponsoring Program Office.
</t>
        </r>
      </text>
    </comment>
    <comment ref="A145"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List>
</comments>
</file>

<file path=xl/comments9.xml><?xml version="1.0" encoding="utf-8"?>
<comments xmlns="http://schemas.openxmlformats.org/spreadsheetml/2006/main">
  <authors>
    <author>Klousia, John</author>
    <author>Jerry Makris</author>
    <author>mangatadm</author>
    <author>Conner, James</author>
  </authors>
  <commentList>
    <comment ref="A5" authorId="0" shapeId="0">
      <text>
        <r>
          <rPr>
            <sz val="8"/>
            <color indexed="81"/>
            <rFont val="Tahoma"/>
            <family val="2"/>
          </rPr>
          <t xml:space="preserve">List each position by title and name of employee, if available. Show the annual salary rate and the percentage of time to be devoted to the project. Compensation paid for employees engaged in grant avtivities must be consistent with that paid for similar work within the applicant organization. In the budget narrative, include a description of the responsibilities and duties of each position in relationship to fulfilling the project goals and objectives. All requested information must be included in the budget detail worksheet and budget narrative.
</t>
        </r>
      </text>
    </comment>
    <comment ref="C8" authorId="1" shapeId="0">
      <text>
        <r>
          <rPr>
            <sz val="8"/>
            <color indexed="81"/>
            <rFont val="Tahoma"/>
            <family val="2"/>
          </rPr>
          <t>Enter the total number of positions for type.</t>
        </r>
      </text>
    </comment>
    <comment ref="D8" authorId="0" shapeId="0">
      <text>
        <r>
          <rPr>
            <sz val="8"/>
            <color indexed="81"/>
            <rFont val="Tahoma"/>
            <family val="2"/>
          </rPr>
          <t xml:space="preserve">Enter the employee’s salary. This value can be entered as hourly, daily, weekly or yearly rates. </t>
        </r>
      </text>
    </comment>
    <comment ref="E8" authorId="0" shapeId="0">
      <text>
        <r>
          <rPr>
            <sz val="8"/>
            <color indexed="81"/>
            <rFont val="Tahoma"/>
            <family val="2"/>
          </rPr>
          <t xml:space="preserve">Enter the rate classification for this employee’s salary. Possible values are “hourly, daily, weekly, yearly.” This column is not used by the calculation and is only for annotative purposes.
</t>
        </r>
      </text>
    </comment>
    <comment ref="F8" authorId="0" shapeId="0">
      <text>
        <r>
          <rPr>
            <sz val="8"/>
            <color indexed="81"/>
            <rFont val="Tahoma"/>
            <family val="2"/>
          </rPr>
          <t xml:space="preserve">Enter the number of hours, days, weeks, or years the employee will be working on the project. This column should be the total calendar time. The employee’s actual allocation/availability should be reflected in the “%” column.
</t>
        </r>
      </text>
    </comment>
    <comment ref="H8" authorId="0" shapeId="0">
      <text>
        <r>
          <rPr>
            <sz val="8"/>
            <color indexed="81"/>
            <rFont val="Tahoma"/>
            <family val="2"/>
          </rPr>
          <t xml:space="preserve">Enter the percentage the individual will be working on the proposed project. If the employee is full-time enter 100%.
</t>
        </r>
      </text>
    </comment>
    <comment ref="I8" authorId="0" shapeId="0">
      <text>
        <r>
          <rPr>
            <sz val="8"/>
            <color indexed="81"/>
            <rFont val="Tahoma"/>
            <family val="2"/>
          </rPr>
          <t xml:space="preserve">Total cost is the calculated value of the data provided and should match the total amount to be paid to this employee over the life of the program. 
 </t>
        </r>
        <r>
          <rPr>
            <b/>
            <sz val="8"/>
            <color indexed="81"/>
            <rFont val="Tahoma"/>
            <family val="2"/>
          </rPr>
          <t>Total Cost = Salary x Time Worked x %</t>
        </r>
        <r>
          <rPr>
            <sz val="8"/>
            <color indexed="81"/>
            <rFont val="Tahoma"/>
            <family val="2"/>
          </rPr>
          <t xml:space="preserve">
</t>
        </r>
      </text>
    </comment>
    <comment ref="J8"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8" authorId="2" shapeId="0">
      <text>
        <r>
          <rPr>
            <sz val="9"/>
            <color indexed="81"/>
            <rFont val="Tahoma"/>
            <family val="2"/>
          </rPr>
          <t xml:space="preserve">The amount requested from the sponsoring Program Office.
</t>
        </r>
      </text>
    </comment>
    <comment ref="A13"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16" authorId="0" shapeId="0">
      <text>
        <r>
          <rPr>
            <sz val="8"/>
            <color indexed="81"/>
            <rFont val="Tahoma"/>
            <family val="2"/>
          </rPr>
          <t>Fringe benefits should be based on actual known costs or an approved negotiated rate by a Federal agency. If not based on an approved negotiated rate, list the composition of the fringe benefit package. Fringe benefits are for the personnel listed in the budget category (A) and only for the percentage of time devoted to the project. All requested information must be included in the budget detail worksheet and budget narrative.</t>
        </r>
      </text>
    </comment>
    <comment ref="D19" authorId="0" shapeId="0">
      <text>
        <r>
          <rPr>
            <sz val="8"/>
            <color indexed="81"/>
            <rFont val="Tahoma"/>
            <family val="2"/>
          </rPr>
          <t xml:space="preserve">Enter the cost base for each employee listed in section “A. Personnel” that will receive fringe benefits as part of working on this grant. The salary value may be the Total Cost value calculated for the specific employee.
</t>
        </r>
      </text>
    </comment>
    <comment ref="F19" authorId="0" shapeId="0">
      <text>
        <r>
          <rPr>
            <sz val="8"/>
            <color indexed="81"/>
            <rFont val="Tahoma"/>
            <family val="2"/>
          </rPr>
          <t xml:space="preserve">Enter the percentage of the employee’s salary that is paid as fringe benefits.
</t>
        </r>
      </text>
    </comment>
    <comment ref="I19" authorId="0" shapeId="0">
      <text>
        <r>
          <rPr>
            <sz val="8"/>
            <color indexed="81"/>
            <rFont val="Tahoma"/>
            <family val="2"/>
          </rPr>
          <t>Total cost is the calculated value of the data provided and should match the total amount to be paid to this employee as fringe benefits over the life of the sponsored program.</t>
        </r>
      </text>
    </comment>
    <comment ref="J19"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19" authorId="2" shapeId="0">
      <text>
        <r>
          <rPr>
            <sz val="9"/>
            <color indexed="81"/>
            <rFont val="Tahoma"/>
            <family val="2"/>
          </rPr>
          <t xml:space="preserve">The amount requested from the sponsoring Program Office.
</t>
        </r>
      </text>
    </comment>
    <comment ref="A24"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27" authorId="0" shapeId="0">
      <text>
        <r>
          <rPr>
            <sz val="8"/>
            <color indexed="81"/>
            <rFont val="Tahoma"/>
            <family val="2"/>
          </rPr>
          <t xml:space="preserve">Itemize travel expenses of staff personnel (e.g. staff to training, field interviews, advisory group meeting, etc.). Describe the purpose of each travel expenditure in reference to the project objectives. Show the basis of computation (e.g., six people to 3-day training at $X airfare, $X lodging, $X subsistence). In training projects, travel and meals for trainees should be listed separately. Show the number of trainees and the unit costs involved. Identify the location of travel, if known; or if unknown, indicate "location to be determined." Indicate whether applicant's formal written travel policy or the Federal Travel Regulations are followed. 
Note: Travel expenses for consultants should be included in the “Consultant Travel” data fields under the “Subawards (Subgrants)/Procurement Contracts” category. For each Purpose Area applied for, the budget should include the estimated cost for travel and accommodations for two staff to attend two three-day long meetings, with one in Washington D.C. and one in their region, with the exception of Purpose Area 1, which should budget for one meeting in Washington D.C, and Purpose Areas 6 and 7, which should budget for 3 meetings within a 3 year period, with 2 in Washington D.C, and 1 within their region. All requested information must be included in the budget detail worksheet and budget narrative.  
</t>
        </r>
      </text>
    </comment>
    <comment ref="F30" authorId="0" shapeId="0">
      <text>
        <r>
          <rPr>
            <sz val="8"/>
            <color indexed="81"/>
            <rFont val="Tahoma"/>
            <family val="2"/>
          </rPr>
          <t xml:space="preserve">Enter the cost of the travel item. For example, the total cost of a single round trip airline ticket, the reimbursement cost of a mile of car travel, or the per night cost of a hotel stay.
</t>
        </r>
      </text>
    </comment>
    <comment ref="G30" authorId="0" shapeId="0">
      <text>
        <r>
          <rPr>
            <sz val="8"/>
            <color indexed="81"/>
            <rFont val="Tahoma"/>
            <family val="2"/>
          </rPr>
          <t xml:space="preserve">Enter the distance traveled or the duration of the stay. For example, the number of nights staying in a hotel, the number of days that per diem will be claimed for or the number of miles traveled by car.
</t>
        </r>
      </text>
    </comment>
    <comment ref="H30" authorId="0" shapeId="0">
      <text>
        <r>
          <rPr>
            <sz val="8"/>
            <color indexed="81"/>
            <rFont val="Tahoma"/>
            <family val="2"/>
          </rPr>
          <t xml:space="preserve">Enter the number of staff that will be claiming travel expenses. For example, the number of employees staying in a hotel, or the number of employees being reimbursed for car travel.
</t>
        </r>
      </text>
    </comment>
    <comment ref="I30" authorId="0" shapeId="0">
      <text>
        <r>
          <rPr>
            <sz val="8"/>
            <color indexed="81"/>
            <rFont val="Tahoma"/>
            <family val="2"/>
          </rPr>
          <t xml:space="preserve">Total cost is the calculated value of the data provided and should match the total amount to be paid for travel reimbursement. 
</t>
        </r>
        <r>
          <rPr>
            <b/>
            <sz val="8"/>
            <color indexed="81"/>
            <rFont val="Tahoma"/>
            <family val="2"/>
          </rPr>
          <t xml:space="preserve"> Total Cost = Cost x Duration or Distance x # of Staff
</t>
        </r>
        <r>
          <rPr>
            <sz val="8"/>
            <color indexed="81"/>
            <rFont val="Tahoma"/>
            <family val="2"/>
          </rPr>
          <t xml:space="preserve">
 </t>
        </r>
      </text>
    </comment>
    <comment ref="J30"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30" authorId="2" shapeId="0">
      <text>
        <r>
          <rPr>
            <sz val="9"/>
            <color indexed="81"/>
            <rFont val="Tahoma"/>
            <family val="2"/>
          </rPr>
          <t xml:space="preserve">The amount requested from the sponsoring Program Office.
</t>
        </r>
      </text>
    </comment>
    <comment ref="A35"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38" authorId="0" shapeId="0">
      <text>
        <r>
          <rPr>
            <sz val="8"/>
            <color indexed="81"/>
            <rFont val="Tahoma"/>
            <family val="2"/>
          </rPr>
          <t>List non-expendable items that are to be purchased (Note: Organization's own capitalization policy for classification of equipment should be used). Expendable items should be included in the "Supplies" category. Applicants should analyze the cost benefits of purchasing versus leasing equipment, especially high cost items and those subject to rapid technological advances. Rented or leased equipment costs should be listed in the “Contracts” data fields under the “Subawards (Subgrants)/Procurement Contracts” category. In the budget narrative, explain how the equipment is necessary for the success of the project, and describe the procurement method to be used. All requested information must be included in the budget detail worksheet and budget narrative.</t>
        </r>
      </text>
    </comment>
    <comment ref="D41" authorId="0" shapeId="0">
      <text>
        <r>
          <rPr>
            <sz val="8"/>
            <color indexed="81"/>
            <rFont val="Tahoma"/>
            <family val="2"/>
          </rPr>
          <t xml:space="preserve">Enter the total number of items to be purchased.
</t>
        </r>
      </text>
    </comment>
    <comment ref="F41" authorId="0" shapeId="0">
      <text>
        <r>
          <rPr>
            <sz val="8"/>
            <color indexed="81"/>
            <rFont val="Tahoma"/>
            <family val="2"/>
          </rPr>
          <t xml:space="preserve">Enter the cost of each equipment item.
</t>
        </r>
      </text>
    </comment>
    <comment ref="I41" authorId="0" shapeId="0">
      <text>
        <r>
          <rPr>
            <sz val="8"/>
            <color indexed="81"/>
            <rFont val="Tahoma"/>
            <family val="2"/>
          </rPr>
          <t xml:space="preserve">Total cost is the calculated value of the data provided and should match the total amount to be paid for equipment item. 
</t>
        </r>
        <r>
          <rPr>
            <b/>
            <sz val="8"/>
            <color indexed="81"/>
            <rFont val="Tahoma"/>
            <family val="2"/>
          </rPr>
          <t>Total Cost = # of Items x Cost</t>
        </r>
        <r>
          <rPr>
            <sz val="8"/>
            <color indexed="81"/>
            <rFont val="Tahoma"/>
            <family val="2"/>
          </rPr>
          <t xml:space="preserve">
</t>
        </r>
      </text>
    </comment>
    <comment ref="J41"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41" authorId="2" shapeId="0">
      <text>
        <r>
          <rPr>
            <sz val="9"/>
            <color indexed="81"/>
            <rFont val="Tahoma"/>
            <family val="2"/>
          </rPr>
          <t xml:space="preserve">The amount requested from the sponsoring Program Office.
</t>
        </r>
      </text>
    </comment>
    <comment ref="A46"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49" authorId="0" shapeId="0">
      <text>
        <r>
          <rPr>
            <sz val="8"/>
            <color indexed="81"/>
            <rFont val="Tahoma"/>
            <family val="2"/>
          </rPr>
          <t>List items by type (office supplies, postage, training materials, copy paper, and expendable equipment items costing less than $5,000, such as books, hand held tape recorders) and show the basis for computation. Generally, supplies include any materials that are expendable or consumed during the course of the project. All requested information must be included in the budget detail worksheet and budget narrative.</t>
        </r>
      </text>
    </comment>
    <comment ref="D52" authorId="0" shapeId="0">
      <text>
        <r>
          <rPr>
            <sz val="8"/>
            <color indexed="81"/>
            <rFont val="Tahoma"/>
            <family val="2"/>
          </rPr>
          <t xml:space="preserve">Enter the total number of items to be purchased.
</t>
        </r>
      </text>
    </comment>
    <comment ref="F52" authorId="0" shapeId="0">
      <text>
        <r>
          <rPr>
            <sz val="8"/>
            <color indexed="81"/>
            <rFont val="Tahoma"/>
            <family val="2"/>
          </rPr>
          <t xml:space="preserve">Enter the cost of each supply item, for example, $11 for printer ink or $110 for office supplies.
</t>
        </r>
      </text>
    </comment>
    <comment ref="I52" authorId="0" shapeId="0">
      <text>
        <r>
          <rPr>
            <sz val="8"/>
            <color indexed="81"/>
            <rFont val="Tahoma"/>
            <family val="2"/>
          </rPr>
          <t xml:space="preserve">Total cost is the calculated value of the data provided and should match the total amount to be paid for supply item. 
</t>
        </r>
        <r>
          <rPr>
            <b/>
            <sz val="8"/>
            <color indexed="81"/>
            <rFont val="Tahoma"/>
            <family val="2"/>
          </rPr>
          <t>Total Cost = # of Items x Cost</t>
        </r>
        <r>
          <rPr>
            <sz val="8"/>
            <color indexed="81"/>
            <rFont val="Tahoma"/>
            <family val="2"/>
          </rPr>
          <t xml:space="preserve">
</t>
        </r>
      </text>
    </comment>
    <comment ref="J52"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52" authorId="2" shapeId="0">
      <text>
        <r>
          <rPr>
            <sz val="9"/>
            <color indexed="81"/>
            <rFont val="Tahoma"/>
            <family val="2"/>
          </rPr>
          <t xml:space="preserve">The amount requested from the sponsoring Program Office.
</t>
        </r>
      </text>
    </comment>
    <comment ref="A57"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60" authorId="0" shapeId="0">
      <text>
        <r>
          <rPr>
            <sz val="8"/>
            <color indexed="81"/>
            <rFont val="Tahoma"/>
            <family val="2"/>
          </rPr>
          <t xml:space="preserve">Provide a description of the construction project and an estimate of the costs.  Construction costs are only allowed for Purpose Area #4. Minor repairs or renovations may be allowable in other Purpose Areas and should be classified in the “Other” category.  Consult with the program office before budgeting funds in this category.  All requested information must be included in the budget detail worksheet and  budget narrative.  </t>
        </r>
      </text>
    </comment>
    <comment ref="A63" authorId="0" shapeId="0">
      <text>
        <r>
          <rPr>
            <sz val="8"/>
            <color indexed="81"/>
            <rFont val="Tahoma"/>
            <family val="2"/>
          </rPr>
          <t>Construction costs are not permitted by this Purpose Area.</t>
        </r>
      </text>
    </comment>
    <comment ref="D63" authorId="0" shapeId="0">
      <text>
        <r>
          <rPr>
            <sz val="8"/>
            <color indexed="81"/>
            <rFont val="Tahoma"/>
            <family val="2"/>
          </rPr>
          <t xml:space="preserve">Enter the total number of items to be purchased.
</t>
        </r>
      </text>
    </comment>
    <comment ref="F63" authorId="0" shapeId="0">
      <text>
        <r>
          <rPr>
            <sz val="8"/>
            <color indexed="81"/>
            <rFont val="Tahoma"/>
            <family val="2"/>
          </rPr>
          <t xml:space="preserve">Enter the cost of each construction task.
</t>
        </r>
      </text>
    </comment>
    <comment ref="I63" authorId="0" shapeId="0">
      <text>
        <r>
          <rPr>
            <sz val="8"/>
            <color indexed="81"/>
            <rFont val="Tahoma"/>
            <family val="2"/>
          </rPr>
          <t xml:space="preserve">Total cost is the calculated value of the data provided and should match the total amount to be paid for construction task. 
</t>
        </r>
        <r>
          <rPr>
            <b/>
            <sz val="8"/>
            <color indexed="81"/>
            <rFont val="Tahoma"/>
            <family val="2"/>
          </rPr>
          <t>Total Cost = # of Items x Cost</t>
        </r>
        <r>
          <rPr>
            <sz val="8"/>
            <color indexed="81"/>
            <rFont val="Tahoma"/>
            <family val="2"/>
          </rPr>
          <t xml:space="preserve">
</t>
        </r>
      </text>
    </comment>
    <comment ref="J63"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63" authorId="2" shapeId="0">
      <text>
        <r>
          <rPr>
            <sz val="9"/>
            <color indexed="81"/>
            <rFont val="Tahoma"/>
            <family val="2"/>
          </rPr>
          <t xml:space="preserve">The amount requested from the sponsoring Program Office.
</t>
        </r>
      </text>
    </comment>
    <comment ref="A68"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71" authorId="0" shapeId="0">
      <text>
        <r>
          <rPr>
            <b/>
            <sz val="8"/>
            <color indexed="81"/>
            <rFont val="Tahoma"/>
            <family val="2"/>
          </rPr>
          <t>Subawards (see “Subaward” definition at 2 CFR 200.92):</t>
        </r>
        <r>
          <rPr>
            <sz val="8"/>
            <color indexed="81"/>
            <rFont val="Tahoma"/>
            <family val="2"/>
          </rPr>
          <t xml:space="preserve">  Provide a description of the Federal award activities proposed to be carried out by any subrecipient and an estimate of the cost (include the cost per subrecipient, to the extent known prior to application submission).  For each subrecipient, enter the subrecipient entity name, if known.  Please indicate any subaward information included under budget category G. Subawards (Subgrants)/Procurement Contracts by including the label “(subaward)” with each subaward entry.
</t>
        </r>
      </text>
    </comment>
    <comment ref="I76" authorId="0" shapeId="0">
      <text>
        <r>
          <rPr>
            <sz val="8"/>
            <color indexed="81"/>
            <rFont val="Tahoma"/>
            <family val="2"/>
          </rPr>
          <t>Total cost is the value or cost of the procurement contract (or consultant) or of the subaward, as applicable.</t>
        </r>
      </text>
    </comment>
    <comment ref="J76"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76" authorId="2" shapeId="0">
      <text>
        <r>
          <rPr>
            <sz val="9"/>
            <color indexed="81"/>
            <rFont val="Tahoma"/>
            <family val="2"/>
          </rPr>
          <t xml:space="preserve">The amount requested from the sponsoring Program Office.
</t>
        </r>
      </text>
    </comment>
    <comment ref="A87"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K93" authorId="2" shapeId="0">
      <text>
        <r>
          <rPr>
            <sz val="9"/>
            <color indexed="81"/>
            <rFont val="Tahoma"/>
            <family val="2"/>
          </rPr>
          <t xml:space="preserve">The amount requested from the sponsoring Program Office.
</t>
        </r>
      </text>
    </comment>
    <comment ref="A101" authorId="0" shapeId="0">
      <text>
        <r>
          <rPr>
            <b/>
            <sz val="8"/>
            <color indexed="81"/>
            <rFont val="Tahoma"/>
            <family val="2"/>
          </rPr>
          <t>Procurement contracts (see “Contract” definition at 2 CFR 200.22):</t>
        </r>
        <r>
          <rPr>
            <sz val="8"/>
            <color indexed="81"/>
            <rFont val="Tahoma"/>
            <family val="2"/>
          </rPr>
          <t xml:space="preserve">  Provide a description of the product or service to be procured by contract and an estimate of the cost.  Indicate whether the applicant’s formal, written Procurement Policy or the Federal Acquisition Regulation is followed.  Applicants are encouraged to promote free and open competition in awarding procurement contracts.  A separate justification must be provided for sole source procurements in excess of the Simplified Acquisition Threshold set in accordance with 41 U.S.C. 1908 (currently set at $150,000).  Consultant Fees: For each consultant enter the name, if known, service to be provided, hourly or daily fee (8-hour day), and estimated time on the project.  Consultant fees in excess of the DOJ grant-making component’s maximum rate for an 8-hour day (currently $650 for OJP and OVW, and $550 for the COPS Office).  All requested information must be included in the budget detail worksheet and budget narrative.
</t>
        </r>
      </text>
    </comment>
    <comment ref="I106" authorId="0" shapeId="0">
      <text>
        <r>
          <rPr>
            <sz val="8"/>
            <color indexed="81"/>
            <rFont val="Tahoma"/>
            <family val="2"/>
          </rPr>
          <t>Total cost is the value or cost of the procurement contract (or consultant) or of the subaward, as applicable.</t>
        </r>
      </text>
    </comment>
    <comment ref="J106" authorId="2" shapeId="0">
      <text>
        <r>
          <rPr>
            <sz val="9"/>
            <color indexed="81"/>
            <rFont val="Tahoma"/>
            <family val="2"/>
          </rPr>
          <t xml:space="preserve">Non-Federal Contribution is the dollar amount not requested from the sponsoring Program Office. This value should be $0 if all funds are to be requested from the Program Office.
</t>
        </r>
      </text>
    </comment>
    <comment ref="K106" authorId="2" shapeId="0">
      <text>
        <r>
          <rPr>
            <sz val="9"/>
            <color indexed="81"/>
            <rFont val="Tahoma"/>
            <family val="2"/>
          </rPr>
          <t xml:space="preserve">The amount requested from the sponsoring Program Office.
</t>
        </r>
      </text>
    </comment>
    <comment ref="C111" authorId="3" shapeId="0">
      <text>
        <r>
          <rPr>
            <sz val="8"/>
            <color indexed="81"/>
            <rFont val="Tahoma"/>
            <family val="2"/>
          </rPr>
          <t>Enter a text description explaining how the numbers provided in this section were generated, as well as any explanation of the proposed personnel’s roles and qualifications.</t>
        </r>
        <r>
          <rPr>
            <b/>
            <sz val="8"/>
            <color indexed="81"/>
            <rFont val="Tahoma"/>
            <family val="2"/>
          </rPr>
          <t xml:space="preserve"> </t>
        </r>
        <r>
          <rPr>
            <b/>
            <sz val="9"/>
            <color indexed="81"/>
            <rFont val="Tahoma"/>
            <family val="2"/>
          </rPr>
          <t xml:space="preserve">
</t>
        </r>
        <r>
          <rPr>
            <sz val="9"/>
            <color indexed="81"/>
            <rFont val="Tahoma"/>
            <family val="2"/>
          </rPr>
          <t xml:space="preserve">
</t>
        </r>
      </text>
    </comment>
    <comment ref="K117" authorId="2" shapeId="0">
      <text>
        <r>
          <rPr>
            <sz val="9"/>
            <color indexed="81"/>
            <rFont val="Tahoma"/>
            <family val="2"/>
          </rPr>
          <t xml:space="preserve">The amount requested from the sponsoring Program Office.
</t>
        </r>
      </text>
    </comment>
    <comment ref="A122" authorId="0" shapeId="0">
      <text>
        <r>
          <rPr>
            <sz val="8"/>
            <color indexed="81"/>
            <rFont val="Tahoma"/>
            <family val="2"/>
          </rPr>
          <t>List items (e.g., rent, reproduction, telephone, janitorial or security services, and investigative or confidential funds) by type and the basis of the computation. For example, provide the square footage and the cost per square foot for rent, or provide a monthly rental cost and how many months to rent. All requested information must be included in the budget detail worksheet and budget narrative.</t>
        </r>
      </text>
    </comment>
    <comment ref="I125" authorId="0" shapeId="0">
      <text>
        <r>
          <rPr>
            <sz val="8"/>
            <color indexed="81"/>
            <rFont val="Tahoma"/>
            <family val="2"/>
          </rPr>
          <t>Total cost is the value or cost of the other cost.</t>
        </r>
      </text>
    </comment>
    <comment ref="K125" authorId="2" shapeId="0">
      <text>
        <r>
          <rPr>
            <sz val="9"/>
            <color indexed="81"/>
            <rFont val="Tahoma"/>
            <family val="2"/>
          </rPr>
          <t xml:space="preserve">The amount requested from the sponsoring Program Office.
</t>
        </r>
      </text>
    </comment>
    <comment ref="A132"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 ref="A135" authorId="0" shapeId="0">
      <text>
        <r>
          <rPr>
            <sz val="8"/>
            <color indexed="81"/>
            <rFont val="Tahoma"/>
            <family val="2"/>
          </rPr>
          <t xml:space="preserve">Indirect costs are allowed only if:  a) the applicant has a current, federally approved indirect cost rate; or b) the applicant is eligible to use and elects to use the “de minimis” indirect cost rate described in 2 C.F.R. 200.414(f).  (See paragraph D.1.b. in Appendix VII to Part 200—States and Local Government and Indian Tribe Indirect Cost Proposals for a description of entities that may not elect to use the “de minimis” rate.)  An applicant with a current, federally approved indirect cost rate must attach a copy of the rate approval, (a fully-executed, negotiated agreement).  If the applicant does not have an approved rate, one can be requested by contacting the applicant’s cognizant Federal agency, which will review all documentation and approve a rate for the applicant organization, or if the applicant’s accounting system permits, costs may be allocated in the direct costs categories.  (Applicant Indian tribal governments, in particular, should review Appendix VII to Part 200—States and Local Government and Indian Tribe Indirect Cost Proposals regarding submission and documentation of indirect cost proposals.)   All requested information must be included in the budget detail worksheet and budget narrative.
In order to use the “de minimis” indirect rate an applicant would need to attach written documentation to the application that advises DOJ of both the applicant’s eligibility (to use the “de minimis” rate) and its election. If the applicant elects the de minimis method, costs must be consistently charged as either indirect or direct costs, but may not be double charged or inconsistently charged as both. In addition, if this method is chosen then it must be used consistently for all federal awards until such time as the applicant entity chooses to negotiate a federally approved indirect cost rate.
</t>
        </r>
      </text>
    </comment>
    <comment ref="D138" authorId="1" shapeId="0">
      <text>
        <r>
          <rPr>
            <sz val="8"/>
            <color indexed="81"/>
            <rFont val="Tahoma"/>
            <family val="2"/>
          </rPr>
          <t>Cost is the value of the indirect cost.</t>
        </r>
      </text>
    </comment>
    <comment ref="F138" authorId="0" shapeId="0">
      <text>
        <r>
          <rPr>
            <sz val="8"/>
            <color indexed="81"/>
            <rFont val="Tahoma"/>
            <family val="2"/>
          </rPr>
          <t xml:space="preserve">The approved cost rate for this indirect cost.
</t>
        </r>
      </text>
    </comment>
    <comment ref="K138" authorId="2" shapeId="0">
      <text>
        <r>
          <rPr>
            <sz val="9"/>
            <color indexed="81"/>
            <rFont val="Tahoma"/>
            <family val="2"/>
          </rPr>
          <t xml:space="preserve">The amount requested from the sponsoring Program Office.
</t>
        </r>
      </text>
    </comment>
    <comment ref="A144" authorId="0" shapeId="0">
      <text>
        <r>
          <rPr>
            <sz val="8"/>
            <color indexed="81"/>
            <rFont val="Tahoma"/>
            <family val="2"/>
          </rPr>
          <t xml:space="preserve">Enter a text description explaining how the numbers provided in this section were generated, as well as any explanation of the proposed personnel’s roles and qualifications. 
</t>
        </r>
      </text>
    </comment>
  </commentList>
</comments>
</file>

<file path=xl/sharedStrings.xml><?xml version="1.0" encoding="utf-8"?>
<sst xmlns="http://schemas.openxmlformats.org/spreadsheetml/2006/main" count="1833" uniqueCount="318">
  <si>
    <t>Personnel</t>
  </si>
  <si>
    <t>Purpose:</t>
  </si>
  <si>
    <t>The Budget Detail Worksheet is provided for your use in the preparation of the budget and budget narrative. All required information (including the budget narrative) must be provided. Funds may not be budgeted in the shaded categories under each purpose area. Indicate any non-federal (matching) amount in the appropriate category, if applicable.</t>
  </si>
  <si>
    <t>Computation</t>
  </si>
  <si>
    <t>Fringe Benefits</t>
  </si>
  <si>
    <t>Travel</t>
  </si>
  <si>
    <t>Equipment</t>
  </si>
  <si>
    <t>Supplies</t>
  </si>
  <si>
    <t>Construction</t>
  </si>
  <si>
    <t>Other Costs</t>
  </si>
  <si>
    <t>Indirect Costs</t>
  </si>
  <si>
    <t>Name/Position</t>
  </si>
  <si>
    <t>Type of Benefit</t>
  </si>
  <si>
    <t>Purpose of Travel</t>
  </si>
  <si>
    <t>Location</t>
  </si>
  <si>
    <t>Type of Expense</t>
  </si>
  <si>
    <t>Supply Items</t>
  </si>
  <si>
    <t>List of Construction Activities</t>
  </si>
  <si>
    <t>Item</t>
  </si>
  <si>
    <t>Description</t>
  </si>
  <si>
    <t>Total</t>
  </si>
  <si>
    <t>Narrative</t>
  </si>
  <si>
    <t xml:space="preserve">Salary </t>
  </si>
  <si>
    <t>List each grant-support fringe benefit that is provided to the grant-funded position.</t>
  </si>
  <si>
    <t>Indicate the purpose of each trip or type of trip (training, advisory group meeting)</t>
  </si>
  <si>
    <t>Hotel, airfare, per diem</t>
  </si>
  <si>
    <t>Cost</t>
  </si>
  <si>
    <t># of Staff</t>
  </si>
  <si>
    <t>Compute the cost of each type of expense X the number of people traveling.</t>
  </si>
  <si>
    <t>List and describe each item of equipment that will be purchased</t>
  </si>
  <si>
    <t>Compute the cost (e.g., the number of each item to be purchased X the cost per item)</t>
  </si>
  <si>
    <t># of Items</t>
  </si>
  <si>
    <t>A. Personnel</t>
  </si>
  <si>
    <t>B. Fringe Benefits</t>
  </si>
  <si>
    <t>C. Travel</t>
  </si>
  <si>
    <t>D. Equipment</t>
  </si>
  <si>
    <t>Provide a list of the types of items to be purchased with grant funds.</t>
  </si>
  <si>
    <t>E. Supplies</t>
  </si>
  <si>
    <t>Describe the item and the compute the costs. Computation: The number of each item to be purchased X the cost per item.</t>
  </si>
  <si>
    <t>F. Construction</t>
  </si>
  <si>
    <t>Compute the costs (e.g., the number of each item to be purchased X the cost per item)</t>
  </si>
  <si>
    <t>G. Consultants/Contracts</t>
  </si>
  <si>
    <t>Program Office</t>
  </si>
  <si>
    <t>COPS</t>
  </si>
  <si>
    <t>Purpose Area (1)</t>
  </si>
  <si>
    <t>I. Indirect Costs</t>
  </si>
  <si>
    <t>H. Other Costs</t>
  </si>
  <si>
    <t>List and describe items that will be paid with grants funds.</t>
  </si>
  <si>
    <t xml:space="preserve">Description </t>
  </si>
  <si>
    <t>Total Direct Costs</t>
  </si>
  <si>
    <t>Total Project Costs</t>
  </si>
  <si>
    <t>Federal Request</t>
  </si>
  <si>
    <t>Budget Category</t>
  </si>
  <si>
    <t>Total(s)</t>
  </si>
  <si>
    <t>Up to 100% of total Project</t>
  </si>
  <si>
    <t>N/A</t>
  </si>
  <si>
    <t>Name</t>
  </si>
  <si>
    <t>PA (#)</t>
  </si>
  <si>
    <t>BJA</t>
  </si>
  <si>
    <t>OVW</t>
  </si>
  <si>
    <t>OVC</t>
  </si>
  <si>
    <t>OJJDP</t>
  </si>
  <si>
    <t>Worksheet Instructions</t>
  </si>
  <si>
    <t>PA(1)</t>
  </si>
  <si>
    <t>PA (2)</t>
  </si>
  <si>
    <t>PA (3)</t>
  </si>
  <si>
    <t>PA (4)</t>
  </si>
  <si>
    <t>PA (5)</t>
  </si>
  <si>
    <t>PA (6)</t>
  </si>
  <si>
    <t>PA (7)</t>
  </si>
  <si>
    <t>Budget Summary</t>
  </si>
  <si>
    <t>Duration or Distance</t>
  </si>
  <si>
    <t>Rate</t>
  </si>
  <si>
    <t>Non-Federal Contribution</t>
  </si>
  <si>
    <t>Show annual salary rate &amp; amount of time devoted to the project for each name/position.</t>
  </si>
  <si>
    <t>Total Cost</t>
  </si>
  <si>
    <t>Required Match Met</t>
  </si>
  <si>
    <t>Note: Non-Federal match is not required for this purpose area but can be provided if desired.</t>
  </si>
  <si>
    <t>%</t>
  </si>
  <si>
    <r>
      <t xml:space="preserve">Time Worked
</t>
    </r>
    <r>
      <rPr>
        <b/>
        <i/>
        <sz val="8"/>
        <color indexed="8"/>
        <rFont val="Calibri"/>
        <family val="2"/>
      </rPr>
      <t>(# of hours, days, months, years)</t>
    </r>
  </si>
  <si>
    <t>How to use this Workbook:</t>
  </si>
  <si>
    <t>Note: Any errors detected on this page should be fixed on the Purpose Area specific tab.</t>
  </si>
  <si>
    <t>Compute the indirect costs for those portions of the program which allow such costs.</t>
  </si>
  <si>
    <t>Budget Category Descriptions:</t>
  </si>
  <si>
    <t>Show the basis for computation.</t>
  </si>
  <si>
    <t>Indicate the travel destination.</t>
  </si>
  <si>
    <t>List and describe each item that is part of construction.</t>
  </si>
  <si>
    <t>Describe what the approved rate is and how it is applied.</t>
  </si>
  <si>
    <t>List each position and name, if known. New positions may be grouped by type.</t>
  </si>
  <si>
    <t>CFDA #</t>
  </si>
  <si>
    <t>16.710</t>
  </si>
  <si>
    <t>16.608</t>
  </si>
  <si>
    <t>16.596</t>
  </si>
  <si>
    <t>16.587</t>
  </si>
  <si>
    <t>16.582</t>
  </si>
  <si>
    <t>16.731</t>
  </si>
  <si>
    <t>Base</t>
  </si>
  <si>
    <t>Fringe benefits should be based on actual known costs or an approved negotiated rate by a Federal agency. If not based on an approved negotiated rate, list the composition of the fringe benefit package. Fringe benefits are for the personnel listed in the budget category (A) and only for the percentage of time devoted to the project. All requested information must be included in the budget detail worksheet and budget narrative.</t>
  </si>
  <si>
    <t>List items by type (office supplies, postage, training materials, copy paper, and expendable equipment items costing less than $5,000, such as books, hand held tape recorders) and show the basis for computation. Generally, supplies include any materials that are expendable or consumed during the course of the project. All requested information must be included in the budget detail worksheet and budget narrative.</t>
  </si>
  <si>
    <t>List items (e.g., rent, reproduction, telephone, janitorial or security services, and investigative or confidential funds) by type and the basis of the computation. For example, provide the square footage and the cost per square foot for rent, or provide a monthly rental cost and how many months to rent. All requested information must be included in the budget detail worksheet and budget narrative.</t>
  </si>
  <si>
    <t>Purpose Area Index:</t>
  </si>
  <si>
    <t>Purpose Area (2)</t>
  </si>
  <si>
    <t>Purpose Area (4)</t>
  </si>
  <si>
    <t>Purpose Area (8)</t>
  </si>
  <si>
    <t>Purpose Area (6)</t>
  </si>
  <si>
    <t>Purpose Area (3)</t>
  </si>
  <si>
    <t>Indirect Cost Rate</t>
  </si>
  <si>
    <t xml:space="preserve">Note: This document requires macros be enabled to work properly. Please ensure that macros are enabled before entering any data. You may be able to enable macros by choosing the "Enable this content" option from the Security Warning Ribbon above. 
If the ribbon is not visible you may have been prompted to enable macros when you opened he document as pictured here. If you elected to disable macros, </t>
  </si>
  <si>
    <t>Justice Systems and Alcohol and Substance Abuse</t>
  </si>
  <si>
    <t>Children’s Justice Act Partnerships for Indian Communities</t>
  </si>
  <si>
    <t xml:space="preserve">Comprehensive Tribal Victim Assistance Program </t>
  </si>
  <si>
    <t>Purpose Area (9)</t>
  </si>
  <si>
    <t>PA(9)</t>
  </si>
  <si>
    <t xml:space="preserve">Public Safety and Community Policing </t>
  </si>
  <si>
    <t xml:space="preserve"> please close the document and reopen it with macros enabled. </t>
  </si>
  <si>
    <t># of Positions</t>
  </si>
  <si>
    <r>
      <t xml:space="preserve">Time Worked
</t>
    </r>
    <r>
      <rPr>
        <b/>
        <i/>
        <sz val="8"/>
        <color indexed="8"/>
        <rFont val="Calibri"/>
        <family val="2"/>
      </rPr>
      <t>(# of  years)</t>
    </r>
  </si>
  <si>
    <t xml:space="preserve">List each position by title and name of employee, if available. Show the annual salary rate and the percentage of time to be devoted to the project. Compensation paid for employees engaged in grant activities must be consistent with that paid for similar work within the applicant organization. In the budget narrative, include a description of the responsibilities and duties of each position in relationship to fulfilling the project goals and objectives. All requested information must be included in the budget detail worksheet and budget narrative.
</t>
  </si>
  <si>
    <t>Demographic Form</t>
  </si>
  <si>
    <t>I. Tribe Information</t>
  </si>
  <si>
    <t>1. The name of each federally-recognized Indian Tribe that will be served by the proposed project(s):</t>
  </si>
  <si>
    <t>Name(s)</t>
  </si>
  <si>
    <t>BIA Region(s)</t>
  </si>
  <si>
    <t>If yes, what year?</t>
  </si>
  <si>
    <t>a. If you selected Tribal Coalition or Tribal Consortia please list the tribes you represent:</t>
  </si>
  <si>
    <t>b. If you selected Non-profit organization describe the nature of you services and whom you provide them.</t>
  </si>
  <si>
    <t>If you selected “Yes”, please provide a brief statement that explains your selection. Examples might include “For a majority of our tribal community, law enforcement resource centers are greater than 1 hour’s drive away.” Or  “Our tribal community has no resident medical facilities and the nearest public health center is operated by the City/Town of XXX which is not within tribal lands and not easily reached.”</t>
  </si>
  <si>
    <t>II. Property/Violent Crime</t>
  </si>
  <si>
    <t>Using the most recent available data and to the best of your ability using the UCR crime definitions, enter the actual number of incidents reported to your Tribe for the following crime types. Note that only those incidents for which your Tribe had primary response authority should be provided.</t>
  </si>
  <si>
    <t>UCR Data *</t>
  </si>
  <si>
    <t>Year</t>
  </si>
  <si>
    <t>Criminal Homicide</t>
  </si>
  <si>
    <t>Forcible Rape</t>
  </si>
  <si>
    <t>Robbery</t>
  </si>
  <si>
    <t>Aggravated Assault</t>
  </si>
  <si>
    <t>Burglary</t>
  </si>
  <si>
    <t>Larceny (except motor vehicle theft)</t>
  </si>
  <si>
    <t>Motor Vehicle Theft</t>
  </si>
  <si>
    <t>III. Tribal Law Enforcement Information</t>
  </si>
  <si>
    <t>Please answer the following questions. NOTE: If you choose "none" for question 1 you are finished completing this section and do not need to answer 1a or 1b.</t>
  </si>
  <si>
    <t>1. What law enforcement agency or departments does your Tribe operate? (check all that apply):</t>
  </si>
  <si>
    <t>a. What is the actual population your department serves as the primary law enforcement agency entity?</t>
  </si>
  <si>
    <t>This may or may not be the same as the population reported in the U.S. Census, the Tribe's current enrollment or the local population base. A Tribe with primary law enforcement authority is defined as having first responder responsibility to calls for service for all types of criminal incidents within its jurisdiction.</t>
  </si>
  <si>
    <t>b. Enter the current Fiscal Year Actual Sworn Force Strength as of the date of this application:</t>
  </si>
  <si>
    <t>The actual number of sworn officer positions is the actual number of sworn positions employed by your Tribe as of the date of this application. Do not include funded but currently vacant positions or unpaid positions. NOTE: For Tribes with multiple component law enforcement departments (e.g. Department of Public Safety and Fish and Wildlife Department), please report cumulative, full- and part-time sworn-force strength number for all law enforcement departments in your Tribe which would receive funding through this request if awarded.</t>
  </si>
  <si>
    <t>Full-Time:</t>
  </si>
  <si>
    <t>Part-Time:</t>
  </si>
  <si>
    <t>IV. Tribal Facilities, Capacities and Capabilities</t>
  </si>
  <si>
    <t>1. Telecommunications and Technology</t>
  </si>
  <si>
    <t>a. Describe your Internet Access:</t>
  </si>
  <si>
    <t>b. What types of communication services are generally available to the tribe at large and/or the tribe's justice components? (check all that apply)</t>
  </si>
  <si>
    <t>Tribe</t>
  </si>
  <si>
    <t xml:space="preserve">Justice </t>
  </si>
  <si>
    <t>i. Land Line (telephone, dial-up service)</t>
  </si>
  <si>
    <t>ii. Cellular (telephone, data, etc.)</t>
  </si>
  <si>
    <t>iii. Satellite - Receive only (broadcasting services)</t>
  </si>
  <si>
    <t>iv. Satellite - 2-way (2-way voice and data and well as broadcasting)</t>
  </si>
  <si>
    <t>v. Radio services  - (HF, VHF, UHF)</t>
  </si>
  <si>
    <t xml:space="preserve">vi. Point to Point Microwave </t>
  </si>
  <si>
    <t>vii. Other (please describe)</t>
  </si>
  <si>
    <t>Tribal</t>
  </si>
  <si>
    <t>Justice Comp.</t>
  </si>
  <si>
    <t>2. Facilities and Services (check all that apply)</t>
  </si>
  <si>
    <t># of beds</t>
  </si>
  <si>
    <t># of facilities</t>
  </si>
  <si>
    <r>
      <rPr>
        <b/>
        <sz val="11"/>
        <color indexed="8"/>
        <rFont val="Calibri"/>
        <family val="2"/>
      </rPr>
      <t xml:space="preserve">*Note: </t>
    </r>
    <r>
      <rPr>
        <sz val="11"/>
        <color theme="1"/>
        <rFont val="Calibri"/>
        <family val="2"/>
        <scheme val="minor"/>
      </rPr>
      <t>If your Tribe is not using UCR data or reports to NIBRS, please explain the source or methods used to report your crime data. If you do not report crime incidents at all please explain why you are unable to provide such data. If instructions are needed on converting your data to UCR Summary Data style please view the COPS Application Guide of the FBI's UCR Handbook (www.fbi.gov/ucr/handbook/ucrhandbook04.pdf) for more information.</t>
    </r>
  </si>
  <si>
    <t>Demographics Form</t>
  </si>
  <si>
    <t>CTAS Demographic Form</t>
  </si>
  <si>
    <t>Tribal Youth Program</t>
  </si>
  <si>
    <t xml:space="preserve">Note: No more than 50% of the request amount can be used salary and fringe benefits. Non-Federal match is not required for this purpose area but can be provided if desired. </t>
  </si>
  <si>
    <t>Purpose Area (7)</t>
  </si>
  <si>
    <t>Comprehensive Tribal Justice Systems Strategic Planning</t>
  </si>
  <si>
    <t>PA(8)</t>
  </si>
  <si>
    <t xml:space="preserve">Applicants should check and provide data for all the facilities and services located within the reservation/jurisdiction described in question 8 above. </t>
  </si>
  <si>
    <t>Purpose Area (5)</t>
  </si>
  <si>
    <t xml:space="preserve">Provide a description of the construction project and an estimate of the costs.  Construction costs are only allowed for Purpose Area #4.  Minor repairs or renovations may be allowable in other Purpose Areas and should be classified in the “Other” category.  Consult with the program office before budgeting funds in this category.  All requested information must be included in the budget detail worksheet and  budget narrative. </t>
  </si>
  <si>
    <t>Please fill out this form in its entirety. Note that each subsection has individual instructions. Please read them carefully before filling out this form. If you are applying as a consortium please aggregate the data for all the Tribes represented in your application.</t>
  </si>
  <si>
    <t>Worker's Compensation</t>
  </si>
  <si>
    <t>Social Security</t>
  </si>
  <si>
    <t>Medicare</t>
  </si>
  <si>
    <t>Health Insurance</t>
  </si>
  <si>
    <t>Life Insurance</t>
  </si>
  <si>
    <t>Vacation</t>
  </si>
  <si>
    <t>Sick Leave</t>
  </si>
  <si>
    <t>Retirement</t>
  </si>
  <si>
    <t>Unemployment Insurance</t>
  </si>
  <si>
    <t>Other (Please specify in Narrative field below)</t>
  </si>
  <si>
    <t>Year 1</t>
  </si>
  <si>
    <t>Year 2</t>
  </si>
  <si>
    <t>Year 3</t>
  </si>
  <si>
    <t>Type of Position</t>
  </si>
  <si>
    <t>Registration, Hotel, airfare, per diem</t>
  </si>
  <si>
    <t>Personnel Salary Values</t>
  </si>
  <si>
    <t>Personnel Fringe Values</t>
  </si>
  <si>
    <t>Registration:</t>
  </si>
  <si>
    <t>Transportation:</t>
  </si>
  <si>
    <t>Lodging:</t>
  </si>
  <si>
    <t>Per Diem:</t>
  </si>
  <si>
    <t>B.Fringe Benefits</t>
  </si>
  <si>
    <t>Personnel Salary Total</t>
  </si>
  <si>
    <t>Personnel Fringe Total</t>
  </si>
  <si>
    <t>Personnel Grand Total</t>
  </si>
  <si>
    <t>A. Personnel, B. Fringe Benefits</t>
  </si>
  <si>
    <t>Equipment Narrative</t>
  </si>
  <si>
    <t>Supplies Narrative</t>
  </si>
  <si>
    <t>Other Costs Narrative</t>
  </si>
  <si>
    <t>Indirect Costs Narrative</t>
  </si>
  <si>
    <t>Non-Federal Salary Values</t>
  </si>
  <si>
    <t>Non-Federal Fringe Values</t>
  </si>
  <si>
    <t>Event Title</t>
  </si>
  <si>
    <t>Indicate the location of the event</t>
  </si>
  <si>
    <t>Radios</t>
  </si>
  <si>
    <t>Vehicles</t>
  </si>
  <si>
    <t>Computers</t>
  </si>
  <si>
    <t>Computer Aided Dispatch</t>
  </si>
  <si>
    <t>Records Management System</t>
  </si>
  <si>
    <t>Communication System</t>
  </si>
  <si>
    <t>Basic Issue Firearm</t>
  </si>
  <si>
    <t>Basic Issue Equipment</t>
  </si>
  <si>
    <t>Basic Issue Uniforms</t>
  </si>
  <si>
    <t>Total Cost (Per Position)</t>
  </si>
  <si>
    <t>Total Fringe (All Positions)</t>
  </si>
  <si>
    <t>Number of Positions:</t>
  </si>
  <si>
    <t>Compute the cost (e.g Cost-Non-Federal Contribution)</t>
  </si>
  <si>
    <t>Yes</t>
  </si>
  <si>
    <t>No</t>
  </si>
  <si>
    <t>Does Salary include Sick Leave?</t>
  </si>
  <si>
    <t>Does Salary include Vacation Time?</t>
  </si>
  <si>
    <t>List all travel-related expenses to be paid from the grant to the individual consultants (e.g., transportation, meals, lodging) separate from their consultant fees.</t>
  </si>
  <si>
    <t>Vehicles w/ accessory package</t>
  </si>
  <si>
    <t>Bullet Proof Vests</t>
  </si>
  <si>
    <t>PA1 Equipment Dropdown Options</t>
  </si>
  <si>
    <t>PA1 Supplies Dropdown Options</t>
  </si>
  <si>
    <t>PA1 Personnel Options</t>
  </si>
  <si>
    <t>Entry Level Sworn Officer</t>
  </si>
  <si>
    <t>Village Public Safety Officer (AK Only)</t>
  </si>
  <si>
    <t>Entry Level Sworn Ranger</t>
  </si>
  <si>
    <t>Entry Level Sworn Conservation and Wildlife Officer</t>
  </si>
  <si>
    <t>Civilian Methamphetamine Coordinator</t>
  </si>
  <si>
    <t xml:space="preserve">The name(s) of your tribe and represented tribes. </t>
  </si>
  <si>
    <t>Travel Narrative</t>
  </si>
  <si>
    <t>16.585</t>
  </si>
  <si>
    <t>Tribal Juvenile Healing To Wellness Courts</t>
  </si>
  <si>
    <t>Tribal Justice System Infrastructure Program</t>
  </si>
  <si>
    <t>4. Of your current enrollment, what is the Tribe's total number of unemployed 18 years and over?</t>
  </si>
  <si>
    <t>5. Of your current enrollment, what is the Tribe's total number of under-employed (below the poverty line) 18 years and over?</t>
  </si>
  <si>
    <t>6. Of your current enrollment, what is the Tribe's total number of employed 18 years and over?</t>
  </si>
  <si>
    <t>7. What is the current local population base?</t>
  </si>
  <si>
    <t>8. Please enter the approximate square mileage of the reservation/jurisdiction to be served: (sq. miles)</t>
  </si>
  <si>
    <t>9. Please check the crime victim population area(s) that best describe the services the Tribe typically supports.</t>
  </si>
  <si>
    <t>10. Have you applied for a CTAS grant before?</t>
  </si>
  <si>
    <t>11. Please provide your status as an applicant (check all that apply):</t>
  </si>
  <si>
    <t>2. What is the Tribe's current enrollment, including members living both on and off the reservation?</t>
  </si>
  <si>
    <t>3. What is the Tribe's juvenile population, including members living both on and off the reservation?</t>
  </si>
  <si>
    <t>Budget Point of Contact Information:</t>
  </si>
  <si>
    <t xml:space="preserve">Contact Name: </t>
  </si>
  <si>
    <t>Last:</t>
  </si>
  <si>
    <r>
      <rPr>
        <b/>
        <sz val="9"/>
        <color theme="1"/>
        <rFont val="Calibri"/>
        <family val="2"/>
        <scheme val="minor"/>
      </rPr>
      <t>First:</t>
    </r>
    <r>
      <rPr>
        <sz val="9"/>
        <color theme="1"/>
        <rFont val="Calibri"/>
        <family val="2"/>
        <scheme val="minor"/>
      </rPr>
      <t xml:space="preserve"> </t>
    </r>
  </si>
  <si>
    <t xml:space="preserve">Middle: </t>
  </si>
  <si>
    <t xml:space="preserve">Contact Phone: </t>
  </si>
  <si>
    <t>Contact Fax:</t>
  </si>
  <si>
    <t>Contact Email:</t>
  </si>
  <si>
    <t>Totals</t>
  </si>
  <si>
    <t>B. Personnel Fringe</t>
  </si>
  <si>
    <t>A. Personnel Salary</t>
  </si>
  <si>
    <t>Federal Total</t>
  </si>
  <si>
    <t>Non-Federal Total</t>
  </si>
  <si>
    <t>Project Total</t>
  </si>
  <si>
    <t>Summary Totals</t>
  </si>
  <si>
    <t>Office on Violence Against Women Tribal Governments Program</t>
  </si>
  <si>
    <t>Subawards (Subgrants) / Procurement Contracts</t>
  </si>
  <si>
    <t>Non-Federal match is not required for this purpose area but can be provided if desired.</t>
  </si>
  <si>
    <r>
      <t xml:space="preserve">This workbook has been made available to CTAS applicants so that they can provide budgetary information for each Purpose Area they are applying for.  It is a required document and must be completed and uploaded to the Grant Management System (GMS) as an attachment to your application. The workbook includes three different worksheets. The first worksheet (this one) is an instruction sheet; the second worksheet includes the Purpose Area specific budget detail worksheet and narrative and each must be filled out if the applicant is applying for that specific Purpose Area. If an application is not being submitted for a particular Purpose Area, no action on the budget worksheet is required. The last worksheet is a Budget Summary. It compiles all of the relevant budget information for all Purpose Areas into a single location and should be reviewed for correctness before the workbook is uploaded to the GMS application. 
</t>
    </r>
    <r>
      <rPr>
        <b/>
        <sz val="9"/>
        <color indexed="8"/>
        <rFont val="Calibri"/>
        <family val="2"/>
      </rPr>
      <t>Step by Step Usage:</t>
    </r>
    <r>
      <rPr>
        <sz val="9"/>
        <color indexed="8"/>
        <rFont val="Calibri"/>
        <family val="2"/>
      </rPr>
      <t xml:space="preserve">
1. Please read and print this instruction page. It can be used as a reference while completing the rest of the document.
2. A purpose area index for this workbook has been created for your convenience. Clicking on the link for each Purpose Area will take you directly to that tab in this document.
3. Complete this document by selecting the relevant Purpose Area tabs for which funds are being requested and entering the budget detail information in the boxes.
4. None of the purpose areas in this solicitation require a match.  However, if a successful application proposes a voluntary match amount, and DOJ approves the budget, the total match amount incorporated into the approved budget becomes mandatory and subject to audit.
5. A budget narrative section is provided to you for each category within the worksheet.  This is where your justification and/or linkages to the program narrative may be entered.
6. A Budget Summary is automatically calculated for you on the last worksheet.  </t>
    </r>
    <r>
      <rPr>
        <sz val="9"/>
        <color indexed="10"/>
        <rFont val="Calibri"/>
        <family val="2"/>
      </rPr>
      <t>Note</t>
    </r>
    <r>
      <rPr>
        <sz val="9"/>
        <color indexed="8"/>
        <rFont val="Calibri"/>
        <family val="2"/>
      </rPr>
      <t xml:space="preserve">:  Any errors detected on this page should be fixed on the Purpose Area specific tab.
</t>
    </r>
    <r>
      <rPr>
        <b/>
        <sz val="9"/>
        <color indexed="8"/>
        <rFont val="Calibri"/>
        <family val="2"/>
      </rPr>
      <t>Note regarding “Subawards (Subgrants)/Procurement Contracts” category (formerly labeled “Consultants/Contracts”):</t>
    </r>
    <r>
      <rPr>
        <sz val="9"/>
        <color indexed="8"/>
        <rFont val="Calibri"/>
        <family val="2"/>
      </rPr>
      <t xml:space="preserve">  DOJ has designated this budget category, starting with the FY 16 CTAS, to enable applicants to identify proposed costs for subawards (see “Subaward” definition at 2 CFR 200.92) and distinguish those costs from costs for procurement contracts (see “Contract” definition at 2 CFR 200.22) the applicant proposes to fund with Federal award funds.  For more information, see item IV.  “Budget Detail Worksheet and Budget Narrative including Demographic Form” under Section D. What an Application Should Include in the solicitation and the response to the CTAS FY 2016 FAQ entitled, “What do I need to know before entering data and information under the ‘Subawards (Subgrants)/Procurement Contracts’ budget category in the CTAS Budget Worksheet?”
</t>
    </r>
    <r>
      <rPr>
        <b/>
        <sz val="11"/>
        <color indexed="8"/>
        <rFont val="Calibri"/>
        <family val="2"/>
      </rPr>
      <t>Contact Information</t>
    </r>
    <r>
      <rPr>
        <sz val="9"/>
        <color indexed="8"/>
        <rFont val="Calibri"/>
        <family val="2"/>
      </rPr>
      <t xml:space="preserve">
</t>
    </r>
    <r>
      <rPr>
        <b/>
        <sz val="9"/>
        <color indexed="8"/>
        <rFont val="Calibri"/>
        <family val="2"/>
      </rPr>
      <t>Technical Assistance</t>
    </r>
    <r>
      <rPr>
        <sz val="9"/>
        <color indexed="8"/>
        <rFont val="Calibri"/>
        <family val="2"/>
      </rPr>
      <t xml:space="preserve">: For technical assistance with submitting an application, contact the Grants Management System Support Hotline at 1–888–549–9901, option 3, or via e-mail to GMSHelpDesk@usdoj.gov. The GMS Support Hotline is available Monday–Friday (except U.S. federal government holidays) from 6:00 a.m. to 12:00 midnight, Eastern Time. 
</t>
    </r>
    <r>
      <rPr>
        <b/>
        <sz val="9"/>
        <color indexed="8"/>
        <rFont val="Calibri"/>
        <family val="2"/>
      </rPr>
      <t>Programmatic Assistance</t>
    </r>
    <r>
      <rPr>
        <sz val="9"/>
        <color indexed="8"/>
        <rFont val="Calibri"/>
        <family val="2"/>
      </rPr>
      <t xml:space="preserve">: For programmatic and general assistance with the requirements of this solicitation, contact the Response Center at 1–800–421–6770 or by e-mail at tribalgrants@usdoj.gov. The Response Center’s hours of operation are Monday–Friday (except U.S. federal government holidays) from 9:00 a.m. to 5:00 p.m. Eastern Time. The Response Center will remain open on the solicitation closing date until 9:00 p.m. Eastern Time. </t>
    </r>
  </si>
  <si>
    <r>
      <t xml:space="preserve">Itemize travel expenses of staff personnel (e.g. staff to training, field interviews, advisory group meeting, etc.). Describe the purpose of each travel expenditure in reference to the project objectives. Show the basis of computation (e.g., six people to 3-day training at $X airfare, $X lodging, $X subsistence). In training projects, travel and meals for trainees should be listed separately. Show the number of trainees and the unit costs involved. Identify the location of travel, if known; or if unknown, indicate "location to be determined." Indicate whether applicant's formal written travel policy or the Federal Travel Regulations are followed. </t>
    </r>
    <r>
      <rPr>
        <sz val="9"/>
        <color rgb="FFFF0000"/>
        <rFont val="Calibri"/>
        <family val="2"/>
        <scheme val="minor"/>
      </rPr>
      <t>Note</t>
    </r>
    <r>
      <rPr>
        <sz val="9"/>
        <color theme="1"/>
        <rFont val="Calibri"/>
        <family val="2"/>
        <scheme val="minor"/>
      </rPr>
      <t xml:space="preserve">: Travel expenses for consultants should be included in the “Consultant Travel” data fields under the “Subawards (Subgrants)/Procurement Contracts” category. For each Purpose Area applied for, the budget should include the estimated cost for travel and accommodations for two staff to attend two three-day long meetings, with one in Washington D.C. and one in their region, with the exception of Purpose Area 1, which should budget for one meeting in Washington D.C, and Purpose Areas 6 and 7, which should budget for 3 meetings within a 3 year period, with 2 in Washington D.C, and 1 within their region. All requested information must be included in the budget detail worksheet and budget narrative. </t>
    </r>
  </si>
  <si>
    <t xml:space="preserve">Indirect costs are allowed only if:  a) the applicant has a current, federally approved indirect cost rate; or b) the applicant is eligible to use and elects to use the “de minimis” indirect cost rate described in 2 C.F.R. 200.414(f).  (See paragraph D.1.b. in Appendix VII to Part 200—States and Local Government and Indian Tribe Indirect Cost Proposals for a description of entities that may not elect to use the “de minimis” rate.)  An applicant with a current, federally approved indirect cost rate must attach a A copy of the rate approval, (a fully-executed, negotiated agreement.  If the applicant does not have an approved rate, one can be requested by contacting the applicant’s cognizant Federal agency, which will review all documentation and approve a rate for the applicant organization, or if the applicant’s accounting system permits, costs may be allocated in the direct costs categories.  (Applicant Indian tribal governments, in particular, should review Appendix VII to Part 200—States and Local Government and Indian Tribe Indirect Cost Proposals regarding submission and documentation of indirect cost proposals.)  Narrative for any indirect costs should clearly state which direct costs the indirect cost agreement is being applied to.  All requested information must be included in the budget detail worksheet and budget narrative.
In order to use the “de minimis” indirect rate an applicant would need to attach written documentation to the application that advises DOJ of both the applicant’s eligibility (to use the “de minimis” rate) and its election. If the applicant elects the de minimis method, costs must be consistently charged as either indirect or direct costs, but may not be double charged or inconsistently charged as both. In addition, if this method is chosen then it must be used consistently for all federal awards until such time as the applicant entity chooses to negotiate a federally approved indirect cost rate.
</t>
  </si>
  <si>
    <r>
      <t>List non-expendable items that are to be purchased (</t>
    </r>
    <r>
      <rPr>
        <sz val="9"/>
        <color indexed="10"/>
        <rFont val="Calibri"/>
        <family val="2"/>
      </rPr>
      <t>Note</t>
    </r>
    <r>
      <rPr>
        <sz val="9"/>
        <color indexed="8"/>
        <rFont val="Calibri"/>
        <family val="2"/>
      </rPr>
      <t xml:space="preserve">: Organization's own capitalization policy for classification of equipment should be used). </t>
    </r>
    <r>
      <rPr>
        <u/>
        <sz val="9"/>
        <color indexed="8"/>
        <rFont val="Calibri"/>
        <family val="2"/>
      </rPr>
      <t>Expendable</t>
    </r>
    <r>
      <rPr>
        <sz val="9"/>
        <color indexed="8"/>
        <rFont val="Calibri"/>
        <family val="2"/>
      </rPr>
      <t xml:space="preserve"> items should be included in the "Supplies" category. Applicants should analyze the cost benefits of purchasing versus leasing equipment, especially high cost items and those subject to rapid technological advances. Rented or leased equipment costs should be listed in the “Contracts” data fields under the “Subawards (Subgrants)/Procurement Contracts" category. In the budget narrative, explain how the equipment is necessary for the success of the project, and describe the procurement method to be used. All requested information must be included in the budget detail worksheet and budget narrative.</t>
    </r>
  </si>
  <si>
    <r>
      <rPr>
        <b/>
        <sz val="9"/>
        <color indexed="8"/>
        <rFont val="Calibri"/>
        <family val="2"/>
      </rPr>
      <t>Procurement contracts (see “Contract” definition at 2 CFR 200.22):</t>
    </r>
    <r>
      <rPr>
        <sz val="9"/>
        <color indexed="8"/>
        <rFont val="Calibri"/>
        <family val="2"/>
      </rPr>
      <t xml:space="preserve"> Provide a description of the product or service to be procured by contract and an estimate of the cost.  Indicate whether the applicant’s formal, written Procurement Policy or the Federal Acquisition Regulation is followed.  Applicants are encouraged to promote free and open competition in awarding procurement contracts.  A separate justification must be provided for sole source procurements in excess of the Simplified Acquisition Threshold set in accordance with 41 U.S.C. 1908 (currently set at $150,000).
</t>
    </r>
    <r>
      <rPr>
        <b/>
        <sz val="9"/>
        <color indexed="8"/>
        <rFont val="Calibri"/>
        <family val="2"/>
      </rPr>
      <t>Consultant Fees:</t>
    </r>
    <r>
      <rPr>
        <sz val="9"/>
        <color indexed="8"/>
        <rFont val="Calibri"/>
        <family val="2"/>
      </rPr>
      <t xml:space="preserve">  For each consultant enter the name, if known, service to be provided, hourly or daily fee (8-hour day), and estimated time on the project.  Consultant fees in excess of the DOJ grant-making component’s maximum rate for an 8-hour day (currently $650 for OJP and OVW, and $550 for the COPS Office) require additional justification and prior approval from the respective DOJ grant-making component.  All requested information must be included in the budget detail worksheet and budget narrative.
</t>
    </r>
    <r>
      <rPr>
        <b/>
        <sz val="9"/>
        <color indexed="8"/>
        <rFont val="Calibri"/>
        <family val="2"/>
      </rPr>
      <t>Subawards (see “Subaward” definition at 2 CFR 200.92):</t>
    </r>
    <r>
      <rPr>
        <sz val="9"/>
        <color indexed="8"/>
        <rFont val="Calibri"/>
        <family val="2"/>
      </rPr>
      <t xml:space="preserve">  Provide a description of the Federal award activities proposed to be carried out by any subrecipient and an estimate of the cost (include the cost per subrecipient, to the extent known prior to application submission).  For each subrecipient, enter the subrecipient entity name, if known.  Please indicate any subaward information included under budget category G. Subawards (Subgrants)/Procurement Contracts by including the label “(subaward)” with each subaward entry.</t>
    </r>
  </si>
  <si>
    <t>CTAS Budget Detail Worksheet  FY17</t>
  </si>
  <si>
    <t>2. On average how many hours of IN-SERVICE (non-recruit) training (e.g. FTO, continuing professional education, roll call, standard) are required annually for each of your agency’s officers/deputies in the following categories (if none, please indicate 0 hours)?</t>
  </si>
  <si>
    <t>Use of Force:</t>
  </si>
  <si>
    <t>De-escalation of conflict:</t>
  </si>
  <si>
    <t xml:space="preserve">Racial and ethnic bias that includes elements of implicit/unconscious bias:     </t>
  </si>
  <si>
    <t>Gender bias in response to domestic violence and sexual assault:</t>
  </si>
  <si>
    <t>Bias towards lesbian, gay, bisexual, and transgender (LGBT) individuals:</t>
  </si>
  <si>
    <t>Community engagement (e.g., community policing and problem solving):</t>
  </si>
  <si>
    <t xml:space="preserve">3. Does your agency administer a police training academy? </t>
  </si>
  <si>
    <t>Demographics Yes No Options</t>
  </si>
  <si>
    <t>4. How many total hours of basic/recruit ACADEMY training are required for each of your agency’s officer/deputy recruits in the following categories (if none, please indicate 0 hours)?</t>
  </si>
  <si>
    <t>All applicants are required to budget sufficient funds to pay for airfare, lodging, and per diem to send two staff members to: the CTAS Orientation; an OVC-sponsored regional grantee training; and one National Indian Nations Conference. Please base all estimated cost on traveling to Washington, DC for these events.</t>
  </si>
  <si>
    <t>The FBI is retiring the current Summary Reporting System (SRS) and will transition to an all-NIBRS data collection system within the next five years. The transition to NIBRS will provide a more complete and accurate picture of crime at the tribal, national, state, and local level. As of 2021, the FBI will no longer collect summary data and will only accept data in the NIBRS format and COPS Office awards will be based on submitted NIBRS data. Transitioning all law enforcement agencies to NIBRS is the first step in gathering more comprehensive crime data. Tribal, state, and local COPS grantees are encouraged to expedite the transition to NIBRS in their jurisdictions so that they will remain eligible to receive COPS Office awards.</t>
  </si>
  <si>
    <t>12. Please indicate if you agree with the following statement: The tribe(s)submitting this application consider themselves to be remotely located with respect to availability of justice or other relevant community services.</t>
  </si>
  <si>
    <t>G. Subawards (Subgrants)</t>
  </si>
  <si>
    <t>Subawards (Subgrants)</t>
  </si>
  <si>
    <t>Subawards (Subgrants): Provide a cost estimate for activities to be carried out by subrecipients.</t>
  </si>
  <si>
    <t>Purpose</t>
  </si>
  <si>
    <t>Describe the purpose of the subaward (subgrant)</t>
  </si>
  <si>
    <t>Subawards (Subgrants):  Provide a description of the activities to be carried out by subrecipients</t>
  </si>
  <si>
    <t>Consultant?</t>
  </si>
  <si>
    <t>Is the subaward for a consultant? If yes, use the section below to explain associated travel expenses included in the cost.</t>
  </si>
  <si>
    <t>Consultant Travel (if necessary)</t>
  </si>
  <si>
    <t>H. Procurement Contracts</t>
  </si>
  <si>
    <t>Procurement Contracts</t>
  </si>
  <si>
    <t>Procurement contracts: Provide a cost estimate for the product or service to be procured by contract</t>
  </si>
  <si>
    <t>Provide a description of the products or services to be procured by contract and an estimate of the costs.  Applicants are encouraged to promote free and open competition in awarding contracts.  A separate justification must be provided for sole source procurements in excess of the Simplified Acquisition Threshold (currently $150,000).</t>
  </si>
  <si>
    <t>J. Indirect Costs</t>
  </si>
  <si>
    <t>Describe the purpose of the procurement contract</t>
  </si>
  <si>
    <t>Is the procurement contract for a consultant? If yes, use the section below to explain associated travel expenses included in the cost.</t>
  </si>
  <si>
    <t>Subaward Narrative</t>
  </si>
  <si>
    <t>Procurement Contract Narrative</t>
  </si>
  <si>
    <t>Travel Items</t>
  </si>
  <si>
    <t>Lodging</t>
  </si>
  <si>
    <t>Meals</t>
  </si>
  <si>
    <t>Mileage</t>
  </si>
  <si>
    <t>Transportation</t>
  </si>
  <si>
    <t>Local Travel</t>
  </si>
  <si>
    <t>Other</t>
  </si>
  <si>
    <t>I. Other Costs</t>
  </si>
  <si>
    <t>I. Other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</si>
</sst>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00"/>
    <numFmt numFmtId="165" formatCode="&quot;$&quot;#,##0"/>
    <numFmt numFmtId="166" formatCode="&quot;$&quot;#,##0.0"/>
  </numFmts>
  <fonts count="38" x14ac:knownFonts="1">
    <font>
      <sz val="11"/>
      <color theme="1"/>
      <name val="Calibri"/>
      <family val="2"/>
      <scheme val="minor"/>
    </font>
    <font>
      <sz val="9"/>
      <color indexed="8"/>
      <name val="Calibri"/>
      <family val="2"/>
    </font>
    <font>
      <b/>
      <sz val="9"/>
      <color indexed="8"/>
      <name val="Calibri"/>
      <family val="2"/>
    </font>
    <font>
      <u/>
      <sz val="9"/>
      <color indexed="8"/>
      <name val="Calibri"/>
      <family val="2"/>
    </font>
    <font>
      <sz val="9"/>
      <color indexed="10"/>
      <name val="Calibri"/>
      <family val="2"/>
    </font>
    <font>
      <b/>
      <i/>
      <sz val="8"/>
      <color indexed="8"/>
      <name val="Calibri"/>
      <family val="2"/>
    </font>
    <font>
      <sz val="8"/>
      <color indexed="81"/>
      <name val="Tahoma"/>
      <family val="2"/>
    </font>
    <font>
      <b/>
      <sz val="8"/>
      <color indexed="81"/>
      <name val="Tahoma"/>
      <family val="2"/>
    </font>
    <font>
      <b/>
      <sz val="11"/>
      <color indexed="8"/>
      <name val="Calibri"/>
      <family val="2"/>
    </font>
    <font>
      <sz val="9"/>
      <color indexed="81"/>
      <name val="Tahoma"/>
      <family val="2"/>
    </font>
    <font>
      <u/>
      <sz val="11"/>
      <color theme="10"/>
      <name val="Calibri"/>
      <family val="2"/>
    </font>
    <font>
      <b/>
      <sz val="11"/>
      <color theme="1"/>
      <name val="Calibri"/>
      <family val="2"/>
      <scheme val="minor"/>
    </font>
    <font>
      <sz val="9"/>
      <color theme="1"/>
      <name val="Calibri"/>
      <family val="2"/>
      <scheme val="minor"/>
    </font>
    <font>
      <sz val="10"/>
      <color theme="1"/>
      <name val="Calibri"/>
      <family val="2"/>
      <scheme val="minor"/>
    </font>
    <font>
      <i/>
      <sz val="10"/>
      <color theme="1"/>
      <name val="Calibri"/>
      <family val="2"/>
      <scheme val="minor"/>
    </font>
    <font>
      <b/>
      <sz val="14"/>
      <color theme="1"/>
      <name val="Calibri"/>
      <family val="2"/>
      <scheme val="minor"/>
    </font>
    <font>
      <b/>
      <i/>
      <sz val="24"/>
      <color theme="1"/>
      <name val="Calibri"/>
      <family val="2"/>
      <scheme val="minor"/>
    </font>
    <font>
      <b/>
      <i/>
      <sz val="11"/>
      <color theme="1"/>
      <name val="Calibri"/>
      <family val="2"/>
      <scheme val="minor"/>
    </font>
    <font>
      <i/>
      <sz val="11"/>
      <color rgb="FFFF0000"/>
      <name val="Calibri"/>
      <family val="2"/>
      <scheme val="minor"/>
    </font>
    <font>
      <sz val="8"/>
      <color theme="1"/>
      <name val="Calibri"/>
      <family val="2"/>
      <scheme val="minor"/>
    </font>
    <font>
      <b/>
      <sz val="9"/>
      <color theme="1"/>
      <name val="Calibri"/>
      <family val="2"/>
      <scheme val="minor"/>
    </font>
    <font>
      <i/>
      <sz val="9"/>
      <color theme="1"/>
      <name val="Calibri"/>
      <family val="2"/>
      <scheme val="minor"/>
    </font>
    <font>
      <b/>
      <i/>
      <sz val="10"/>
      <color theme="1"/>
      <name val="Calibri"/>
      <family val="2"/>
      <scheme val="minor"/>
    </font>
    <font>
      <b/>
      <i/>
      <sz val="14"/>
      <color theme="1"/>
      <name val="Calibri"/>
      <family val="2"/>
      <scheme val="minor"/>
    </font>
    <font>
      <i/>
      <sz val="18"/>
      <color rgb="FFFF0000"/>
      <name val="Calibri"/>
      <family val="2"/>
      <scheme val="minor"/>
    </font>
    <font>
      <u/>
      <sz val="10"/>
      <color theme="10"/>
      <name val="Calibri"/>
      <family val="2"/>
    </font>
    <font>
      <i/>
      <sz val="16"/>
      <color theme="1"/>
      <name val="Calibri"/>
      <family val="2"/>
      <scheme val="minor"/>
    </font>
    <font>
      <i/>
      <sz val="14"/>
      <color theme="1"/>
      <name val="Calibri"/>
      <family val="2"/>
      <scheme val="minor"/>
    </font>
    <font>
      <b/>
      <i/>
      <sz val="16"/>
      <color theme="1"/>
      <name val="Calibri"/>
      <family val="2"/>
      <scheme val="minor"/>
    </font>
    <font>
      <i/>
      <sz val="12"/>
      <color rgb="FFFF0000"/>
      <name val="Calibri"/>
      <family val="2"/>
      <scheme val="minor"/>
    </font>
    <font>
      <b/>
      <sz val="10"/>
      <color theme="1"/>
      <name val="Calibri"/>
      <family val="2"/>
      <scheme val="minor"/>
    </font>
    <font>
      <sz val="8"/>
      <color rgb="FF000000"/>
      <name val="Tahoma"/>
      <family val="2"/>
    </font>
    <font>
      <sz val="11"/>
      <color rgb="FF000000"/>
      <name val="Calibri"/>
      <family val="2"/>
    </font>
    <font>
      <sz val="8"/>
      <name val="Calibri"/>
      <family val="2"/>
      <scheme val="minor"/>
    </font>
    <font>
      <sz val="9"/>
      <color rgb="FFFF0000"/>
      <name val="Calibri"/>
      <family val="2"/>
      <scheme val="minor"/>
    </font>
    <font>
      <b/>
      <i/>
      <sz val="11"/>
      <color rgb="FF000000"/>
      <name val="Calibri"/>
      <family val="2"/>
    </font>
    <font>
      <b/>
      <sz val="9"/>
      <color indexed="81"/>
      <name val="Tahoma"/>
      <family val="2"/>
    </font>
    <font>
      <i/>
      <sz val="11"/>
      <color theme="1"/>
      <name val="Calibri"/>
      <family val="2"/>
      <scheme val="minor"/>
    </font>
  </fonts>
  <fills count="10">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2F2F2"/>
        <bgColor indexed="64"/>
      </patternFill>
    </fill>
    <fill>
      <patternFill patternType="solid">
        <fgColor rgb="FFDBE5F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thin">
        <color indexed="64"/>
      </top>
      <bottom/>
      <diagonal/>
    </border>
    <border>
      <left style="thin">
        <color indexed="64"/>
      </left>
      <right/>
      <top style="double">
        <color indexed="64"/>
      </top>
      <bottom/>
      <diagonal/>
    </border>
    <border>
      <left/>
      <right/>
      <top style="double">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10" fillId="0" borderId="0" applyNumberFormat="0" applyFill="0" applyBorder="0" applyAlignment="0" applyProtection="0">
      <alignment vertical="top"/>
      <protection locked="0"/>
    </xf>
  </cellStyleXfs>
  <cellXfs count="710">
    <xf numFmtId="0" fontId="0" fillId="0" borderId="0" xfId="0"/>
    <xf numFmtId="0" fontId="12" fillId="0" borderId="0" xfId="0" applyFont="1" applyAlignment="1">
      <alignment wrapText="1"/>
    </xf>
    <xf numFmtId="0" fontId="12" fillId="0" borderId="0" xfId="0" applyFont="1" applyAlignment="1">
      <alignment horizontal="left" wrapText="1"/>
    </xf>
    <xf numFmtId="0" fontId="13" fillId="0" borderId="0" xfId="0" applyFont="1" applyAlignment="1">
      <alignment horizontal="center" vertical="center" textRotation="90" wrapText="1"/>
    </xf>
    <xf numFmtId="0" fontId="0" fillId="0" borderId="0" xfId="0" applyProtection="1">
      <protection hidden="1"/>
    </xf>
    <xf numFmtId="0" fontId="0" fillId="0" borderId="0" xfId="0" applyBorder="1" applyProtection="1">
      <protection hidden="1"/>
    </xf>
    <xf numFmtId="0" fontId="12" fillId="0" borderId="0" xfId="0" applyFont="1" applyAlignment="1">
      <alignment vertical="top" wrapText="1"/>
    </xf>
    <xf numFmtId="0" fontId="11" fillId="2" borderId="1" xfId="0" applyFont="1" applyFill="1" applyBorder="1" applyAlignment="1">
      <alignment horizontal="center" vertical="center"/>
    </xf>
    <xf numFmtId="0" fontId="13" fillId="3" borderId="1" xfId="0" applyFont="1" applyFill="1" applyBorder="1" applyAlignment="1">
      <alignment horizontal="center"/>
    </xf>
    <xf numFmtId="0" fontId="13" fillId="4" borderId="1" xfId="0" applyFont="1" applyFill="1" applyBorder="1" applyAlignment="1">
      <alignment horizontal="center"/>
    </xf>
    <xf numFmtId="0" fontId="14" fillId="3" borderId="1" xfId="0" applyFont="1" applyFill="1" applyBorder="1" applyAlignment="1">
      <alignment horizontal="left" vertical="top"/>
    </xf>
    <xf numFmtId="0" fontId="14" fillId="4" borderId="1" xfId="0" applyFont="1" applyFill="1" applyBorder="1" applyAlignment="1">
      <alignment horizontal="left" vertical="top"/>
    </xf>
    <xf numFmtId="0" fontId="12" fillId="5" borderId="2" xfId="0" applyFont="1" applyFill="1" applyBorder="1" applyAlignment="1">
      <alignment horizontal="center" vertical="center" wrapText="1"/>
    </xf>
    <xf numFmtId="0" fontId="16" fillId="6" borderId="5" xfId="0" applyFont="1" applyFill="1" applyBorder="1" applyAlignment="1" applyProtection="1">
      <alignment horizontal="center" wrapText="1"/>
      <protection hidden="1"/>
    </xf>
    <xf numFmtId="0" fontId="0" fillId="0" borderId="0" xfId="0" applyBorder="1" applyProtection="1">
      <protection hidden="1"/>
    </xf>
    <xf numFmtId="0" fontId="15" fillId="3" borderId="6" xfId="0" applyFont="1" applyFill="1" applyBorder="1" applyAlignment="1" applyProtection="1">
      <alignment horizontal="left" vertical="top"/>
      <protection hidden="1"/>
    </xf>
    <xf numFmtId="0" fontId="15" fillId="3" borderId="7" xfId="0" applyFont="1" applyFill="1" applyBorder="1" applyAlignment="1" applyProtection="1">
      <alignment horizontal="left" vertical="top"/>
      <protection hidden="1"/>
    </xf>
    <xf numFmtId="0" fontId="0" fillId="0" borderId="0" xfId="0" applyBorder="1" applyAlignment="1" applyProtection="1">
      <alignment horizontal="center"/>
      <protection hidden="1"/>
    </xf>
    <xf numFmtId="0" fontId="11" fillId="3" borderId="8" xfId="0" applyFont="1" applyFill="1" applyBorder="1" applyAlignment="1" applyProtection="1">
      <alignment horizontal="center" vertical="top"/>
      <protection hidden="1"/>
    </xf>
    <xf numFmtId="3" fontId="0" fillId="0" borderId="0" xfId="0" applyNumberFormat="1" applyProtection="1">
      <protection hidden="1"/>
    </xf>
    <xf numFmtId="0" fontId="17" fillId="2" borderId="10" xfId="0" applyFont="1" applyFill="1" applyBorder="1" applyAlignment="1" applyProtection="1">
      <protection hidden="1"/>
    </xf>
    <xf numFmtId="0" fontId="17" fillId="2" borderId="11" xfId="0" applyFont="1" applyFill="1" applyBorder="1" applyAlignment="1" applyProtection="1">
      <protection hidden="1"/>
    </xf>
    <xf numFmtId="0" fontId="17" fillId="2" borderId="12" xfId="0" applyFont="1" applyFill="1" applyBorder="1" applyAlignment="1" applyProtection="1">
      <protection hidden="1"/>
    </xf>
    <xf numFmtId="0" fontId="17" fillId="2" borderId="10" xfId="0" applyFont="1" applyFill="1" applyBorder="1" applyAlignment="1" applyProtection="1">
      <alignment vertical="center"/>
      <protection hidden="1"/>
    </xf>
    <xf numFmtId="0" fontId="17" fillId="2" borderId="11" xfId="0" applyFont="1" applyFill="1" applyBorder="1" applyAlignment="1" applyProtection="1">
      <alignment vertical="center"/>
      <protection hidden="1"/>
    </xf>
    <xf numFmtId="0" fontId="17" fillId="2" borderId="12" xfId="0" applyFont="1" applyFill="1" applyBorder="1" applyAlignment="1" applyProtection="1">
      <alignment vertical="center"/>
      <protection hidden="1"/>
    </xf>
    <xf numFmtId="0" fontId="15" fillId="3" borderId="0" xfId="0" applyFont="1" applyFill="1" applyBorder="1" applyAlignment="1" applyProtection="1">
      <alignment horizontal="left" vertical="top"/>
      <protection hidden="1"/>
    </xf>
    <xf numFmtId="0" fontId="15" fillId="3" borderId="9" xfId="0" applyFont="1" applyFill="1" applyBorder="1" applyAlignment="1" applyProtection="1">
      <alignment horizontal="left" vertical="top"/>
      <protection hidden="1"/>
    </xf>
    <xf numFmtId="0" fontId="18" fillId="3" borderId="13" xfId="0" applyFont="1" applyFill="1" applyBorder="1" applyAlignment="1" applyProtection="1">
      <alignment horizontal="left" vertical="top"/>
      <protection hidden="1"/>
    </xf>
    <xf numFmtId="3" fontId="0" fillId="0" borderId="0" xfId="0" applyNumberFormat="1" applyBorder="1" applyProtection="1">
      <protection hidden="1"/>
    </xf>
    <xf numFmtId="0" fontId="12" fillId="4" borderId="1" xfId="0" applyFont="1" applyFill="1" applyBorder="1" applyAlignment="1">
      <alignment vertical="center" wrapText="1"/>
    </xf>
    <xf numFmtId="165" fontId="12" fillId="3" borderId="1"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165" fontId="19" fillId="3" borderId="14" xfId="0" applyNumberFormat="1" applyFont="1" applyFill="1" applyBorder="1" applyAlignment="1" applyProtection="1">
      <alignment horizontal="center" vertical="center" wrapText="1"/>
      <protection hidden="1"/>
    </xf>
    <xf numFmtId="165" fontId="19" fillId="3" borderId="1" xfId="0" applyNumberFormat="1" applyFont="1" applyFill="1" applyBorder="1" applyAlignment="1" applyProtection="1">
      <alignment horizontal="center" vertical="center" wrapText="1"/>
      <protection hidden="1"/>
    </xf>
    <xf numFmtId="165" fontId="19" fillId="4" borderId="1" xfId="0" applyNumberFormat="1" applyFont="1" applyFill="1" applyBorder="1" applyAlignment="1" applyProtection="1">
      <alignment horizontal="center" vertical="center" wrapText="1"/>
      <protection hidden="1"/>
    </xf>
    <xf numFmtId="165" fontId="19" fillId="6" borderId="1" xfId="0" applyNumberFormat="1" applyFont="1" applyFill="1" applyBorder="1" applyAlignment="1" applyProtection="1">
      <alignment horizontal="center" vertical="center" wrapText="1"/>
      <protection hidden="1"/>
    </xf>
    <xf numFmtId="165" fontId="19" fillId="3" borderId="14" xfId="0" applyNumberFormat="1" applyFont="1" applyFill="1" applyBorder="1" applyAlignment="1">
      <alignment horizontal="center" vertical="center" wrapText="1"/>
    </xf>
    <xf numFmtId="165" fontId="19" fillId="4" borderId="1"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2" xfId="0" applyFont="1" applyFill="1" applyBorder="1" applyAlignment="1">
      <alignment horizontal="center" vertical="center" textRotation="90" wrapText="1"/>
    </xf>
    <xf numFmtId="0" fontId="12" fillId="3" borderId="14" xfId="0" applyFont="1" applyFill="1" applyBorder="1" applyAlignment="1">
      <alignment vertical="center" wrapText="1"/>
    </xf>
    <xf numFmtId="0" fontId="12" fillId="3" borderId="14" xfId="0" applyFont="1" applyFill="1" applyBorder="1" applyAlignment="1">
      <alignment horizontal="left" vertical="center" wrapText="1"/>
    </xf>
    <xf numFmtId="0" fontId="12" fillId="3" borderId="1" xfId="0" applyFont="1" applyFill="1" applyBorder="1" applyAlignment="1">
      <alignment vertical="center" wrapText="1"/>
    </xf>
    <xf numFmtId="0" fontId="20" fillId="6" borderId="1" xfId="0" applyFont="1" applyFill="1" applyBorder="1" applyAlignment="1">
      <alignment vertical="center" wrapText="1"/>
    </xf>
    <xf numFmtId="0" fontId="12" fillId="5" borderId="2" xfId="0" applyFont="1" applyFill="1" applyBorder="1" applyAlignment="1">
      <alignment vertical="center" wrapText="1"/>
    </xf>
    <xf numFmtId="0" fontId="0" fillId="0" borderId="0" xfId="0" applyAlignment="1">
      <alignment wrapText="1"/>
    </xf>
    <xf numFmtId="165" fontId="12" fillId="5" borderId="1" xfId="0" applyNumberFormat="1" applyFont="1" applyFill="1" applyBorder="1" applyAlignment="1" applyProtection="1">
      <alignment horizontal="center" vertical="center"/>
      <protection hidden="1"/>
    </xf>
    <xf numFmtId="3" fontId="12" fillId="0" borderId="1" xfId="0" applyNumberFormat="1" applyFont="1" applyBorder="1" applyAlignment="1" applyProtection="1">
      <alignment horizontal="left" vertical="center" wrapText="1"/>
      <protection locked="0"/>
    </xf>
    <xf numFmtId="3" fontId="12" fillId="0" borderId="1" xfId="0" applyNumberFormat="1" applyFont="1" applyBorder="1" applyAlignment="1" applyProtection="1">
      <alignment horizontal="center" vertical="center"/>
      <protection locked="0"/>
    </xf>
    <xf numFmtId="0" fontId="19" fillId="5" borderId="1"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20" fillId="5" borderId="16" xfId="0" applyFont="1" applyFill="1" applyBorder="1" applyAlignment="1">
      <alignment horizontal="center" vertical="center" wrapText="1"/>
    </xf>
    <xf numFmtId="0" fontId="12" fillId="5" borderId="17" xfId="0" applyFont="1" applyFill="1" applyBorder="1" applyAlignment="1">
      <alignment horizontal="center" vertical="center" textRotation="90" wrapText="1"/>
    </xf>
    <xf numFmtId="9" fontId="12" fillId="0" borderId="1" xfId="0" applyNumberFormat="1" applyFont="1" applyBorder="1" applyAlignment="1" applyProtection="1">
      <alignment horizontal="center" vertical="center"/>
      <protection locked="0"/>
    </xf>
    <xf numFmtId="165" fontId="12" fillId="5" borderId="5" xfId="0" applyNumberFormat="1" applyFont="1" applyFill="1" applyBorder="1" applyAlignment="1" applyProtection="1">
      <alignment horizontal="center" vertical="center"/>
      <protection hidden="1"/>
    </xf>
    <xf numFmtId="165" fontId="12" fillId="5" borderId="19" xfId="0" applyNumberFormat="1" applyFont="1" applyFill="1" applyBorder="1" applyAlignment="1" applyProtection="1">
      <alignment horizontal="center" vertical="center"/>
      <protection hidden="1"/>
    </xf>
    <xf numFmtId="0" fontId="17" fillId="5" borderId="1" xfId="0" applyFont="1" applyFill="1" applyBorder="1" applyAlignment="1" applyProtection="1">
      <alignment horizontal="left" vertical="center"/>
      <protection hidden="1"/>
    </xf>
    <xf numFmtId="0" fontId="11" fillId="2" borderId="18" xfId="0" applyFont="1" applyFill="1" applyBorder="1" applyAlignment="1">
      <alignment vertical="top"/>
    </xf>
    <xf numFmtId="0" fontId="11" fillId="2" borderId="5" xfId="0" applyFont="1" applyFill="1" applyBorder="1" applyAlignment="1">
      <alignment vertical="top"/>
    </xf>
    <xf numFmtId="0" fontId="13" fillId="3" borderId="1" xfId="0" applyFont="1" applyFill="1" applyBorder="1" applyAlignment="1">
      <alignment horizontal="center" vertical="center"/>
    </xf>
    <xf numFmtId="0" fontId="13" fillId="4" borderId="1" xfId="0" applyFont="1" applyFill="1" applyBorder="1" applyAlignment="1">
      <alignment horizontal="center" vertical="center"/>
    </xf>
    <xf numFmtId="0" fontId="11" fillId="2" borderId="1" xfId="0" applyFont="1" applyFill="1" applyBorder="1" applyAlignment="1">
      <alignment horizontal="center"/>
    </xf>
    <xf numFmtId="0" fontId="11" fillId="2" borderId="1" xfId="0" applyFont="1" applyFill="1" applyBorder="1" applyAlignment="1">
      <alignment vertical="top"/>
    </xf>
    <xf numFmtId="49" fontId="13" fillId="3" borderId="1" xfId="0" applyNumberFormat="1" applyFont="1" applyFill="1" applyBorder="1" applyAlignment="1">
      <alignment horizontal="center" vertical="center"/>
    </xf>
    <xf numFmtId="49" fontId="13" fillId="4" borderId="1" xfId="0" applyNumberFormat="1" applyFont="1" applyFill="1" applyBorder="1" applyAlignment="1">
      <alignment horizontal="center" vertical="center"/>
    </xf>
    <xf numFmtId="49" fontId="22" fillId="3" borderId="4" xfId="0" applyNumberFormat="1" applyFont="1" applyFill="1" applyBorder="1" applyAlignment="1" applyProtection="1">
      <alignment horizontal="center" vertical="center"/>
      <protection hidden="1"/>
    </xf>
    <xf numFmtId="165" fontId="23" fillId="3" borderId="4" xfId="0" applyNumberFormat="1" applyFont="1" applyFill="1" applyBorder="1" applyAlignment="1" applyProtection="1">
      <alignment horizontal="center" vertical="center"/>
      <protection hidden="1"/>
    </xf>
    <xf numFmtId="3" fontId="19" fillId="5" borderId="1" xfId="0" applyNumberFormat="1" applyFont="1" applyFill="1" applyBorder="1" applyAlignment="1">
      <alignment horizontal="center" vertical="center" wrapText="1"/>
    </xf>
    <xf numFmtId="166" fontId="12" fillId="0" borderId="0" xfId="0" applyNumberFormat="1" applyFont="1" applyAlignment="1">
      <alignment wrapText="1"/>
    </xf>
    <xf numFmtId="0" fontId="24" fillId="3" borderId="3" xfId="0" applyFont="1" applyFill="1" applyBorder="1" applyAlignment="1">
      <alignment vertical="top" wrapText="1"/>
    </xf>
    <xf numFmtId="0" fontId="12" fillId="0" borderId="1" xfId="0" applyNumberFormat="1" applyFont="1" applyBorder="1" applyAlignment="1" applyProtection="1">
      <alignment horizontal="center" vertical="center"/>
      <protection locked="0"/>
    </xf>
    <xf numFmtId="0" fontId="21" fillId="3" borderId="15" xfId="0" applyFont="1" applyFill="1" applyBorder="1" applyAlignment="1" applyProtection="1">
      <alignment horizontal="center" vertical="center" wrapText="1"/>
      <protection hidden="1"/>
    </xf>
    <xf numFmtId="0" fontId="15" fillId="3" borderId="4" xfId="0" applyFont="1" applyFill="1" applyBorder="1" applyAlignment="1" applyProtection="1">
      <alignment horizontal="left" vertical="top"/>
      <protection hidden="1"/>
    </xf>
    <xf numFmtId="0" fontId="15" fillId="3" borderId="3" xfId="0" applyFont="1" applyFill="1" applyBorder="1" applyAlignment="1" applyProtection="1">
      <alignment horizontal="left" vertical="top"/>
      <protection hidden="1"/>
    </xf>
    <xf numFmtId="0" fontId="17" fillId="5" borderId="18" xfId="0" applyFont="1" applyFill="1" applyBorder="1" applyAlignment="1" applyProtection="1">
      <alignment horizontal="right"/>
      <protection hidden="1"/>
    </xf>
    <xf numFmtId="0" fontId="17" fillId="5" borderId="5" xfId="0" applyFont="1" applyFill="1" applyBorder="1" applyAlignment="1" applyProtection="1">
      <alignment horizontal="right"/>
      <protection hidden="1"/>
    </xf>
    <xf numFmtId="165" fontId="12" fillId="0" borderId="1" xfId="0" applyNumberFormat="1" applyFont="1" applyBorder="1" applyAlignment="1" applyProtection="1">
      <alignment horizontal="center" vertical="center"/>
      <protection locked="0" hidden="1"/>
    </xf>
    <xf numFmtId="164" fontId="12" fillId="0" borderId="1" xfId="0" applyNumberFormat="1" applyFont="1" applyBorder="1" applyAlignment="1" applyProtection="1">
      <alignment horizontal="center" vertical="center"/>
      <protection locked="0"/>
    </xf>
    <xf numFmtId="165" fontId="12" fillId="0" borderId="1" xfId="0" applyNumberFormat="1" applyFont="1" applyBorder="1" applyAlignment="1" applyProtection="1">
      <alignment horizontal="center" vertical="center"/>
      <protection hidden="1"/>
    </xf>
    <xf numFmtId="9" fontId="12" fillId="0" borderId="1" xfId="0" applyNumberFormat="1" applyFont="1" applyBorder="1" applyAlignment="1" applyProtection="1">
      <alignment horizontal="center" vertical="center"/>
    </xf>
    <xf numFmtId="3" fontId="12" fillId="0" borderId="1" xfId="0" applyNumberFormat="1" applyFont="1" applyBorder="1" applyAlignment="1" applyProtection="1">
      <alignment horizontal="left" vertical="center" wrapText="1"/>
    </xf>
    <xf numFmtId="3" fontId="12" fillId="0" borderId="1" xfId="0" applyNumberFormat="1" applyFont="1" applyBorder="1" applyAlignment="1" applyProtection="1">
      <alignment horizontal="left" vertical="center"/>
    </xf>
    <xf numFmtId="0" fontId="12" fillId="0" borderId="1" xfId="0" applyNumberFormat="1" applyFont="1" applyBorder="1" applyAlignment="1" applyProtection="1">
      <alignment horizontal="center" vertical="center"/>
    </xf>
    <xf numFmtId="3" fontId="12" fillId="0" borderId="1" xfId="0" applyNumberFormat="1" applyFont="1" applyBorder="1" applyAlignment="1" applyProtection="1">
      <alignment horizontal="center" vertical="center"/>
    </xf>
    <xf numFmtId="164" fontId="12" fillId="0" borderId="1" xfId="0" applyNumberFormat="1" applyFont="1" applyBorder="1" applyAlignment="1" applyProtection="1">
      <alignment horizontal="center" vertical="center"/>
    </xf>
    <xf numFmtId="165" fontId="12" fillId="0" borderId="1" xfId="0" applyNumberFormat="1" applyFont="1" applyBorder="1" applyAlignment="1" applyProtection="1">
      <alignment horizontal="center" vertical="center"/>
      <protection locked="0" hidden="1"/>
    </xf>
    <xf numFmtId="0" fontId="21" fillId="3" borderId="15" xfId="0" applyFont="1" applyFill="1" applyBorder="1" applyAlignment="1" applyProtection="1">
      <alignment horizontal="center" vertical="center" wrapText="1"/>
      <protection hidden="1"/>
    </xf>
    <xf numFmtId="3" fontId="12" fillId="0" borderId="1" xfId="0" applyNumberFormat="1" applyFont="1" applyBorder="1" applyAlignment="1" applyProtection="1">
      <alignment horizontal="left" vertical="center"/>
    </xf>
    <xf numFmtId="0" fontId="17" fillId="5" borderId="18" xfId="0" applyFont="1" applyFill="1" applyBorder="1" applyAlignment="1" applyProtection="1">
      <alignment horizontal="right"/>
      <protection hidden="1"/>
    </xf>
    <xf numFmtId="0" fontId="17" fillId="5" borderId="5" xfId="0" applyFont="1" applyFill="1" applyBorder="1" applyAlignment="1" applyProtection="1">
      <alignment horizontal="right"/>
      <protection hidden="1"/>
    </xf>
    <xf numFmtId="164" fontId="12" fillId="0" borderId="1" xfId="0" applyNumberFormat="1" applyFont="1" applyBorder="1" applyAlignment="1" applyProtection="1">
      <alignment horizontal="center" vertical="center"/>
    </xf>
    <xf numFmtId="164" fontId="12" fillId="0" borderId="1" xfId="0" applyNumberFormat="1" applyFont="1" applyBorder="1" applyAlignment="1" applyProtection="1">
      <alignment horizontal="center" vertical="center"/>
      <protection locked="0"/>
    </xf>
    <xf numFmtId="165" fontId="12" fillId="0" borderId="1" xfId="0" applyNumberFormat="1" applyFont="1" applyBorder="1" applyAlignment="1" applyProtection="1">
      <alignment horizontal="center" vertical="center"/>
      <protection hidden="1"/>
    </xf>
    <xf numFmtId="0" fontId="15" fillId="3" borderId="4" xfId="0" applyFont="1" applyFill="1" applyBorder="1" applyAlignment="1" applyProtection="1">
      <alignment horizontal="left" vertical="top"/>
      <protection hidden="1"/>
    </xf>
    <xf numFmtId="0" fontId="15" fillId="3" borderId="3" xfId="0" applyFont="1" applyFill="1" applyBorder="1" applyAlignment="1" applyProtection="1">
      <alignment horizontal="left" vertical="top"/>
      <protection hidden="1"/>
    </xf>
    <xf numFmtId="0" fontId="12" fillId="0" borderId="1" xfId="0" applyNumberFormat="1" applyFont="1" applyBorder="1" applyAlignment="1" applyProtection="1">
      <alignment horizontal="center" vertical="center"/>
    </xf>
    <xf numFmtId="0" fontId="12" fillId="0" borderId="1" xfId="0" applyNumberFormat="1" applyFont="1" applyBorder="1" applyAlignment="1" applyProtection="1">
      <alignment horizontal="center" vertical="center"/>
      <protection locked="0"/>
    </xf>
    <xf numFmtId="165" fontId="12" fillId="0" borderId="1" xfId="0" applyNumberFormat="1" applyFont="1" applyBorder="1" applyAlignment="1" applyProtection="1">
      <alignment horizontal="center" vertical="center"/>
      <protection locked="0" hidden="1"/>
    </xf>
    <xf numFmtId="0" fontId="19" fillId="5" borderId="6" xfId="0" applyFont="1" applyFill="1" applyBorder="1" applyAlignment="1">
      <alignment horizontal="center" vertical="center" wrapText="1"/>
    </xf>
    <xf numFmtId="49" fontId="19" fillId="5" borderId="1" xfId="0" applyNumberFormat="1" applyFont="1" applyFill="1" applyBorder="1" applyAlignment="1">
      <alignment horizontal="center" vertical="center" wrapText="1"/>
    </xf>
    <xf numFmtId="9" fontId="12" fillId="5" borderId="1" xfId="0" applyNumberFormat="1" applyFont="1" applyFill="1" applyBorder="1" applyAlignment="1" applyProtection="1">
      <alignment horizontal="center" vertical="center"/>
    </xf>
    <xf numFmtId="3" fontId="12" fillId="0" borderId="1" xfId="0" applyNumberFormat="1" applyFont="1" applyBorder="1" applyAlignment="1" applyProtection="1">
      <alignment horizontal="left" vertical="center"/>
    </xf>
    <xf numFmtId="0" fontId="17" fillId="5" borderId="5" xfId="0" applyFont="1" applyFill="1" applyBorder="1" applyAlignment="1" applyProtection="1">
      <alignment horizontal="right"/>
      <protection hidden="1"/>
    </xf>
    <xf numFmtId="0" fontId="12" fillId="0" borderId="19" xfId="0" applyFont="1" applyBorder="1" applyAlignment="1" applyProtection="1">
      <alignment horizontal="left" vertical="center"/>
    </xf>
    <xf numFmtId="0" fontId="12" fillId="0" borderId="19" xfId="0" applyFont="1" applyBorder="1" applyAlignment="1" applyProtection="1">
      <alignment horizontal="left" vertical="center" wrapText="1"/>
    </xf>
    <xf numFmtId="0" fontId="12" fillId="0" borderId="1" xfId="0" applyFont="1" applyBorder="1" applyAlignment="1" applyProtection="1">
      <alignment horizontal="left" vertical="center" wrapText="1"/>
      <protection locked="0"/>
    </xf>
    <xf numFmtId="0" fontId="12" fillId="0" borderId="1" xfId="0" applyFont="1" applyBorder="1" applyAlignment="1" applyProtection="1">
      <alignment horizontal="left" vertical="center" wrapText="1"/>
    </xf>
    <xf numFmtId="3" fontId="12" fillId="0" borderId="1" xfId="0" applyNumberFormat="1" applyFont="1" applyBorder="1" applyAlignment="1" applyProtection="1">
      <alignment horizontal="left" vertical="center"/>
    </xf>
    <xf numFmtId="0" fontId="12" fillId="0" borderId="19" xfId="0" applyFont="1" applyBorder="1" applyAlignment="1" applyProtection="1">
      <alignment horizontal="left" vertical="center"/>
    </xf>
    <xf numFmtId="0" fontId="17" fillId="5" borderId="5" xfId="0" applyFont="1" applyFill="1" applyBorder="1" applyAlignment="1" applyProtection="1">
      <alignment horizontal="right"/>
      <protection hidden="1"/>
    </xf>
    <xf numFmtId="0" fontId="12" fillId="0" borderId="19" xfId="0" applyFont="1" applyBorder="1" applyAlignment="1" applyProtection="1">
      <alignment horizontal="left" vertical="center" wrapText="1"/>
    </xf>
    <xf numFmtId="0" fontId="12" fillId="0" borderId="1" xfId="0" applyFont="1" applyBorder="1" applyAlignment="1" applyProtection="1">
      <alignment horizontal="left" vertical="center" wrapText="1"/>
      <protection locked="0"/>
    </xf>
    <xf numFmtId="0" fontId="12" fillId="0" borderId="19" xfId="0" applyFont="1" applyBorder="1" applyAlignment="1" applyProtection="1">
      <alignment horizontal="left" vertical="top"/>
      <protection hidden="1"/>
    </xf>
    <xf numFmtId="0" fontId="12" fillId="0" borderId="1" xfId="0" applyFont="1" applyBorder="1" applyAlignment="1" applyProtection="1">
      <alignment horizontal="left" vertical="center" wrapText="1"/>
    </xf>
    <xf numFmtId="0" fontId="12" fillId="0" borderId="19" xfId="0" applyFont="1" applyBorder="1" applyAlignment="1" applyProtection="1">
      <alignment horizontal="left" vertical="top"/>
      <protection locked="0" hidden="1"/>
    </xf>
    <xf numFmtId="0" fontId="0" fillId="0" borderId="0" xfId="0"/>
    <xf numFmtId="0" fontId="13" fillId="4" borderId="1" xfId="0" applyFont="1" applyFill="1" applyBorder="1" applyAlignment="1">
      <alignment horizontal="center"/>
    </xf>
    <xf numFmtId="0" fontId="13" fillId="4" borderId="1" xfId="0" applyFont="1" applyFill="1" applyBorder="1" applyAlignment="1">
      <alignment horizontal="center" vertical="center"/>
    </xf>
    <xf numFmtId="49" fontId="13" fillId="4" borderId="1" xfId="0" applyNumberFormat="1" applyFont="1" applyFill="1" applyBorder="1" applyAlignment="1">
      <alignment horizontal="center" vertical="center"/>
    </xf>
    <xf numFmtId="0" fontId="12" fillId="5" borderId="25" xfId="0" applyFont="1" applyFill="1" applyBorder="1" applyAlignment="1" applyProtection="1">
      <alignment vertical="top" wrapText="1"/>
      <protection hidden="1"/>
    </xf>
    <xf numFmtId="0" fontId="0" fillId="5" borderId="27" xfId="0" applyFill="1" applyBorder="1" applyAlignment="1" applyProtection="1">
      <alignment vertical="top" wrapText="1"/>
      <protection hidden="1"/>
    </xf>
    <xf numFmtId="0" fontId="0" fillId="5" borderId="0" xfId="0" applyFill="1" applyBorder="1" applyProtection="1">
      <protection hidden="1"/>
    </xf>
    <xf numFmtId="0" fontId="0" fillId="5" borderId="9" xfId="0" applyFill="1" applyBorder="1" applyProtection="1">
      <protection hidden="1"/>
    </xf>
    <xf numFmtId="0" fontId="0" fillId="5" borderId="13" xfId="0" applyFill="1" applyBorder="1" applyProtection="1">
      <protection hidden="1"/>
    </xf>
    <xf numFmtId="0" fontId="0" fillId="5" borderId="9" xfId="0" applyFill="1" applyBorder="1" applyAlignment="1" applyProtection="1">
      <alignment vertical="top" wrapText="1"/>
      <protection hidden="1"/>
    </xf>
    <xf numFmtId="0" fontId="0" fillId="5" borderId="13" xfId="0" applyFill="1" applyBorder="1" applyAlignment="1" applyProtection="1">
      <alignment vertical="top"/>
      <protection hidden="1"/>
    </xf>
    <xf numFmtId="0" fontId="0" fillId="5" borderId="0" xfId="0" applyFill="1" applyBorder="1" applyAlignment="1" applyProtection="1">
      <alignment horizontal="left" vertical="top"/>
      <protection hidden="1"/>
    </xf>
    <xf numFmtId="0" fontId="0" fillId="5" borderId="9" xfId="0" applyFill="1" applyBorder="1" applyAlignment="1" applyProtection="1">
      <alignment vertical="top"/>
      <protection hidden="1"/>
    </xf>
    <xf numFmtId="0" fontId="0" fillId="5" borderId="0" xfId="0" applyFill="1" applyBorder="1" applyAlignment="1" applyProtection="1">
      <alignment vertical="top"/>
      <protection hidden="1"/>
    </xf>
    <xf numFmtId="0" fontId="0" fillId="5" borderId="9" xfId="0" applyFill="1" applyBorder="1" applyAlignment="1" applyProtection="1">
      <alignment horizontal="left" vertical="top"/>
      <protection hidden="1"/>
    </xf>
    <xf numFmtId="0" fontId="0" fillId="5" borderId="0" xfId="0" applyFill="1" applyBorder="1" applyAlignment="1" applyProtection="1">
      <alignment horizontal="center" vertical="top"/>
      <protection hidden="1"/>
    </xf>
    <xf numFmtId="0" fontId="13" fillId="5" borderId="0" xfId="0" applyFont="1" applyFill="1" applyBorder="1" applyProtection="1">
      <protection hidden="1"/>
    </xf>
    <xf numFmtId="0" fontId="0" fillId="5" borderId="13" xfId="0" applyFill="1" applyBorder="1" applyAlignment="1" applyProtection="1">
      <alignment horizontal="left" vertical="top"/>
      <protection hidden="1"/>
    </xf>
    <xf numFmtId="0" fontId="11" fillId="5" borderId="13" xfId="0" applyFont="1" applyFill="1" applyBorder="1" applyProtection="1">
      <protection hidden="1"/>
    </xf>
    <xf numFmtId="0" fontId="11" fillId="5" borderId="0" xfId="0" applyFont="1" applyFill="1" applyBorder="1" applyProtection="1">
      <protection hidden="1"/>
    </xf>
    <xf numFmtId="0" fontId="14" fillId="5" borderId="9" xfId="0" applyFont="1" applyFill="1" applyBorder="1" applyAlignment="1" applyProtection="1">
      <alignment vertical="top" wrapText="1"/>
      <protection hidden="1"/>
    </xf>
    <xf numFmtId="0" fontId="13" fillId="5" borderId="0" xfId="0" applyFont="1" applyFill="1" applyBorder="1" applyAlignment="1" applyProtection="1">
      <alignment vertical="top" wrapText="1"/>
      <protection hidden="1"/>
    </xf>
    <xf numFmtId="0" fontId="13" fillId="5" borderId="0" xfId="0" applyFont="1" applyFill="1" applyBorder="1" applyAlignment="1" applyProtection="1">
      <alignment vertical="top"/>
      <protection hidden="1"/>
    </xf>
    <xf numFmtId="0" fontId="0" fillId="5" borderId="0" xfId="0" applyFill="1" applyBorder="1" applyAlignment="1" applyProtection="1">
      <alignment horizontal="left" vertical="top" wrapText="1"/>
      <protection hidden="1"/>
    </xf>
    <xf numFmtId="0" fontId="13" fillId="5" borderId="0" xfId="0" applyFont="1" applyFill="1" applyBorder="1" applyAlignment="1" applyProtection="1">
      <alignment horizontal="center" vertical="top" wrapText="1"/>
      <protection hidden="1"/>
    </xf>
    <xf numFmtId="0" fontId="13" fillId="5" borderId="0" xfId="0" applyFont="1" applyFill="1" applyBorder="1" applyAlignment="1" applyProtection="1">
      <alignment horizontal="center" vertical="center"/>
      <protection hidden="1"/>
    </xf>
    <xf numFmtId="0" fontId="12" fillId="5" borderId="0" xfId="0" applyFont="1" applyFill="1" applyBorder="1" applyAlignment="1" applyProtection="1">
      <alignment horizontal="center" vertical="center"/>
      <protection hidden="1"/>
    </xf>
    <xf numFmtId="0" fontId="0" fillId="5" borderId="15" xfId="0" applyFill="1" applyBorder="1" applyProtection="1">
      <protection hidden="1"/>
    </xf>
    <xf numFmtId="0" fontId="0" fillId="5" borderId="3" xfId="0" applyFill="1" applyBorder="1" applyProtection="1">
      <protection hidden="1"/>
    </xf>
    <xf numFmtId="0" fontId="0" fillId="5" borderId="7" xfId="0" applyFill="1" applyBorder="1" applyProtection="1">
      <protection hidden="1"/>
    </xf>
    <xf numFmtId="0" fontId="0" fillId="0" borderId="0" xfId="0" applyProtection="1"/>
    <xf numFmtId="165" fontId="12" fillId="0" borderId="1" xfId="0" applyNumberFormat="1" applyFont="1" applyBorder="1" applyAlignment="1" applyProtection="1">
      <alignment horizontal="center" vertical="center"/>
      <protection hidden="1"/>
    </xf>
    <xf numFmtId="0" fontId="17" fillId="5" borderId="7" xfId="0" applyFont="1" applyFill="1" applyBorder="1" applyAlignment="1" applyProtection="1">
      <alignment vertical="center" wrapText="1"/>
      <protection hidden="1"/>
    </xf>
    <xf numFmtId="164" fontId="12" fillId="0" borderId="1" xfId="0" applyNumberFormat="1" applyFont="1" applyFill="1" applyBorder="1" applyAlignment="1" applyProtection="1">
      <alignment horizontal="center" vertical="center"/>
      <protection locked="0"/>
    </xf>
    <xf numFmtId="0" fontId="17" fillId="5" borderId="1" xfId="0" applyFont="1" applyFill="1" applyBorder="1" applyAlignment="1" applyProtection="1">
      <alignment horizontal="center" vertical="center" wrapText="1"/>
      <protection hidden="1"/>
    </xf>
    <xf numFmtId="0" fontId="17" fillId="5" borderId="4" xfId="0" applyFont="1" applyFill="1" applyBorder="1" applyAlignment="1" applyProtection="1">
      <alignment horizontal="center" vertical="center" wrapText="1"/>
      <protection hidden="1"/>
    </xf>
    <xf numFmtId="0" fontId="17" fillId="5" borderId="5" xfId="0" applyFont="1" applyFill="1" applyBorder="1" applyAlignment="1" applyProtection="1">
      <alignment horizontal="right"/>
      <protection hidden="1"/>
    </xf>
    <xf numFmtId="3" fontId="12" fillId="0" borderId="1" xfId="0" applyNumberFormat="1" applyFont="1" applyBorder="1" applyAlignment="1" applyProtection="1">
      <alignment horizontal="left" vertical="center"/>
    </xf>
    <xf numFmtId="165" fontId="12" fillId="0" borderId="1" xfId="0" applyNumberFormat="1" applyFont="1" applyBorder="1" applyAlignment="1" applyProtection="1">
      <alignment horizontal="center" vertical="center"/>
      <protection hidden="1"/>
    </xf>
    <xf numFmtId="0" fontId="12" fillId="0" borderId="19" xfId="0" applyFont="1" applyBorder="1" applyAlignment="1" applyProtection="1">
      <alignment horizontal="left" vertical="center"/>
    </xf>
    <xf numFmtId="164" fontId="12" fillId="0" borderId="1" xfId="0" applyNumberFormat="1" applyFont="1" applyBorder="1" applyAlignment="1" applyProtection="1">
      <alignment horizontal="center" vertical="center"/>
    </xf>
    <xf numFmtId="0" fontId="15" fillId="3" borderId="4" xfId="0" applyFont="1" applyFill="1" applyBorder="1" applyAlignment="1" applyProtection="1">
      <alignment horizontal="left" vertical="top"/>
      <protection hidden="1"/>
    </xf>
    <xf numFmtId="0" fontId="15" fillId="3" borderId="3" xfId="0" applyFont="1" applyFill="1" applyBorder="1" applyAlignment="1" applyProtection="1">
      <alignment horizontal="left" vertical="top"/>
      <protection hidden="1"/>
    </xf>
    <xf numFmtId="0" fontId="12" fillId="0" borderId="1" xfId="0" applyNumberFormat="1" applyFont="1" applyBorder="1" applyAlignment="1" applyProtection="1">
      <alignment horizontal="center" vertical="center"/>
    </xf>
    <xf numFmtId="0" fontId="18" fillId="3" borderId="0" xfId="0" applyFont="1" applyFill="1" applyBorder="1" applyAlignment="1" applyProtection="1">
      <alignment horizontal="left" vertical="top"/>
      <protection hidden="1"/>
    </xf>
    <xf numFmtId="0" fontId="17" fillId="5" borderId="18" xfId="0" applyFont="1" applyFill="1" applyBorder="1" applyAlignment="1" applyProtection="1">
      <alignment horizontal="left" vertical="center"/>
      <protection hidden="1"/>
    </xf>
    <xf numFmtId="0" fontId="17" fillId="5" borderId="5" xfId="0" applyFont="1" applyFill="1" applyBorder="1" applyAlignment="1" applyProtection="1">
      <alignment horizontal="left" vertical="center"/>
      <protection hidden="1"/>
    </xf>
    <xf numFmtId="0" fontId="27" fillId="3" borderId="4" xfId="0" applyFont="1" applyFill="1" applyBorder="1" applyAlignment="1" applyProtection="1">
      <alignment horizontal="left" vertical="top"/>
      <protection hidden="1"/>
    </xf>
    <xf numFmtId="0" fontId="27" fillId="3" borderId="3" xfId="0" applyFont="1" applyFill="1" applyBorder="1" applyAlignment="1" applyProtection="1">
      <alignment horizontal="left" vertical="top"/>
      <protection hidden="1"/>
    </xf>
    <xf numFmtId="164" fontId="0" fillId="0" borderId="0" xfId="0" applyNumberFormat="1" applyBorder="1" applyProtection="1">
      <protection hidden="1"/>
    </xf>
    <xf numFmtId="164" fontId="0" fillId="0" borderId="0" xfId="0" applyNumberFormat="1" applyProtection="1">
      <protection hidden="1"/>
    </xf>
    <xf numFmtId="164" fontId="0" fillId="0" borderId="0" xfId="0" applyNumberFormat="1" applyBorder="1" applyAlignment="1" applyProtection="1">
      <alignment horizontal="center"/>
      <protection hidden="1"/>
    </xf>
    <xf numFmtId="10" fontId="12" fillId="0" borderId="1" xfId="0" applyNumberFormat="1" applyFont="1" applyBorder="1" applyAlignment="1" applyProtection="1">
      <alignment horizontal="center" vertical="center"/>
      <protection locked="0"/>
    </xf>
    <xf numFmtId="0" fontId="12" fillId="5" borderId="19" xfId="0" applyNumberFormat="1" applyFont="1" applyFill="1" applyBorder="1" applyAlignment="1" applyProtection="1">
      <alignment horizontal="center" vertical="center"/>
    </xf>
    <xf numFmtId="164" fontId="12" fillId="9" borderId="1" xfId="0" applyNumberFormat="1" applyFont="1" applyFill="1" applyBorder="1" applyAlignment="1" applyProtection="1">
      <alignment horizontal="center" vertical="center"/>
      <protection hidden="1"/>
    </xf>
    <xf numFmtId="165" fontId="12" fillId="9" borderId="1" xfId="0" applyNumberFormat="1" applyFont="1" applyFill="1" applyBorder="1" applyAlignment="1" applyProtection="1">
      <alignment horizontal="center" vertical="center" wrapText="1"/>
      <protection hidden="1"/>
    </xf>
    <xf numFmtId="0" fontId="12" fillId="0" borderId="1" xfId="0" applyFont="1" applyBorder="1" applyAlignment="1" applyProtection="1">
      <alignment horizontal="center" vertical="center" wrapText="1"/>
      <protection locked="0"/>
    </xf>
    <xf numFmtId="165" fontId="0" fillId="9" borderId="1" xfId="0" applyNumberFormat="1" applyFill="1" applyBorder="1" applyAlignment="1" applyProtection="1">
      <alignment horizontal="center" vertical="top" wrapText="1"/>
      <protection hidden="1"/>
    </xf>
    <xf numFmtId="165" fontId="17" fillId="9" borderId="1" xfId="0" applyNumberFormat="1" applyFont="1" applyFill="1" applyBorder="1" applyAlignment="1" applyProtection="1">
      <alignment horizontal="center" vertical="center" wrapText="1"/>
      <protection hidden="1"/>
    </xf>
    <xf numFmtId="165" fontId="22" fillId="9" borderId="1" xfId="0" applyNumberFormat="1" applyFont="1" applyFill="1" applyBorder="1" applyAlignment="1" applyProtection="1">
      <alignment horizontal="center" vertical="center" wrapText="1"/>
      <protection hidden="1"/>
    </xf>
    <xf numFmtId="0" fontId="0" fillId="0" borderId="0" xfId="0" applyBorder="1" applyAlignment="1" applyProtection="1">
      <protection hidden="1"/>
    </xf>
    <xf numFmtId="0" fontId="0" fillId="0" borderId="13"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0" xfId="0" applyBorder="1" applyAlignment="1" applyProtection="1">
      <alignment horizontal="center"/>
      <protection hidden="1"/>
    </xf>
    <xf numFmtId="0" fontId="17" fillId="0" borderId="0" xfId="0" applyFont="1" applyFill="1" applyBorder="1" applyAlignment="1" applyProtection="1">
      <alignment horizontal="center"/>
      <protection hidden="1"/>
    </xf>
    <xf numFmtId="0" fontId="15" fillId="0" borderId="0" xfId="0" applyFont="1" applyFill="1" applyBorder="1" applyAlignment="1" applyProtection="1">
      <alignment horizontal="left" vertical="top"/>
      <protection hidden="1"/>
    </xf>
    <xf numFmtId="0" fontId="17" fillId="0" borderId="0" xfId="0" applyFont="1" applyFill="1" applyBorder="1" applyAlignment="1" applyProtection="1">
      <protection hidden="1"/>
    </xf>
    <xf numFmtId="0" fontId="11" fillId="0" borderId="0" xfId="0" applyFont="1" applyFill="1" applyBorder="1" applyAlignment="1" applyProtection="1">
      <alignment horizontal="center"/>
      <protection hidden="1"/>
    </xf>
    <xf numFmtId="0" fontId="21" fillId="0" borderId="0" xfId="0" applyFont="1" applyFill="1" applyBorder="1" applyAlignment="1" applyProtection="1">
      <alignment horizontal="center" vertical="center" wrapText="1"/>
      <protection hidden="1"/>
    </xf>
    <xf numFmtId="165" fontId="12" fillId="0" borderId="0" xfId="0" applyNumberFormat="1" applyFont="1" applyFill="1" applyBorder="1" applyAlignment="1" applyProtection="1">
      <alignment horizontal="center" vertical="center"/>
      <protection hidden="1"/>
    </xf>
    <xf numFmtId="0" fontId="0" fillId="0" borderId="0" xfId="0" applyFill="1" applyProtection="1">
      <protection hidden="1"/>
    </xf>
    <xf numFmtId="0" fontId="11" fillId="0" borderId="0" xfId="0" applyFont="1" applyFill="1" applyBorder="1" applyAlignment="1" applyProtection="1">
      <protection hidden="1"/>
    </xf>
    <xf numFmtId="0" fontId="11" fillId="0" borderId="13" xfId="0" applyFont="1" applyFill="1" applyBorder="1" applyAlignment="1" applyProtection="1">
      <protection hidden="1"/>
    </xf>
    <xf numFmtId="0" fontId="0" fillId="0" borderId="13" xfId="0" applyBorder="1" applyAlignment="1" applyProtection="1">
      <alignment horizontal="left" vertical="top" wrapText="1"/>
      <protection locked="0"/>
    </xf>
    <xf numFmtId="0" fontId="12" fillId="9" borderId="19" xfId="0" applyFont="1" applyFill="1" applyBorder="1" applyAlignment="1" applyProtection="1">
      <alignment vertical="center"/>
    </xf>
    <xf numFmtId="164" fontId="12" fillId="0" borderId="1" xfId="0" applyNumberFormat="1" applyFont="1" applyBorder="1" applyAlignment="1" applyProtection="1">
      <alignment horizontal="center" vertical="center"/>
      <protection locked="0"/>
    </xf>
    <xf numFmtId="165" fontId="12" fillId="0" borderId="1" xfId="0" applyNumberFormat="1" applyFont="1" applyBorder="1" applyAlignment="1" applyProtection="1">
      <alignment horizontal="center" vertical="center"/>
      <protection locked="0" hidden="1"/>
    </xf>
    <xf numFmtId="165" fontId="12" fillId="0" borderId="1" xfId="0" applyNumberFormat="1" applyFont="1" applyBorder="1" applyAlignment="1" applyProtection="1">
      <alignment horizontal="center" vertical="center"/>
      <protection locked="0" hidden="1"/>
    </xf>
    <xf numFmtId="3" fontId="12" fillId="0" borderId="4" xfId="0" applyNumberFormat="1" applyFont="1" applyFill="1" applyBorder="1" applyAlignment="1" applyProtection="1">
      <alignment horizontal="center" vertical="center" wrapText="1"/>
      <protection locked="0"/>
    </xf>
    <xf numFmtId="3" fontId="12" fillId="0" borderId="3" xfId="0" applyNumberFormat="1" applyFont="1" applyFill="1" applyBorder="1" applyAlignment="1" applyProtection="1">
      <alignment horizontal="center" vertical="center" wrapText="1"/>
      <protection locked="0"/>
    </xf>
    <xf numFmtId="3" fontId="20" fillId="0" borderId="3" xfId="0" applyNumberFormat="1" applyFont="1" applyFill="1" applyBorder="1" applyAlignment="1" applyProtection="1">
      <alignment horizontal="left" vertical="center"/>
    </xf>
    <xf numFmtId="164" fontId="12" fillId="0" borderId="3" xfId="0" applyNumberFormat="1" applyFont="1" applyFill="1" applyBorder="1" applyAlignment="1" applyProtection="1">
      <alignment horizontal="center" vertical="center"/>
      <protection locked="0"/>
    </xf>
    <xf numFmtId="0" fontId="12" fillId="0" borderId="3" xfId="0" applyNumberFormat="1" applyFont="1" applyFill="1" applyBorder="1" applyAlignment="1" applyProtection="1">
      <alignment horizontal="center" vertical="center"/>
      <protection locked="0"/>
    </xf>
    <xf numFmtId="3" fontId="12" fillId="0" borderId="3" xfId="0" applyNumberFormat="1" applyFont="1" applyFill="1" applyBorder="1" applyAlignment="1" applyProtection="1">
      <alignment horizontal="center" vertical="center"/>
      <protection locked="0"/>
    </xf>
    <xf numFmtId="165" fontId="12" fillId="0" borderId="3" xfId="0" applyNumberFormat="1" applyFont="1" applyFill="1" applyBorder="1" applyAlignment="1" applyProtection="1">
      <alignment horizontal="center" vertical="center"/>
      <protection hidden="1"/>
    </xf>
    <xf numFmtId="3" fontId="20" fillId="0" borderId="4" xfId="0" applyNumberFormat="1" applyFont="1" applyFill="1" applyBorder="1" applyAlignment="1" applyProtection="1">
      <alignment horizontal="left" vertical="center"/>
    </xf>
    <xf numFmtId="164" fontId="12" fillId="0" borderId="4" xfId="0" applyNumberFormat="1" applyFont="1" applyFill="1" applyBorder="1" applyAlignment="1" applyProtection="1">
      <alignment horizontal="center" vertical="center"/>
      <protection locked="0"/>
    </xf>
    <xf numFmtId="0" fontId="12" fillId="0" borderId="4" xfId="0" applyNumberFormat="1" applyFont="1" applyFill="1" applyBorder="1" applyAlignment="1" applyProtection="1">
      <alignment horizontal="center" vertical="center"/>
      <protection locked="0"/>
    </xf>
    <xf numFmtId="3" fontId="12" fillId="0" borderId="4" xfId="0" applyNumberFormat="1" applyFont="1" applyFill="1" applyBorder="1" applyAlignment="1" applyProtection="1">
      <alignment horizontal="center" vertical="center"/>
      <protection locked="0"/>
    </xf>
    <xf numFmtId="165" fontId="12" fillId="0" borderId="4" xfId="0" applyNumberFormat="1" applyFont="1" applyFill="1" applyBorder="1" applyAlignment="1" applyProtection="1">
      <alignment horizontal="center" vertical="center"/>
      <protection hidden="1"/>
    </xf>
    <xf numFmtId="165" fontId="12" fillId="0" borderId="6" xfId="0" applyNumberFormat="1" applyFont="1" applyFill="1" applyBorder="1" applyAlignment="1" applyProtection="1">
      <alignment horizontal="center" vertical="center"/>
      <protection hidden="1"/>
    </xf>
    <xf numFmtId="165" fontId="12" fillId="0" borderId="7" xfId="0" applyNumberFormat="1" applyFont="1" applyFill="1" applyBorder="1" applyAlignment="1" applyProtection="1">
      <alignment horizontal="center" vertical="center"/>
      <protection hidden="1"/>
    </xf>
    <xf numFmtId="165" fontId="12" fillId="5" borderId="1" xfId="0" applyNumberFormat="1" applyFont="1" applyFill="1" applyBorder="1" applyAlignment="1" applyProtection="1">
      <alignment horizontal="center" vertical="center"/>
      <protection hidden="1"/>
    </xf>
    <xf numFmtId="0" fontId="0" fillId="0" borderId="0" xfId="0" applyFill="1" applyBorder="1" applyProtection="1">
      <protection hidden="1"/>
    </xf>
    <xf numFmtId="0" fontId="0" fillId="0" borderId="6" xfId="0" applyFill="1" applyBorder="1" applyProtection="1">
      <protection hidden="1"/>
    </xf>
    <xf numFmtId="0" fontId="0" fillId="0" borderId="7" xfId="0" applyFill="1" applyBorder="1" applyProtection="1">
      <protection hidden="1"/>
    </xf>
    <xf numFmtId="0" fontId="12" fillId="0" borderId="0"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protection locked="0"/>
    </xf>
    <xf numFmtId="165" fontId="12" fillId="0" borderId="0" xfId="0" applyNumberFormat="1" applyFont="1" applyBorder="1" applyAlignment="1" applyProtection="1">
      <alignment horizontal="center" vertical="center"/>
      <protection locked="0"/>
    </xf>
    <xf numFmtId="0" fontId="12" fillId="0" borderId="0" xfId="0" applyFont="1" applyFill="1" applyBorder="1" applyAlignment="1" applyProtection="1">
      <alignment horizontal="left" vertical="center" wrapText="1"/>
    </xf>
    <xf numFmtId="0" fontId="12" fillId="0" borderId="0" xfId="0" applyFont="1" applyFill="1" applyBorder="1" applyAlignment="1" applyProtection="1">
      <alignment horizontal="center" vertical="center"/>
    </xf>
    <xf numFmtId="165" fontId="12" fillId="0" borderId="0" xfId="0" applyNumberFormat="1" applyFont="1" applyFill="1" applyBorder="1" applyAlignment="1" applyProtection="1">
      <alignment horizontal="center" vertical="center"/>
    </xf>
    <xf numFmtId="164" fontId="0" fillId="0" borderId="9" xfId="0" applyNumberFormat="1" applyBorder="1" applyProtection="1">
      <protection hidden="1"/>
    </xf>
    <xf numFmtId="165" fontId="12" fillId="5" borderId="1" xfId="0" applyNumberFormat="1" applyFont="1" applyFill="1" applyBorder="1" applyAlignment="1" applyProtection="1">
      <alignment horizontal="center" vertical="center"/>
      <protection hidden="1"/>
    </xf>
    <xf numFmtId="0" fontId="0" fillId="0" borderId="0" xfId="0" applyBorder="1" applyAlignment="1" applyProtection="1">
      <alignment horizontal="center"/>
      <protection hidden="1"/>
    </xf>
    <xf numFmtId="0" fontId="22" fillId="5" borderId="16" xfId="0" applyFont="1" applyFill="1" applyBorder="1" applyAlignment="1" applyProtection="1">
      <alignment horizontal="center" vertical="center" wrapText="1"/>
      <protection hidden="1"/>
    </xf>
    <xf numFmtId="0" fontId="17" fillId="5" borderId="16" xfId="0" applyFont="1" applyFill="1" applyBorder="1" applyAlignment="1" applyProtection="1">
      <alignment horizontal="center" vertical="center" wrapText="1"/>
      <protection hidden="1"/>
    </xf>
    <xf numFmtId="165" fontId="12" fillId="0" borderId="1" xfId="0" applyNumberFormat="1" applyFont="1" applyBorder="1" applyAlignment="1" applyProtection="1">
      <alignment horizontal="center" vertical="center"/>
      <protection locked="0"/>
    </xf>
    <xf numFmtId="164" fontId="12" fillId="0" borderId="1" xfId="0" applyNumberFormat="1" applyFont="1" applyBorder="1" applyAlignment="1" applyProtection="1">
      <alignment horizontal="center" vertical="center"/>
      <protection locked="0"/>
    </xf>
    <xf numFmtId="165" fontId="12" fillId="0" borderId="1" xfId="0" applyNumberFormat="1" applyFont="1" applyBorder="1" applyAlignment="1" applyProtection="1">
      <alignment horizontal="center" vertical="center"/>
      <protection locked="0" hidden="1"/>
    </xf>
    <xf numFmtId="165" fontId="12" fillId="0" borderId="0" xfId="0" applyNumberFormat="1" applyFont="1" applyBorder="1" applyAlignment="1" applyProtection="1">
      <alignment horizontal="center" vertical="center"/>
      <protection locked="0" hidden="1"/>
    </xf>
    <xf numFmtId="0" fontId="12" fillId="0" borderId="0" xfId="0" applyFont="1" applyFill="1" applyBorder="1" applyAlignment="1" applyProtection="1">
      <alignment horizontal="center" vertical="center"/>
      <protection locked="0"/>
    </xf>
    <xf numFmtId="164" fontId="12" fillId="0" borderId="0" xfId="0" applyNumberFormat="1" applyFont="1" applyFill="1" applyBorder="1" applyAlignment="1" applyProtection="1">
      <alignment horizontal="center" vertical="center"/>
      <protection locked="0"/>
    </xf>
    <xf numFmtId="3" fontId="12" fillId="0" borderId="0" xfId="0" applyNumberFormat="1" applyFont="1" applyFill="1" applyBorder="1" applyAlignment="1" applyProtection="1">
      <alignment horizontal="left" vertical="top" wrapText="1"/>
      <protection locked="0"/>
    </xf>
    <xf numFmtId="3" fontId="20" fillId="0" borderId="0"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horizontal="center" vertical="center"/>
      <protection locked="0"/>
    </xf>
    <xf numFmtId="3" fontId="12" fillId="0" borderId="0" xfId="0" applyNumberFormat="1" applyFont="1" applyFill="1" applyBorder="1" applyAlignment="1" applyProtection="1">
      <alignment horizontal="center" vertical="center"/>
      <protection locked="0"/>
    </xf>
    <xf numFmtId="3" fontId="12" fillId="0" borderId="0" xfId="0" applyNumberFormat="1" applyFont="1" applyFill="1" applyBorder="1" applyAlignment="1" applyProtection="1">
      <alignment horizontal="center" vertical="center" wrapText="1"/>
      <protection locked="0"/>
    </xf>
    <xf numFmtId="0" fontId="0" fillId="0" borderId="9" xfId="0" applyFill="1" applyBorder="1" applyProtection="1">
      <protection hidden="1"/>
    </xf>
    <xf numFmtId="0" fontId="12" fillId="0" borderId="0" xfId="0" applyFont="1" applyFill="1" applyBorder="1" applyAlignment="1" applyProtection="1">
      <alignment horizontal="left" vertical="center" wrapText="1"/>
      <protection locked="0"/>
    </xf>
    <xf numFmtId="165" fontId="12" fillId="0" borderId="0" xfId="0" applyNumberFormat="1" applyFont="1" applyFill="1" applyBorder="1" applyAlignment="1" applyProtection="1">
      <alignment horizontal="center" vertical="center"/>
      <protection locked="0"/>
    </xf>
    <xf numFmtId="165" fontId="12" fillId="0" borderId="0" xfId="0" applyNumberFormat="1" applyFont="1" applyFill="1" applyBorder="1" applyAlignment="1" applyProtection="1">
      <alignment horizontal="center" vertical="center"/>
      <protection locked="0" hidden="1"/>
    </xf>
    <xf numFmtId="0" fontId="12" fillId="0" borderId="0" xfId="0" applyNumberFormat="1" applyFont="1" applyBorder="1" applyAlignment="1" applyProtection="1">
      <alignment horizontal="center" vertical="center"/>
      <protection locked="0" hidden="1"/>
    </xf>
    <xf numFmtId="165" fontId="12" fillId="0" borderId="1" xfId="0" applyNumberFormat="1" applyFont="1" applyFill="1" applyBorder="1" applyAlignment="1" applyProtection="1">
      <alignment horizontal="center" vertical="center"/>
      <protection locked="0"/>
    </xf>
    <xf numFmtId="165" fontId="0" fillId="0" borderId="0" xfId="0" applyNumberFormat="1" applyBorder="1" applyAlignment="1" applyProtection="1">
      <protection hidden="1"/>
    </xf>
    <xf numFmtId="165" fontId="0" fillId="0" borderId="0" xfId="0" applyNumberFormat="1" applyProtection="1">
      <protection hidden="1"/>
    </xf>
    <xf numFmtId="164" fontId="0" fillId="0" borderId="0" xfId="0" applyNumberFormat="1" applyFill="1" applyAlignment="1" applyProtection="1">
      <alignment horizontal="center"/>
      <protection hidden="1"/>
    </xf>
    <xf numFmtId="0" fontId="0" fillId="0" borderId="0" xfId="0" applyFill="1" applyBorder="1" applyAlignment="1" applyProtection="1">
      <alignment horizontal="left" vertical="top" wrapText="1"/>
      <protection hidden="1"/>
    </xf>
    <xf numFmtId="0" fontId="11" fillId="0" borderId="0" xfId="0" applyFont="1" applyFill="1" applyProtection="1">
      <protection hidden="1"/>
    </xf>
    <xf numFmtId="0" fontId="11" fillId="0" borderId="0" xfId="0" applyFont="1" applyProtection="1">
      <protection hidden="1"/>
    </xf>
    <xf numFmtId="0" fontId="11" fillId="3" borderId="23" xfId="0" applyFont="1" applyFill="1" applyBorder="1" applyAlignment="1" applyProtection="1">
      <protection hidden="1"/>
    </xf>
    <xf numFmtId="0" fontId="11" fillId="3" borderId="24" xfId="0" applyFont="1" applyFill="1" applyBorder="1" applyAlignment="1" applyProtection="1">
      <protection hidden="1"/>
    </xf>
    <xf numFmtId="0" fontId="21" fillId="3" borderId="15" xfId="0" applyFont="1" applyFill="1" applyBorder="1" applyAlignment="1" applyProtection="1">
      <alignment vertical="center" wrapText="1"/>
      <protection hidden="1"/>
    </xf>
    <xf numFmtId="0" fontId="21" fillId="3" borderId="3" xfId="0" applyFont="1" applyFill="1" applyBorder="1" applyAlignment="1" applyProtection="1">
      <alignment vertical="center" wrapText="1"/>
      <protection hidden="1"/>
    </xf>
    <xf numFmtId="0" fontId="17" fillId="5" borderId="5" xfId="0" applyFont="1" applyFill="1" applyBorder="1" applyAlignment="1" applyProtection="1">
      <protection hidden="1"/>
    </xf>
    <xf numFmtId="0" fontId="17" fillId="5" borderId="5" xfId="0" applyFont="1" applyFill="1" applyBorder="1" applyAlignment="1" applyProtection="1">
      <alignment horizontal="left"/>
      <protection hidden="1"/>
    </xf>
    <xf numFmtId="0" fontId="17" fillId="0" borderId="11" xfId="0" applyFont="1" applyFill="1" applyBorder="1" applyAlignment="1" applyProtection="1">
      <protection locked="0"/>
    </xf>
    <xf numFmtId="0" fontId="17" fillId="5" borderId="5" xfId="0" applyFont="1" applyFill="1" applyBorder="1" applyAlignment="1" applyProtection="1">
      <alignment horizontal="right"/>
      <protection hidden="1"/>
    </xf>
    <xf numFmtId="165" fontId="33" fillId="3" borderId="14" xfId="0" applyNumberFormat="1" applyFont="1" applyFill="1" applyBorder="1" applyAlignment="1">
      <alignment horizontal="center" vertical="center" wrapText="1"/>
    </xf>
    <xf numFmtId="165" fontId="12" fillId="5" borderId="1" xfId="0" applyNumberFormat="1" applyFont="1" applyFill="1" applyBorder="1" applyAlignment="1" applyProtection="1">
      <alignment horizontal="center" vertical="center"/>
      <protection hidden="1"/>
    </xf>
    <xf numFmtId="165" fontId="12" fillId="0" borderId="1" xfId="0" applyNumberFormat="1" applyFont="1" applyBorder="1" applyAlignment="1" applyProtection="1">
      <alignment horizontal="center" vertical="center"/>
      <protection locked="0"/>
    </xf>
    <xf numFmtId="165" fontId="12" fillId="0" borderId="1" xfId="0" applyNumberFormat="1" applyFont="1" applyBorder="1" applyAlignment="1" applyProtection="1">
      <alignment horizontal="center" vertical="center"/>
      <protection locked="0" hidden="1"/>
    </xf>
    <xf numFmtId="0" fontId="0" fillId="5" borderId="9" xfId="0" applyFill="1" applyBorder="1" applyAlignment="1" applyProtection="1">
      <alignment horizontal="left" vertical="top"/>
      <protection hidden="1"/>
    </xf>
    <xf numFmtId="3" fontId="0" fillId="5" borderId="0" xfId="0" applyNumberFormat="1" applyFill="1" applyBorder="1" applyAlignment="1" applyProtection="1">
      <alignment horizontal="center" vertical="center"/>
      <protection hidden="1"/>
    </xf>
    <xf numFmtId="0" fontId="0" fillId="5" borderId="0" xfId="0" applyFill="1" applyBorder="1" applyAlignment="1" applyProtection="1">
      <alignment vertical="top" wrapText="1"/>
      <protection hidden="1"/>
    </xf>
    <xf numFmtId="3" fontId="0" fillId="5" borderId="0" xfId="0" applyNumberFormat="1" applyFill="1" applyBorder="1" applyAlignment="1" applyProtection="1">
      <alignment vertical="center"/>
      <protection hidden="1"/>
    </xf>
    <xf numFmtId="0" fontId="20" fillId="4" borderId="16" xfId="0" applyFont="1" applyFill="1" applyBorder="1" applyAlignment="1" applyProtection="1">
      <alignment horizontal="left" vertical="top" wrapText="1"/>
      <protection hidden="1"/>
    </xf>
    <xf numFmtId="0" fontId="12" fillId="4" borderId="16" xfId="0" applyFont="1" applyFill="1" applyBorder="1" applyAlignment="1" applyProtection="1">
      <alignment horizontal="left" vertical="top" wrapText="1"/>
      <protection hidden="1"/>
    </xf>
    <xf numFmtId="0" fontId="30" fillId="4" borderId="18" xfId="0" applyFont="1" applyFill="1" applyBorder="1" applyAlignment="1" applyProtection="1">
      <alignment horizontal="left" vertical="top" wrapText="1"/>
      <protection hidden="1"/>
    </xf>
    <xf numFmtId="0" fontId="11" fillId="4" borderId="1" xfId="0" applyFont="1" applyFill="1" applyBorder="1" applyAlignment="1" applyProtection="1">
      <alignment horizontal="left" vertical="top" wrapText="1"/>
      <protection hidden="1"/>
    </xf>
    <xf numFmtId="0" fontId="12" fillId="7" borderId="16" xfId="0" applyFont="1" applyFill="1" applyBorder="1" applyAlignment="1" applyProtection="1">
      <alignment horizontal="left" vertical="top" wrapText="1"/>
      <protection locked="0"/>
    </xf>
    <xf numFmtId="0" fontId="14" fillId="3" borderId="1" xfId="0" applyFont="1" applyFill="1" applyBorder="1" applyAlignment="1">
      <alignment horizontal="left" vertical="top" wrapText="1"/>
    </xf>
    <xf numFmtId="0" fontId="0" fillId="9" borderId="0" xfId="0" applyFill="1" applyBorder="1" applyProtection="1">
      <protection hidden="1"/>
    </xf>
    <xf numFmtId="0" fontId="0" fillId="9" borderId="13" xfId="0" applyFill="1" applyBorder="1" applyProtection="1">
      <protection hidden="1"/>
    </xf>
    <xf numFmtId="3" fontId="0" fillId="9" borderId="0" xfId="0" applyNumberFormat="1" applyFill="1" applyBorder="1" applyAlignment="1" applyProtection="1">
      <alignment horizontal="center" vertical="center"/>
      <protection locked="0"/>
    </xf>
    <xf numFmtId="0" fontId="0" fillId="9" borderId="0" xfId="0" applyFill="1" applyBorder="1" applyAlignment="1" applyProtection="1">
      <alignment horizontal="center"/>
      <protection hidden="1"/>
    </xf>
    <xf numFmtId="0" fontId="0" fillId="9" borderId="9" xfId="0" applyFill="1" applyBorder="1" applyAlignment="1" applyProtection="1">
      <alignment vertical="top"/>
      <protection hidden="1"/>
    </xf>
    <xf numFmtId="0" fontId="13" fillId="9" borderId="0" xfId="0" applyFont="1" applyFill="1" applyBorder="1" applyProtection="1">
      <protection hidden="1"/>
    </xf>
    <xf numFmtId="0" fontId="0" fillId="9" borderId="0" xfId="0" applyFont="1" applyFill="1" applyBorder="1" applyProtection="1">
      <protection hidden="1"/>
    </xf>
    <xf numFmtId="3" fontId="0" fillId="9" borderId="0" xfId="0" applyNumberFormat="1" applyFill="1" applyBorder="1" applyAlignment="1" applyProtection="1">
      <alignment horizontal="center" vertical="center"/>
      <protection hidden="1"/>
    </xf>
    <xf numFmtId="0" fontId="0" fillId="5" borderId="13" xfId="0" applyFill="1" applyBorder="1" applyAlignment="1" applyProtection="1">
      <alignment horizontal="left" vertical="top"/>
      <protection hidden="1"/>
    </xf>
    <xf numFmtId="0" fontId="0" fillId="9" borderId="0" xfId="0" applyFill="1" applyBorder="1" applyAlignment="1" applyProtection="1">
      <alignment horizontal="left" vertical="top" wrapText="1"/>
      <protection locked="0"/>
    </xf>
    <xf numFmtId="0" fontId="22" fillId="5" borderId="16" xfId="0" applyFont="1" applyFill="1" applyBorder="1" applyAlignment="1" applyProtection="1">
      <alignment horizontal="center" vertical="center" wrapText="1"/>
      <protection hidden="1"/>
    </xf>
    <xf numFmtId="0" fontId="17" fillId="5" borderId="16" xfId="0" applyFont="1" applyFill="1" applyBorder="1" applyAlignment="1" applyProtection="1">
      <alignment horizontal="center" vertical="center" wrapText="1"/>
      <protection hidden="1"/>
    </xf>
    <xf numFmtId="0" fontId="17" fillId="5" borderId="5" xfId="0" applyFont="1" applyFill="1" applyBorder="1" applyAlignment="1" applyProtection="1">
      <alignment horizontal="right"/>
      <protection hidden="1"/>
    </xf>
    <xf numFmtId="0" fontId="17" fillId="2" borderId="11" xfId="0" applyFont="1" applyFill="1" applyBorder="1" applyAlignment="1" applyProtection="1">
      <protection hidden="1"/>
    </xf>
    <xf numFmtId="164" fontId="12" fillId="0" borderId="1" xfId="0" applyNumberFormat="1" applyFont="1" applyBorder="1" applyAlignment="1" applyProtection="1">
      <alignment horizontal="center" vertical="center"/>
      <protection locked="0"/>
    </xf>
    <xf numFmtId="165" fontId="12" fillId="5" borderId="1" xfId="0" applyNumberFormat="1" applyFont="1" applyFill="1" applyBorder="1" applyAlignment="1" applyProtection="1">
      <alignment horizontal="center" vertical="center"/>
      <protection hidden="1"/>
    </xf>
    <xf numFmtId="165" fontId="12" fillId="0" borderId="1" xfId="0" applyNumberFormat="1" applyFont="1" applyFill="1" applyBorder="1" applyAlignment="1" applyProtection="1">
      <alignment horizontal="center" vertical="center"/>
      <protection locked="0"/>
    </xf>
    <xf numFmtId="165" fontId="12" fillId="0" borderId="1" xfId="0" applyNumberFormat="1" applyFont="1" applyBorder="1" applyAlignment="1" applyProtection="1">
      <alignment horizontal="center" vertical="center"/>
      <protection locked="0" hidden="1"/>
    </xf>
    <xf numFmtId="0" fontId="17" fillId="5" borderId="5" xfId="0" applyFont="1" applyFill="1" applyBorder="1" applyAlignment="1" applyProtection="1">
      <alignment horizontal="right"/>
      <protection hidden="1"/>
    </xf>
    <xf numFmtId="0" fontId="17" fillId="5" borderId="19" xfId="0" applyFont="1" applyFill="1" applyBorder="1" applyAlignment="1" applyProtection="1">
      <alignment horizontal="right"/>
      <protection hidden="1"/>
    </xf>
    <xf numFmtId="0" fontId="17" fillId="5" borderId="16" xfId="0" applyFont="1" applyFill="1" applyBorder="1" applyAlignment="1" applyProtection="1">
      <alignment horizontal="center" vertical="center" wrapText="1"/>
      <protection hidden="1"/>
    </xf>
    <xf numFmtId="0" fontId="22" fillId="5" borderId="16" xfId="0" applyFont="1" applyFill="1" applyBorder="1" applyAlignment="1" applyProtection="1">
      <alignment horizontal="center" vertical="center" wrapText="1"/>
      <protection hidden="1"/>
    </xf>
    <xf numFmtId="0" fontId="12" fillId="0" borderId="1" xfId="0" applyNumberFormat="1" applyFont="1" applyBorder="1" applyAlignment="1" applyProtection="1">
      <alignment horizontal="center" vertical="center"/>
      <protection locked="0"/>
    </xf>
    <xf numFmtId="3" fontId="12" fillId="0" borderId="1" xfId="0" applyNumberFormat="1" applyFont="1" applyBorder="1" applyAlignment="1" applyProtection="1">
      <alignment horizontal="center" vertical="center"/>
      <protection locked="0"/>
    </xf>
    <xf numFmtId="165" fontId="12" fillId="5" borderId="1" xfId="0" applyNumberFormat="1" applyFont="1" applyFill="1" applyBorder="1" applyAlignment="1" applyProtection="1">
      <alignment horizontal="center" vertical="center"/>
      <protection hidden="1"/>
    </xf>
    <xf numFmtId="165" fontId="12" fillId="0" borderId="1" xfId="0" applyNumberFormat="1" applyFont="1" applyFill="1" applyBorder="1" applyAlignment="1" applyProtection="1">
      <alignment horizontal="center" vertical="center"/>
      <protection locked="0"/>
    </xf>
    <xf numFmtId="165" fontId="12" fillId="0" borderId="1" xfId="0" applyNumberFormat="1" applyFont="1" applyBorder="1" applyAlignment="1" applyProtection="1">
      <alignment horizontal="center" vertical="center"/>
      <protection locked="0"/>
    </xf>
    <xf numFmtId="164" fontId="12" fillId="0" borderId="1" xfId="0" applyNumberFormat="1" applyFont="1" applyBorder="1" applyAlignment="1" applyProtection="1">
      <alignment horizontal="center" vertical="center"/>
      <protection locked="0"/>
    </xf>
    <xf numFmtId="0" fontId="12" fillId="0" borderId="1" xfId="0" applyFont="1" applyBorder="1" applyAlignment="1" applyProtection="1">
      <alignment horizontal="left" vertical="center" wrapText="1"/>
      <protection locked="0"/>
    </xf>
    <xf numFmtId="0" fontId="17" fillId="2" borderId="10" xfId="0" applyFont="1" applyFill="1" applyBorder="1" applyAlignment="1" applyProtection="1">
      <protection hidden="1"/>
    </xf>
    <xf numFmtId="0" fontId="17" fillId="2" borderId="11" xfId="0" applyFont="1" applyFill="1" applyBorder="1" applyAlignment="1" applyProtection="1">
      <protection hidden="1"/>
    </xf>
    <xf numFmtId="0" fontId="21" fillId="3" borderId="14" xfId="0" applyFont="1" applyFill="1" applyBorder="1" applyAlignment="1" applyProtection="1">
      <alignment horizontal="center" vertical="center" wrapText="1"/>
      <protection hidden="1"/>
    </xf>
    <xf numFmtId="165" fontId="12" fillId="0" borderId="1" xfId="0" applyNumberFormat="1" applyFont="1" applyBorder="1" applyAlignment="1" applyProtection="1">
      <alignment horizontal="center" vertical="center"/>
      <protection locked="0" hidden="1"/>
    </xf>
    <xf numFmtId="0" fontId="17" fillId="5" borderId="5" xfId="0" applyFont="1" applyFill="1" applyBorder="1" applyAlignment="1" applyProtection="1">
      <alignment vertical="center"/>
      <protection hidden="1"/>
    </xf>
    <xf numFmtId="165" fontId="12" fillId="5" borderId="1" xfId="0" applyNumberFormat="1" applyFont="1" applyFill="1" applyBorder="1" applyAlignment="1" applyProtection="1">
      <alignment horizontal="center" vertical="center"/>
      <protection hidden="1"/>
    </xf>
    <xf numFmtId="165" fontId="12" fillId="9" borderId="1" xfId="0" applyNumberFormat="1" applyFont="1" applyFill="1" applyBorder="1" applyAlignment="1" applyProtection="1">
      <alignment horizontal="center" vertical="center"/>
      <protection hidden="1"/>
    </xf>
    <xf numFmtId="3" fontId="12" fillId="0" borderId="6" xfId="0" applyNumberFormat="1" applyFont="1" applyBorder="1" applyAlignment="1" applyProtection="1">
      <alignment vertical="center" wrapText="1"/>
      <protection locked="0"/>
    </xf>
    <xf numFmtId="165" fontId="12" fillId="5" borderId="1" xfId="0" applyNumberFormat="1" applyFont="1" applyFill="1" applyBorder="1" applyAlignment="1" applyProtection="1">
      <alignment vertical="center"/>
      <protection hidden="1"/>
    </xf>
    <xf numFmtId="165" fontId="12" fillId="9" borderId="1" xfId="0" applyNumberFormat="1" applyFont="1" applyFill="1" applyBorder="1" applyAlignment="1" applyProtection="1">
      <alignment vertical="center"/>
      <protection hidden="1"/>
    </xf>
    <xf numFmtId="3" fontId="12" fillId="0" borderId="1" xfId="0" applyNumberFormat="1" applyFont="1" applyBorder="1" applyAlignment="1" applyProtection="1">
      <alignment vertical="center"/>
      <protection locked="0"/>
    </xf>
    <xf numFmtId="0" fontId="12" fillId="0" borderId="1" xfId="0" applyNumberFormat="1" applyFont="1" applyBorder="1" applyAlignment="1" applyProtection="1">
      <alignment vertical="center"/>
      <protection locked="0"/>
    </xf>
    <xf numFmtId="3" fontId="12" fillId="0" borderId="1" xfId="0" applyNumberFormat="1" applyFont="1" applyBorder="1" applyAlignment="1" applyProtection="1">
      <alignment vertical="center" wrapText="1"/>
      <protection locked="0"/>
    </xf>
    <xf numFmtId="0" fontId="0" fillId="5" borderId="22" xfId="0" applyFill="1" applyBorder="1" applyAlignment="1" applyProtection="1">
      <protection hidden="1"/>
    </xf>
    <xf numFmtId="0" fontId="0" fillId="5" borderId="4" xfId="0" applyFill="1" applyBorder="1" applyAlignment="1" applyProtection="1">
      <protection hidden="1"/>
    </xf>
    <xf numFmtId="0" fontId="0" fillId="5" borderId="15" xfId="0" applyFill="1" applyBorder="1" applyAlignment="1" applyProtection="1">
      <protection hidden="1"/>
    </xf>
    <xf numFmtId="0" fontId="0" fillId="5" borderId="3" xfId="0" applyFill="1" applyBorder="1" applyAlignment="1" applyProtection="1">
      <protection hidden="1"/>
    </xf>
    <xf numFmtId="0" fontId="12" fillId="0" borderId="1" xfId="0" applyFont="1" applyBorder="1" applyAlignment="1" applyProtection="1">
      <alignment vertical="center" wrapText="1"/>
      <protection locked="0"/>
    </xf>
    <xf numFmtId="0" fontId="11" fillId="3" borderId="22" xfId="0" applyFont="1" applyFill="1" applyBorder="1" applyAlignment="1" applyProtection="1">
      <alignment vertical="top"/>
      <protection hidden="1"/>
    </xf>
    <xf numFmtId="0" fontId="11" fillId="3" borderId="16" xfId="0" applyFont="1" applyFill="1" applyBorder="1" applyAlignment="1" applyProtection="1">
      <alignment vertical="top"/>
      <protection hidden="1"/>
    </xf>
    <xf numFmtId="0" fontId="0" fillId="5" borderId="16" xfId="0" applyFill="1" applyBorder="1" applyAlignment="1" applyProtection="1">
      <protection hidden="1"/>
    </xf>
    <xf numFmtId="0" fontId="0" fillId="5" borderId="14" xfId="0" applyFill="1" applyBorder="1" applyAlignment="1" applyProtection="1">
      <protection hidden="1"/>
    </xf>
    <xf numFmtId="3" fontId="0" fillId="0" borderId="16" xfId="0" applyNumberFormat="1" applyBorder="1" applyProtection="1">
      <protection hidden="1"/>
    </xf>
    <xf numFmtId="165" fontId="12" fillId="0" borderId="1" xfId="0" applyNumberFormat="1" applyFont="1" applyFill="1" applyBorder="1" applyAlignment="1" applyProtection="1">
      <alignment horizontal="center" vertical="center"/>
      <protection hidden="1"/>
    </xf>
    <xf numFmtId="165" fontId="12" fillId="0" borderId="1" xfId="0" applyNumberFormat="1" applyFont="1" applyFill="1" applyBorder="1" applyAlignment="1" applyProtection="1">
      <alignment horizontal="center" vertical="center"/>
      <protection locked="0" hidden="1"/>
    </xf>
    <xf numFmtId="0" fontId="0" fillId="5" borderId="18" xfId="0" applyFill="1" applyBorder="1" applyAlignment="1" applyProtection="1">
      <protection hidden="1"/>
    </xf>
    <xf numFmtId="0" fontId="0" fillId="5" borderId="5" xfId="0" applyFill="1" applyBorder="1" applyAlignment="1" applyProtection="1">
      <protection hidden="1"/>
    </xf>
    <xf numFmtId="165" fontId="12" fillId="5" borderId="1" xfId="0" applyNumberFormat="1" applyFont="1" applyFill="1" applyBorder="1" applyAlignment="1" applyProtection="1">
      <alignment horizontal="center" vertical="center"/>
      <protection locked="0"/>
    </xf>
    <xf numFmtId="0" fontId="12" fillId="3" borderId="22" xfId="0" applyFont="1" applyFill="1" applyBorder="1" applyAlignment="1">
      <alignment horizontal="left" vertical="top" wrapText="1"/>
    </xf>
    <xf numFmtId="0" fontId="12" fillId="3" borderId="4" xfId="0" applyFont="1" applyFill="1" applyBorder="1" applyAlignment="1">
      <alignment horizontal="left" vertical="top" wrapText="1"/>
    </xf>
    <xf numFmtId="0" fontId="12" fillId="3" borderId="6" xfId="0" applyFont="1" applyFill="1" applyBorder="1" applyAlignment="1">
      <alignment horizontal="left" vertical="top" wrapText="1"/>
    </xf>
    <xf numFmtId="0" fontId="12" fillId="3" borderId="15" xfId="0" applyFont="1" applyFill="1" applyBorder="1" applyAlignment="1">
      <alignment horizontal="left" vertical="top" wrapText="1"/>
    </xf>
    <xf numFmtId="0" fontId="12" fillId="3" borderId="3" xfId="0" applyFont="1" applyFill="1" applyBorder="1" applyAlignment="1">
      <alignment horizontal="left" vertical="top" wrapText="1"/>
    </xf>
    <xf numFmtId="0" fontId="12" fillId="3" borderId="7" xfId="0" applyFont="1" applyFill="1" applyBorder="1" applyAlignment="1">
      <alignment horizontal="left" vertical="top" wrapText="1"/>
    </xf>
    <xf numFmtId="0" fontId="25" fillId="4" borderId="18" xfId="1" applyFont="1" applyFill="1" applyBorder="1" applyAlignment="1" applyProtection="1">
      <alignment horizontal="left" vertical="center"/>
    </xf>
    <xf numFmtId="0" fontId="25" fillId="4" borderId="5" xfId="1" applyFont="1" applyFill="1" applyBorder="1" applyAlignment="1" applyProtection="1">
      <alignment horizontal="left" vertical="center"/>
    </xf>
    <xf numFmtId="0" fontId="25" fillId="4" borderId="19" xfId="1" applyFont="1" applyFill="1" applyBorder="1" applyAlignment="1" applyProtection="1">
      <alignment horizontal="left" vertical="center"/>
    </xf>
    <xf numFmtId="0" fontId="11" fillId="6" borderId="1" xfId="0" applyFont="1" applyFill="1" applyBorder="1" applyAlignment="1">
      <alignment horizontal="left" vertical="top"/>
    </xf>
    <xf numFmtId="0" fontId="11" fillId="6" borderId="14" xfId="0" applyFont="1" applyFill="1" applyBorder="1" applyAlignment="1">
      <alignment horizontal="left" vertical="top"/>
    </xf>
    <xf numFmtId="0" fontId="25" fillId="3" borderId="18" xfId="1" applyFont="1" applyFill="1" applyBorder="1" applyAlignment="1" applyProtection="1">
      <alignment horizontal="left" vertical="center"/>
    </xf>
    <xf numFmtId="0" fontId="25" fillId="3" borderId="5" xfId="1" applyFont="1" applyFill="1" applyBorder="1" applyAlignment="1" applyProtection="1">
      <alignment horizontal="left" vertical="center"/>
    </xf>
    <xf numFmtId="0" fontId="11" fillId="6" borderId="18" xfId="0" applyFont="1" applyFill="1" applyBorder="1" applyAlignment="1" applyProtection="1">
      <alignment horizontal="left" vertical="top" wrapText="1"/>
      <protection hidden="1"/>
    </xf>
    <xf numFmtId="0" fontId="12" fillId="6" borderId="5" xfId="0" applyFont="1" applyFill="1" applyBorder="1" applyAlignment="1" applyProtection="1">
      <alignment horizontal="left" vertical="top" wrapText="1"/>
      <protection hidden="1"/>
    </xf>
    <xf numFmtId="0" fontId="12" fillId="6" borderId="4" xfId="0" applyFont="1" applyFill="1" applyBorder="1" applyAlignment="1" applyProtection="1">
      <alignment horizontal="left" vertical="top" wrapText="1"/>
      <protection hidden="1"/>
    </xf>
    <xf numFmtId="0" fontId="12" fillId="6" borderId="19" xfId="0" applyFont="1" applyFill="1" applyBorder="1" applyAlignment="1" applyProtection="1">
      <alignment horizontal="left" vertical="top" wrapText="1"/>
      <protection hidden="1"/>
    </xf>
    <xf numFmtId="0" fontId="12" fillId="7" borderId="18" xfId="0" applyFont="1" applyFill="1" applyBorder="1" applyAlignment="1" applyProtection="1">
      <alignment vertical="top" wrapText="1"/>
      <protection locked="0"/>
    </xf>
    <xf numFmtId="0" fontId="12" fillId="7" borderId="5" xfId="0" applyFont="1" applyFill="1" applyBorder="1" applyAlignment="1" applyProtection="1">
      <alignment vertical="top" wrapText="1"/>
      <protection locked="0"/>
    </xf>
    <xf numFmtId="0" fontId="12" fillId="7" borderId="19" xfId="0" applyFont="1" applyFill="1" applyBorder="1" applyAlignment="1" applyProtection="1">
      <alignment vertical="top" wrapText="1"/>
      <protection locked="0"/>
    </xf>
    <xf numFmtId="0" fontId="16" fillId="6" borderId="1" xfId="0" applyFont="1" applyFill="1" applyBorder="1" applyAlignment="1" applyProtection="1">
      <alignment horizontal="left" vertical="top"/>
      <protection hidden="1"/>
    </xf>
    <xf numFmtId="0" fontId="26" fillId="4" borderId="16" xfId="0" applyFont="1" applyFill="1" applyBorder="1" applyAlignment="1">
      <alignment horizontal="left" vertical="top"/>
    </xf>
    <xf numFmtId="0" fontId="12" fillId="3" borderId="1" xfId="0" applyFont="1" applyFill="1" applyBorder="1" applyAlignment="1">
      <alignment horizontal="left" vertical="top" wrapText="1"/>
    </xf>
    <xf numFmtId="0" fontId="24" fillId="3" borderId="22" xfId="0" applyFont="1" applyFill="1" applyBorder="1" applyAlignment="1">
      <alignment horizontal="left" vertical="top" wrapText="1"/>
    </xf>
    <xf numFmtId="0" fontId="24" fillId="3" borderId="4" xfId="0" applyFont="1" applyFill="1" applyBorder="1" applyAlignment="1">
      <alignment horizontal="left" vertical="top" wrapText="1"/>
    </xf>
    <xf numFmtId="0" fontId="24" fillId="3" borderId="6" xfId="0" applyFont="1" applyFill="1" applyBorder="1" applyAlignment="1">
      <alignment horizontal="left" vertical="top" wrapText="1"/>
    </xf>
    <xf numFmtId="0" fontId="24" fillId="3" borderId="3" xfId="0" applyFont="1" applyFill="1" applyBorder="1" applyAlignment="1">
      <alignment horizontal="left" vertical="top" wrapText="1"/>
    </xf>
    <xf numFmtId="0" fontId="24" fillId="3" borderId="7" xfId="0" applyFont="1" applyFill="1" applyBorder="1" applyAlignment="1">
      <alignment horizontal="left" vertical="top" wrapText="1"/>
    </xf>
    <xf numFmtId="0" fontId="24" fillId="3" borderId="15" xfId="0" applyFont="1" applyFill="1" applyBorder="1" applyAlignment="1">
      <alignment horizontal="center" vertical="top" wrapText="1"/>
    </xf>
    <xf numFmtId="0" fontId="24" fillId="3" borderId="3" xfId="0" applyFont="1" applyFill="1" applyBorder="1" applyAlignment="1">
      <alignment horizontal="center" vertical="top" wrapText="1"/>
    </xf>
    <xf numFmtId="0" fontId="1" fillId="3" borderId="1" xfId="0" applyFont="1" applyFill="1" applyBorder="1" applyAlignment="1">
      <alignment horizontal="left" vertical="top" wrapText="1"/>
    </xf>
    <xf numFmtId="0" fontId="12" fillId="4" borderId="1" xfId="0" applyFont="1" applyFill="1" applyBorder="1" applyAlignment="1">
      <alignment horizontal="left" vertical="top" wrapText="1"/>
    </xf>
    <xf numFmtId="0" fontId="12" fillId="7" borderId="1" xfId="0" applyFont="1" applyFill="1" applyBorder="1" applyAlignment="1" applyProtection="1">
      <alignment horizontal="left" vertical="top" wrapText="1"/>
      <protection locked="0"/>
    </xf>
    <xf numFmtId="0" fontId="12" fillId="7" borderId="22" xfId="0" applyFont="1" applyFill="1" applyBorder="1" applyAlignment="1" applyProtection="1">
      <alignment horizontal="left" vertical="top" wrapText="1"/>
      <protection locked="0"/>
    </xf>
    <xf numFmtId="0" fontId="12" fillId="7" borderId="5" xfId="0" applyFont="1" applyFill="1" applyBorder="1" applyAlignment="1" applyProtection="1">
      <alignment horizontal="left" vertical="top" wrapText="1"/>
      <protection locked="0"/>
    </xf>
    <xf numFmtId="0" fontId="12" fillId="7" borderId="19" xfId="0" applyFont="1" applyFill="1" applyBorder="1" applyAlignment="1" applyProtection="1">
      <alignment horizontal="left" vertical="top" wrapText="1"/>
      <protection locked="0"/>
    </xf>
    <xf numFmtId="0" fontId="30" fillId="7" borderId="18" xfId="0" applyFont="1" applyFill="1" applyBorder="1" applyAlignment="1" applyProtection="1">
      <alignment horizontal="center" vertical="top" wrapText="1"/>
      <protection locked="0"/>
    </xf>
    <xf numFmtId="0" fontId="30" fillId="7" borderId="19" xfId="0" applyFont="1" applyFill="1" applyBorder="1" applyAlignment="1" applyProtection="1">
      <alignment horizontal="center" vertical="top" wrapText="1"/>
      <protection locked="0"/>
    </xf>
    <xf numFmtId="0" fontId="11" fillId="4" borderId="18" xfId="0" applyFont="1" applyFill="1" applyBorder="1" applyAlignment="1" applyProtection="1">
      <alignment vertical="top" wrapText="1"/>
      <protection hidden="1"/>
    </xf>
    <xf numFmtId="0" fontId="11" fillId="4" borderId="5" xfId="0" applyFont="1" applyFill="1" applyBorder="1" applyAlignment="1" applyProtection="1">
      <alignment vertical="top" wrapText="1"/>
      <protection hidden="1"/>
    </xf>
    <xf numFmtId="0" fontId="11" fillId="4" borderId="18" xfId="0" applyFont="1" applyFill="1" applyBorder="1" applyAlignment="1" applyProtection="1">
      <alignment horizontal="left" vertical="top" wrapText="1"/>
      <protection hidden="1"/>
    </xf>
    <xf numFmtId="0" fontId="11" fillId="4" borderId="5" xfId="0" applyFont="1" applyFill="1" applyBorder="1" applyAlignment="1" applyProtection="1">
      <alignment horizontal="left" vertical="top" wrapText="1"/>
      <protection hidden="1"/>
    </xf>
    <xf numFmtId="0" fontId="13" fillId="9" borderId="13" xfId="0" applyFont="1" applyFill="1" applyBorder="1" applyProtection="1">
      <protection hidden="1"/>
    </xf>
    <xf numFmtId="0" fontId="13" fillId="9" borderId="0" xfId="0" applyFont="1" applyFill="1" applyBorder="1" applyProtection="1">
      <protection hidden="1"/>
    </xf>
    <xf numFmtId="3" fontId="0" fillId="0" borderId="18" xfId="0" applyNumberFormat="1" applyFill="1" applyBorder="1" applyAlignment="1" applyProtection="1">
      <alignment horizontal="center"/>
      <protection locked="0"/>
    </xf>
    <xf numFmtId="3" fontId="0" fillId="0" borderId="19" xfId="0" applyNumberFormat="1" applyFill="1" applyBorder="1" applyAlignment="1" applyProtection="1">
      <alignment horizontal="center"/>
      <protection locked="0"/>
    </xf>
    <xf numFmtId="0" fontId="13" fillId="9" borderId="0" xfId="0" applyFont="1" applyFill="1" applyBorder="1" applyAlignment="1" applyProtection="1">
      <alignment wrapText="1"/>
      <protection hidden="1"/>
    </xf>
    <xf numFmtId="3" fontId="0" fillId="0" borderId="18" xfId="0" applyNumberFormat="1" applyFill="1" applyBorder="1" applyAlignment="1" applyProtection="1">
      <alignment horizontal="center" vertical="center"/>
      <protection locked="0"/>
    </xf>
    <xf numFmtId="3" fontId="0" fillId="0" borderId="19" xfId="0" applyNumberFormat="1" applyFill="1" applyBorder="1" applyAlignment="1" applyProtection="1">
      <alignment horizontal="center" vertical="center"/>
      <protection locked="0"/>
    </xf>
    <xf numFmtId="0" fontId="0" fillId="9" borderId="0" xfId="0" applyFont="1" applyFill="1" applyBorder="1" applyAlignment="1" applyProtection="1">
      <alignment wrapText="1"/>
      <protection hidden="1"/>
    </xf>
    <xf numFmtId="0" fontId="13" fillId="9" borderId="9" xfId="0" applyFont="1" applyFill="1" applyBorder="1" applyProtection="1">
      <protection hidden="1"/>
    </xf>
    <xf numFmtId="0" fontId="0" fillId="5" borderId="0" xfId="0" applyFill="1" applyBorder="1" applyAlignment="1" applyProtection="1">
      <alignment horizontal="left" vertical="top" wrapText="1"/>
      <protection hidden="1"/>
    </xf>
    <xf numFmtId="3" fontId="0" fillId="7" borderId="18" xfId="0" applyNumberFormat="1" applyFill="1" applyBorder="1" applyAlignment="1" applyProtection="1">
      <alignment horizontal="center" vertical="center"/>
      <protection locked="0"/>
    </xf>
    <xf numFmtId="3" fontId="0" fillId="7" borderId="19" xfId="0" applyNumberFormat="1" applyFill="1" applyBorder="1" applyAlignment="1" applyProtection="1">
      <alignment horizontal="center" vertical="center"/>
      <protection locked="0"/>
    </xf>
    <xf numFmtId="0" fontId="16" fillId="6" borderId="10" xfId="0" applyFont="1" applyFill="1" applyBorder="1" applyAlignment="1" applyProtection="1">
      <alignment horizontal="left" vertical="center" wrapText="1"/>
      <protection hidden="1"/>
    </xf>
    <xf numFmtId="0" fontId="16" fillId="6" borderId="11" xfId="0" applyFont="1" applyFill="1" applyBorder="1" applyAlignment="1" applyProtection="1">
      <alignment horizontal="left" vertical="center" wrapText="1"/>
      <protection hidden="1"/>
    </xf>
    <xf numFmtId="0" fontId="16" fillId="6" borderId="12" xfId="0" applyFont="1" applyFill="1" applyBorder="1" applyAlignment="1" applyProtection="1">
      <alignment horizontal="left" vertical="center" wrapText="1"/>
      <protection hidden="1"/>
    </xf>
    <xf numFmtId="0" fontId="12" fillId="5" borderId="26" xfId="0" applyFont="1" applyFill="1" applyBorder="1" applyAlignment="1" applyProtection="1">
      <alignment horizontal="left" vertical="top" wrapText="1"/>
      <protection hidden="1"/>
    </xf>
    <xf numFmtId="0" fontId="11" fillId="5" borderId="23" xfId="0" applyFont="1" applyFill="1" applyBorder="1" applyAlignment="1" applyProtection="1">
      <alignment horizontal="left" vertical="top"/>
      <protection hidden="1"/>
    </xf>
    <xf numFmtId="0" fontId="11" fillId="5" borderId="24" xfId="0" applyFont="1" applyFill="1" applyBorder="1" applyAlignment="1" applyProtection="1">
      <alignment horizontal="left" vertical="top"/>
      <protection hidden="1"/>
    </xf>
    <xf numFmtId="0" fontId="0" fillId="0" borderId="18"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5" borderId="0" xfId="0" applyFill="1" applyBorder="1" applyAlignment="1" applyProtection="1">
      <alignment vertical="top" wrapText="1"/>
      <protection hidden="1"/>
    </xf>
    <xf numFmtId="3" fontId="0" fillId="7" borderId="22" xfId="0" applyNumberFormat="1" applyFill="1" applyBorder="1" applyAlignment="1" applyProtection="1">
      <alignment horizontal="left" vertical="top" wrapText="1"/>
      <protection locked="0"/>
    </xf>
    <xf numFmtId="3" fontId="0" fillId="7" borderId="4" xfId="0" applyNumberFormat="1" applyFill="1" applyBorder="1" applyAlignment="1" applyProtection="1">
      <alignment horizontal="left" vertical="top" wrapText="1"/>
      <protection locked="0"/>
    </xf>
    <xf numFmtId="3" fontId="0" fillId="7" borderId="6" xfId="0" applyNumberFormat="1" applyFill="1" applyBorder="1" applyAlignment="1" applyProtection="1">
      <alignment horizontal="left" vertical="top" wrapText="1"/>
      <protection locked="0"/>
    </xf>
    <xf numFmtId="3" fontId="0" fillId="7" borderId="15" xfId="0" applyNumberFormat="1" applyFill="1" applyBorder="1" applyAlignment="1" applyProtection="1">
      <alignment horizontal="left" vertical="top" wrapText="1"/>
      <protection locked="0"/>
    </xf>
    <xf numFmtId="3" fontId="0" fillId="7" borderId="3" xfId="0" applyNumberFormat="1" applyFill="1" applyBorder="1" applyAlignment="1" applyProtection="1">
      <alignment horizontal="left" vertical="top" wrapText="1"/>
      <protection locked="0"/>
    </xf>
    <xf numFmtId="3" fontId="0" fillId="7" borderId="7" xfId="0" applyNumberFormat="1" applyFill="1" applyBorder="1" applyAlignment="1" applyProtection="1">
      <alignment horizontal="left" vertical="top" wrapText="1"/>
      <protection locked="0"/>
    </xf>
    <xf numFmtId="0" fontId="11" fillId="5" borderId="13" xfId="0" applyFont="1" applyFill="1" applyBorder="1" applyAlignment="1" applyProtection="1">
      <alignment horizontal="left" vertical="top"/>
      <protection hidden="1"/>
    </xf>
    <xf numFmtId="0" fontId="11" fillId="5" borderId="0" xfId="0" applyFont="1" applyFill="1" applyBorder="1" applyAlignment="1" applyProtection="1">
      <alignment horizontal="left" vertical="top"/>
      <protection hidden="1"/>
    </xf>
    <xf numFmtId="3" fontId="0" fillId="7" borderId="18" xfId="0" applyNumberFormat="1" applyFill="1" applyBorder="1" applyAlignment="1" applyProtection="1">
      <alignment horizontal="left" vertical="top"/>
      <protection locked="0"/>
    </xf>
    <xf numFmtId="3" fontId="0" fillId="7" borderId="5" xfId="0" applyNumberFormat="1" applyFill="1" applyBorder="1" applyAlignment="1" applyProtection="1">
      <alignment horizontal="left" vertical="top"/>
      <protection locked="0"/>
    </xf>
    <xf numFmtId="3" fontId="0" fillId="7" borderId="19" xfId="0" applyNumberFormat="1" applyFill="1" applyBorder="1" applyAlignment="1" applyProtection="1">
      <alignment horizontal="left" vertical="top"/>
      <protection locked="0"/>
    </xf>
    <xf numFmtId="0" fontId="13" fillId="5" borderId="0" xfId="0" applyFont="1" applyFill="1" applyBorder="1" applyAlignment="1" applyProtection="1">
      <alignment horizontal="left" vertical="top" wrapText="1"/>
      <protection hidden="1"/>
    </xf>
    <xf numFmtId="0" fontId="13" fillId="5" borderId="3" xfId="0" applyFont="1" applyFill="1" applyBorder="1" applyAlignment="1" applyProtection="1">
      <alignment horizontal="left" vertical="top" wrapText="1"/>
      <protection hidden="1"/>
    </xf>
    <xf numFmtId="0" fontId="0" fillId="7" borderId="18" xfId="0" applyFill="1" applyBorder="1" applyAlignment="1" applyProtection="1">
      <alignment horizontal="center" vertical="center"/>
      <protection locked="0"/>
    </xf>
    <xf numFmtId="0" fontId="0" fillId="7" borderId="19" xfId="0" applyFill="1" applyBorder="1" applyAlignment="1" applyProtection="1">
      <alignment horizontal="center" vertical="center"/>
      <protection locked="0"/>
    </xf>
    <xf numFmtId="0" fontId="0" fillId="3" borderId="18" xfId="0" applyFill="1" applyBorder="1" applyAlignment="1" applyProtection="1">
      <alignment horizontal="left" vertical="top"/>
      <protection hidden="1"/>
    </xf>
    <xf numFmtId="0" fontId="0" fillId="3" borderId="5" xfId="0" applyFill="1" applyBorder="1" applyAlignment="1" applyProtection="1">
      <alignment horizontal="left" vertical="top"/>
      <protection hidden="1"/>
    </xf>
    <xf numFmtId="0" fontId="0" fillId="3" borderId="19" xfId="0" applyFill="1" applyBorder="1" applyAlignment="1" applyProtection="1">
      <alignment horizontal="left" vertical="top"/>
      <protection hidden="1"/>
    </xf>
    <xf numFmtId="0" fontId="0" fillId="3" borderId="18" xfId="0" applyNumberFormat="1" applyFill="1" applyBorder="1" applyAlignment="1" applyProtection="1">
      <alignment horizontal="center" vertical="center"/>
      <protection locked="0"/>
    </xf>
    <xf numFmtId="0" fontId="0" fillId="3" borderId="5" xfId="0" applyNumberFormat="1" applyFill="1" applyBorder="1" applyAlignment="1" applyProtection="1">
      <alignment horizontal="center" vertical="center"/>
      <protection locked="0"/>
    </xf>
    <xf numFmtId="0" fontId="0" fillId="3" borderId="19" xfId="0" applyNumberFormat="1" applyFill="1" applyBorder="1" applyAlignment="1" applyProtection="1">
      <alignment horizontal="center" vertical="center"/>
      <protection locked="0"/>
    </xf>
    <xf numFmtId="3" fontId="0" fillId="7" borderId="18" xfId="0" applyNumberFormat="1" applyFill="1" applyBorder="1" applyAlignment="1" applyProtection="1">
      <alignment horizontal="center" vertical="top" wrapText="1"/>
      <protection locked="0"/>
    </xf>
    <xf numFmtId="3" fontId="0" fillId="7" borderId="5" xfId="0" applyNumberFormat="1" applyFill="1" applyBorder="1" applyAlignment="1" applyProtection="1">
      <alignment horizontal="center" vertical="top" wrapText="1"/>
      <protection locked="0"/>
    </xf>
    <xf numFmtId="3" fontId="0" fillId="7" borderId="19" xfId="0" applyNumberFormat="1" applyFill="1" applyBorder="1" applyAlignment="1" applyProtection="1">
      <alignment horizontal="center" vertical="top" wrapText="1"/>
      <protection locked="0"/>
    </xf>
    <xf numFmtId="0" fontId="14" fillId="5" borderId="0" xfId="0" applyFont="1" applyFill="1" applyBorder="1" applyAlignment="1" applyProtection="1">
      <alignment horizontal="left" vertical="top" wrapText="1"/>
      <protection hidden="1"/>
    </xf>
    <xf numFmtId="3" fontId="0" fillId="0" borderId="18" xfId="0" applyNumberFormat="1" applyBorder="1" applyAlignment="1" applyProtection="1">
      <alignment horizontal="center" vertical="center"/>
      <protection locked="0"/>
    </xf>
    <xf numFmtId="3" fontId="0" fillId="0" borderId="19" xfId="0" applyNumberFormat="1" applyBorder="1" applyAlignment="1" applyProtection="1">
      <alignment horizontal="center" vertical="center"/>
      <protection locked="0"/>
    </xf>
    <xf numFmtId="0" fontId="0" fillId="5" borderId="13" xfId="0" applyFill="1" applyBorder="1" applyAlignment="1" applyProtection="1">
      <alignment horizontal="center"/>
      <protection hidden="1"/>
    </xf>
    <xf numFmtId="0" fontId="0" fillId="5" borderId="9" xfId="0" applyFill="1" applyBorder="1" applyAlignment="1" applyProtection="1">
      <alignment horizontal="center"/>
      <protection hidden="1"/>
    </xf>
    <xf numFmtId="3" fontId="0" fillId="7" borderId="18" xfId="0" applyNumberFormat="1" applyFill="1" applyBorder="1" applyAlignment="1" applyProtection="1">
      <alignment horizontal="left" vertical="top" wrapText="1"/>
      <protection locked="0"/>
    </xf>
    <xf numFmtId="3" fontId="0" fillId="7" borderId="5" xfId="0" applyNumberFormat="1" applyFill="1" applyBorder="1" applyAlignment="1" applyProtection="1">
      <alignment horizontal="left" vertical="top" wrapText="1"/>
      <protection locked="0"/>
    </xf>
    <xf numFmtId="3" fontId="0" fillId="7" borderId="19" xfId="0" applyNumberFormat="1" applyFill="1" applyBorder="1" applyAlignment="1" applyProtection="1">
      <alignment horizontal="left" vertical="top" wrapText="1"/>
      <protection locked="0"/>
    </xf>
    <xf numFmtId="1" fontId="0" fillId="7" borderId="18" xfId="0" applyNumberFormat="1" applyFill="1" applyBorder="1" applyAlignment="1" applyProtection="1">
      <alignment horizontal="center" vertical="center"/>
      <protection locked="0"/>
    </xf>
    <xf numFmtId="1" fontId="0" fillId="7" borderId="19" xfId="0" applyNumberFormat="1" applyFill="1" applyBorder="1" applyAlignment="1" applyProtection="1">
      <alignment horizontal="center" vertical="center"/>
      <protection locked="0"/>
    </xf>
    <xf numFmtId="0" fontId="0" fillId="7" borderId="18" xfId="0" applyFill="1" applyBorder="1" applyAlignment="1" applyProtection="1">
      <alignment horizontal="left" vertical="top" wrapText="1"/>
      <protection locked="0"/>
    </xf>
    <xf numFmtId="0" fontId="0" fillId="7" borderId="5" xfId="0" applyFill="1" applyBorder="1" applyAlignment="1" applyProtection="1">
      <alignment horizontal="left" vertical="top" wrapText="1"/>
      <protection locked="0"/>
    </xf>
    <xf numFmtId="0" fontId="0" fillId="7" borderId="19" xfId="0" applyFill="1" applyBorder="1" applyAlignment="1" applyProtection="1">
      <alignment horizontal="left" vertical="top" wrapText="1"/>
      <protection locked="0"/>
    </xf>
    <xf numFmtId="0" fontId="12" fillId="5" borderId="0" xfId="0" applyFont="1" applyFill="1" applyBorder="1" applyAlignment="1" applyProtection="1">
      <alignment horizontal="left" vertical="top" wrapText="1" indent="3"/>
      <protection hidden="1"/>
    </xf>
    <xf numFmtId="0" fontId="0" fillId="5" borderId="13" xfId="0" applyFill="1" applyBorder="1" applyAlignment="1" applyProtection="1">
      <alignment horizontal="left" vertical="top"/>
      <protection hidden="1"/>
    </xf>
    <xf numFmtId="0" fontId="0" fillId="5" borderId="9" xfId="0" applyFill="1" applyBorder="1" applyAlignment="1" applyProtection="1">
      <alignment horizontal="left" vertical="top"/>
      <protection hidden="1"/>
    </xf>
    <xf numFmtId="0" fontId="11" fillId="6" borderId="18" xfId="0" applyFont="1" applyFill="1" applyBorder="1" applyAlignment="1" applyProtection="1">
      <alignment horizontal="left" vertical="top"/>
      <protection hidden="1"/>
    </xf>
    <xf numFmtId="0" fontId="11" fillId="6" borderId="5" xfId="0" applyFont="1" applyFill="1" applyBorder="1" applyAlignment="1" applyProtection="1">
      <alignment horizontal="left" vertical="top"/>
      <protection hidden="1"/>
    </xf>
    <xf numFmtId="0" fontId="11" fillId="6" borderId="19" xfId="0" applyFont="1" applyFill="1" applyBorder="1" applyAlignment="1" applyProtection="1">
      <alignment horizontal="left" vertical="top"/>
      <protection hidden="1"/>
    </xf>
    <xf numFmtId="0" fontId="0" fillId="0" borderId="22"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3" fontId="12" fillId="0" borderId="22" xfId="0" applyNumberFormat="1" applyFont="1" applyBorder="1" applyAlignment="1" applyProtection="1">
      <alignment horizontal="center" vertical="center" wrapText="1"/>
      <protection locked="0"/>
    </xf>
    <xf numFmtId="3" fontId="12" fillId="0" borderId="6" xfId="0" applyNumberFormat="1" applyFont="1" applyBorder="1" applyAlignment="1" applyProtection="1">
      <alignment horizontal="center" vertical="center" wrapText="1"/>
      <protection locked="0"/>
    </xf>
    <xf numFmtId="3" fontId="12" fillId="0" borderId="4" xfId="0" applyNumberFormat="1" applyFont="1" applyBorder="1" applyAlignment="1" applyProtection="1">
      <alignment horizontal="center" vertical="center" wrapText="1"/>
      <protection locked="0"/>
    </xf>
    <xf numFmtId="0" fontId="17" fillId="2" borderId="10" xfId="0" applyFont="1" applyFill="1" applyBorder="1" applyAlignment="1" applyProtection="1">
      <protection hidden="1"/>
    </xf>
    <xf numFmtId="0" fontId="17" fillId="2" borderId="11" xfId="0" applyFont="1" applyFill="1" applyBorder="1" applyAlignment="1" applyProtection="1">
      <protection hidden="1"/>
    </xf>
    <xf numFmtId="0" fontId="11" fillId="3" borderId="4" xfId="0" applyFont="1" applyFill="1" applyBorder="1" applyAlignment="1" applyProtection="1">
      <alignment horizontal="center" vertical="top"/>
      <protection hidden="1"/>
    </xf>
    <xf numFmtId="0" fontId="11" fillId="3" borderId="6" xfId="0" applyFont="1" applyFill="1" applyBorder="1" applyAlignment="1" applyProtection="1">
      <alignment horizontal="center" vertical="top"/>
      <protection hidden="1"/>
    </xf>
    <xf numFmtId="0" fontId="11" fillId="3" borderId="23" xfId="0" applyFont="1" applyFill="1" applyBorder="1" applyAlignment="1" applyProtection="1">
      <alignment horizontal="center"/>
      <protection hidden="1"/>
    </xf>
    <xf numFmtId="0" fontId="11" fillId="3" borderId="24" xfId="0" applyFont="1" applyFill="1" applyBorder="1" applyAlignment="1" applyProtection="1">
      <alignment horizontal="center"/>
      <protection hidden="1"/>
    </xf>
    <xf numFmtId="0" fontId="11" fillId="3" borderId="20" xfId="0" applyFont="1" applyFill="1" applyBorder="1" applyAlignment="1" applyProtection="1">
      <alignment horizontal="center"/>
      <protection hidden="1"/>
    </xf>
    <xf numFmtId="0" fontId="21" fillId="3" borderId="15" xfId="0" applyFont="1" applyFill="1" applyBorder="1" applyAlignment="1" applyProtection="1">
      <alignment horizontal="center" vertical="center" wrapText="1"/>
      <protection hidden="1"/>
    </xf>
    <xf numFmtId="0" fontId="21" fillId="3" borderId="3" xfId="0" applyFont="1" applyFill="1" applyBorder="1" applyAlignment="1" applyProtection="1">
      <alignment horizontal="center" vertical="center" wrapText="1"/>
      <protection hidden="1"/>
    </xf>
    <xf numFmtId="0" fontId="21" fillId="3" borderId="7" xfId="0" applyFont="1" applyFill="1" applyBorder="1" applyAlignment="1" applyProtection="1">
      <alignment horizontal="center" vertical="center" wrapText="1"/>
      <protection hidden="1"/>
    </xf>
    <xf numFmtId="3" fontId="20" fillId="0" borderId="1" xfId="0" applyNumberFormat="1" applyFont="1" applyFill="1" applyBorder="1" applyAlignment="1" applyProtection="1">
      <alignment horizontal="center" vertical="center"/>
    </xf>
    <xf numFmtId="3" fontId="12" fillId="0" borderId="1" xfId="0" applyNumberFormat="1" applyFont="1" applyBorder="1" applyAlignment="1" applyProtection="1">
      <alignment horizontal="center" vertical="center" wrapText="1"/>
      <protection locked="0"/>
    </xf>
    <xf numFmtId="3" fontId="20" fillId="9" borderId="1" xfId="0" applyNumberFormat="1" applyFont="1" applyFill="1" applyBorder="1" applyAlignment="1" applyProtection="1">
      <alignment horizontal="left" vertical="center"/>
    </xf>
    <xf numFmtId="0" fontId="17" fillId="5" borderId="16" xfId="0" applyFont="1" applyFill="1" applyBorder="1" applyAlignment="1" applyProtection="1">
      <alignment horizontal="center" vertical="center" wrapText="1"/>
      <protection hidden="1"/>
    </xf>
    <xf numFmtId="0" fontId="17" fillId="5" borderId="14" xfId="0" applyFont="1" applyFill="1" applyBorder="1" applyAlignment="1" applyProtection="1">
      <alignment horizontal="center" vertical="center" wrapText="1"/>
      <protection hidden="1"/>
    </xf>
    <xf numFmtId="3"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0" fontId="17" fillId="0" borderId="10" xfId="0" applyFont="1" applyFill="1" applyBorder="1" applyAlignment="1" applyProtection="1">
      <alignment horizontal="center"/>
      <protection hidden="1"/>
    </xf>
    <xf numFmtId="0" fontId="17" fillId="0" borderId="11" xfId="0" applyFont="1" applyFill="1" applyBorder="1" applyAlignment="1" applyProtection="1">
      <alignment horizontal="center"/>
      <protection hidden="1"/>
    </xf>
    <xf numFmtId="0" fontId="17" fillId="0" borderId="12" xfId="0" applyFont="1" applyFill="1" applyBorder="1" applyAlignment="1" applyProtection="1">
      <alignment horizontal="center"/>
      <protection hidden="1"/>
    </xf>
    <xf numFmtId="0" fontId="22" fillId="5" borderId="16" xfId="0" applyFont="1" applyFill="1" applyBorder="1" applyAlignment="1" applyProtection="1">
      <alignment horizontal="center" vertical="center" wrapText="1"/>
      <protection hidden="1"/>
    </xf>
    <xf numFmtId="0" fontId="22" fillId="5" borderId="14" xfId="0" applyFont="1" applyFill="1" applyBorder="1" applyAlignment="1" applyProtection="1">
      <alignment horizontal="center" vertical="center" wrapText="1"/>
      <protection hidden="1"/>
    </xf>
    <xf numFmtId="165" fontId="12" fillId="5" borderId="1" xfId="0" applyNumberFormat="1" applyFont="1" applyFill="1" applyBorder="1" applyAlignment="1" applyProtection="1">
      <alignment horizontal="center" vertical="center"/>
      <protection hidden="1"/>
    </xf>
    <xf numFmtId="165" fontId="12" fillId="9" borderId="1" xfId="0" applyNumberFormat="1" applyFont="1" applyFill="1" applyBorder="1" applyAlignment="1" applyProtection="1">
      <alignment horizontal="center" vertical="center"/>
      <protection hidden="1"/>
    </xf>
    <xf numFmtId="0" fontId="21" fillId="3" borderId="13" xfId="0" applyFont="1" applyFill="1" applyBorder="1" applyAlignment="1" applyProtection="1">
      <alignment horizontal="center" vertical="center" wrapText="1"/>
      <protection hidden="1"/>
    </xf>
    <xf numFmtId="0" fontId="21" fillId="3" borderId="0" xfId="0" applyFont="1" applyFill="1" applyBorder="1" applyAlignment="1" applyProtection="1">
      <alignment horizontal="center" vertical="center" wrapText="1"/>
      <protection hidden="1"/>
    </xf>
    <xf numFmtId="0" fontId="21" fillId="3" borderId="9" xfId="0" applyFont="1" applyFill="1" applyBorder="1" applyAlignment="1" applyProtection="1">
      <alignment horizontal="center" vertical="center" wrapText="1"/>
      <protection hidden="1"/>
    </xf>
    <xf numFmtId="0" fontId="12" fillId="9" borderId="18" xfId="0" applyFont="1" applyFill="1" applyBorder="1" applyAlignment="1" applyProtection="1">
      <alignment horizontal="left" vertical="center"/>
    </xf>
    <xf numFmtId="0" fontId="12" fillId="9" borderId="5" xfId="0" applyFont="1" applyFill="1" applyBorder="1" applyAlignment="1" applyProtection="1">
      <alignment horizontal="left" vertical="center"/>
    </xf>
    <xf numFmtId="0" fontId="17" fillId="5" borderId="18" xfId="0" applyFont="1" applyFill="1" applyBorder="1" applyAlignment="1" applyProtection="1">
      <alignment horizontal="right"/>
      <protection hidden="1"/>
    </xf>
    <xf numFmtId="0" fontId="17" fillId="5" borderId="5" xfId="0" applyFont="1" applyFill="1" applyBorder="1" applyAlignment="1" applyProtection="1">
      <alignment horizontal="right"/>
      <protection hidden="1"/>
    </xf>
    <xf numFmtId="0" fontId="17" fillId="5" borderId="19" xfId="0" applyFont="1" applyFill="1" applyBorder="1" applyAlignment="1" applyProtection="1">
      <alignment horizontal="right"/>
      <protection hidden="1"/>
    </xf>
    <xf numFmtId="0" fontId="11" fillId="3" borderId="23" xfId="0" applyFont="1" applyFill="1" applyBorder="1" applyAlignment="1" applyProtection="1">
      <alignment horizontal="center" vertical="top"/>
      <protection hidden="1"/>
    </xf>
    <xf numFmtId="0" fontId="11" fillId="3" borderId="24" xfId="0" applyFont="1" applyFill="1" applyBorder="1" applyAlignment="1" applyProtection="1">
      <alignment horizontal="center" vertical="top"/>
      <protection hidden="1"/>
    </xf>
    <xf numFmtId="0" fontId="11" fillId="3" borderId="20" xfId="0" applyFont="1" applyFill="1" applyBorder="1" applyAlignment="1" applyProtection="1">
      <alignment horizontal="center" vertical="top"/>
      <protection hidden="1"/>
    </xf>
    <xf numFmtId="0" fontId="11" fillId="9" borderId="18" xfId="0" applyFont="1" applyFill="1" applyBorder="1" applyAlignment="1" applyProtection="1">
      <alignment horizontal="right" vertical="top" wrapText="1"/>
      <protection hidden="1"/>
    </xf>
    <xf numFmtId="0" fontId="11" fillId="9" borderId="5" xfId="0" applyFont="1" applyFill="1" applyBorder="1" applyAlignment="1" applyProtection="1">
      <alignment horizontal="right" vertical="top" wrapText="1"/>
      <protection hidden="1"/>
    </xf>
    <xf numFmtId="0" fontId="11" fillId="9" borderId="19" xfId="0" applyFont="1" applyFill="1" applyBorder="1" applyAlignment="1" applyProtection="1">
      <alignment horizontal="right" vertical="top" wrapText="1"/>
      <protection hidden="1"/>
    </xf>
    <xf numFmtId="0" fontId="17" fillId="5" borderId="18" xfId="0" applyFont="1" applyFill="1" applyBorder="1" applyAlignment="1" applyProtection="1">
      <alignment horizontal="left"/>
      <protection hidden="1"/>
    </xf>
    <xf numFmtId="0" fontId="17" fillId="5" borderId="5" xfId="0" applyFont="1" applyFill="1" applyBorder="1" applyAlignment="1" applyProtection="1">
      <alignment horizontal="left"/>
      <protection hidden="1"/>
    </xf>
    <xf numFmtId="3" fontId="12" fillId="0" borderId="1" xfId="0" applyNumberFormat="1" applyFont="1" applyBorder="1" applyAlignment="1" applyProtection="1">
      <alignment horizontal="center" vertical="top" wrapText="1"/>
      <protection locked="0"/>
    </xf>
    <xf numFmtId="0" fontId="12" fillId="0" borderId="18"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12" fillId="0" borderId="19" xfId="0" applyFont="1" applyBorder="1" applyAlignment="1" applyProtection="1">
      <alignment horizontal="left" vertical="center" wrapText="1"/>
      <protection locked="0"/>
    </xf>
    <xf numFmtId="0" fontId="12" fillId="0" borderId="18" xfId="0" applyFont="1" applyBorder="1" applyAlignment="1" applyProtection="1">
      <alignment horizontal="left" vertical="center"/>
    </xf>
    <xf numFmtId="0" fontId="12" fillId="0" borderId="5" xfId="0" applyFont="1" applyBorder="1" applyAlignment="1" applyProtection="1">
      <alignment horizontal="left" vertical="center"/>
    </xf>
    <xf numFmtId="0" fontId="12" fillId="0" borderId="19" xfId="0" applyFont="1" applyBorder="1" applyAlignment="1" applyProtection="1">
      <alignment horizontal="left" vertical="center"/>
    </xf>
    <xf numFmtId="0" fontId="0" fillId="5" borderId="1" xfId="0" applyFill="1" applyBorder="1" applyAlignment="1" applyProtection="1">
      <alignment horizontal="center"/>
      <protection hidden="1"/>
    </xf>
    <xf numFmtId="0" fontId="11" fillId="5" borderId="22" xfId="0" applyFont="1" applyFill="1" applyBorder="1" applyAlignment="1" applyProtection="1">
      <alignment horizontal="center" vertical="center"/>
      <protection hidden="1"/>
    </xf>
    <xf numFmtId="0" fontId="11" fillId="5" borderId="6" xfId="0" applyFont="1" applyFill="1" applyBorder="1" applyAlignment="1" applyProtection="1">
      <alignment horizontal="center" vertical="center"/>
      <protection hidden="1"/>
    </xf>
    <xf numFmtId="0" fontId="11" fillId="5" borderId="15" xfId="0" applyFont="1" applyFill="1" applyBorder="1" applyAlignment="1" applyProtection="1">
      <alignment horizontal="center" vertical="center"/>
      <protection hidden="1"/>
    </xf>
    <xf numFmtId="0" fontId="11" fillId="5" borderId="7" xfId="0" applyFont="1" applyFill="1" applyBorder="1" applyAlignment="1" applyProtection="1">
      <alignment horizontal="center" vertical="center"/>
      <protection hidden="1"/>
    </xf>
    <xf numFmtId="0" fontId="11" fillId="0" borderId="18" xfId="0" applyFont="1" applyFill="1" applyBorder="1" applyAlignment="1" applyProtection="1">
      <alignment horizontal="center" vertical="top" wrapText="1"/>
      <protection hidden="1"/>
    </xf>
    <xf numFmtId="0" fontId="11" fillId="0" borderId="5" xfId="0" applyFont="1" applyFill="1" applyBorder="1" applyAlignment="1" applyProtection="1">
      <alignment horizontal="center" vertical="top" wrapText="1"/>
      <protection hidden="1"/>
    </xf>
    <xf numFmtId="0" fontId="11" fillId="0" borderId="19" xfId="0" applyFont="1" applyFill="1" applyBorder="1" applyAlignment="1" applyProtection="1">
      <alignment horizontal="center" vertical="top" wrapText="1"/>
      <protection hidden="1"/>
    </xf>
    <xf numFmtId="3" fontId="12" fillId="0" borderId="18" xfId="0" applyNumberFormat="1" applyFont="1" applyBorder="1" applyAlignment="1" applyProtection="1">
      <alignment horizontal="left" vertical="center"/>
    </xf>
    <xf numFmtId="3" fontId="12" fillId="0" borderId="5" xfId="0" applyNumberFormat="1" applyFont="1" applyBorder="1" applyAlignment="1" applyProtection="1">
      <alignment horizontal="left" vertical="center"/>
    </xf>
    <xf numFmtId="3" fontId="12" fillId="0" borderId="19" xfId="0" applyNumberFormat="1" applyFont="1" applyBorder="1" applyAlignment="1" applyProtection="1">
      <alignment horizontal="left" vertical="center"/>
    </xf>
    <xf numFmtId="165" fontId="12" fillId="0" borderId="1" xfId="0" applyNumberFormat="1" applyFont="1" applyFill="1" applyBorder="1" applyAlignment="1" applyProtection="1">
      <alignment horizontal="center" vertical="center"/>
      <protection locked="0"/>
    </xf>
    <xf numFmtId="0" fontId="17" fillId="5" borderId="22" xfId="0" applyFont="1" applyFill="1" applyBorder="1" applyAlignment="1" applyProtection="1">
      <alignment horizontal="center" vertical="center"/>
      <protection hidden="1"/>
    </xf>
    <xf numFmtId="0" fontId="17" fillId="5" borderId="4"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17" fillId="5" borderId="15" xfId="0" applyFont="1" applyFill="1" applyBorder="1" applyAlignment="1" applyProtection="1">
      <alignment horizontal="center" vertical="center"/>
      <protection hidden="1"/>
    </xf>
    <xf numFmtId="0" fontId="17" fillId="5" borderId="3" xfId="0" applyFont="1" applyFill="1" applyBorder="1" applyAlignment="1" applyProtection="1">
      <alignment horizontal="center" vertical="center"/>
      <protection hidden="1"/>
    </xf>
    <xf numFmtId="0" fontId="17" fillId="5" borderId="7" xfId="0" applyFont="1" applyFill="1" applyBorder="1" applyAlignment="1" applyProtection="1">
      <alignment horizontal="center" vertical="center"/>
      <protection hidden="1"/>
    </xf>
    <xf numFmtId="0" fontId="0" fillId="0" borderId="0" xfId="0" applyAlignment="1" applyProtection="1">
      <alignment horizontal="center"/>
      <protection hidden="1"/>
    </xf>
    <xf numFmtId="0" fontId="12" fillId="0" borderId="18"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19" xfId="0" applyFont="1" applyBorder="1" applyAlignment="1" applyProtection="1">
      <alignment horizontal="center" vertical="center" wrapText="1"/>
      <protection locked="0"/>
    </xf>
    <xf numFmtId="0" fontId="17" fillId="5" borderId="18" xfId="0" applyFont="1" applyFill="1" applyBorder="1" applyAlignment="1" applyProtection="1">
      <alignment horizontal="center" vertical="center" wrapText="1"/>
      <protection hidden="1"/>
    </xf>
    <xf numFmtId="0" fontId="17" fillId="5" borderId="5" xfId="0" applyFont="1" applyFill="1" applyBorder="1" applyAlignment="1" applyProtection="1">
      <alignment horizontal="center" vertical="center" wrapText="1"/>
      <protection hidden="1"/>
    </xf>
    <xf numFmtId="0" fontId="17" fillId="5" borderId="19" xfId="0" applyFont="1" applyFill="1" applyBorder="1" applyAlignment="1" applyProtection="1">
      <alignment horizontal="center" vertical="center" wrapText="1"/>
      <protection hidden="1"/>
    </xf>
    <xf numFmtId="0" fontId="11" fillId="0" borderId="13" xfId="0" applyFont="1" applyFill="1" applyBorder="1" applyAlignment="1" applyProtection="1">
      <alignment horizontal="center"/>
      <protection hidden="1"/>
    </xf>
    <xf numFmtId="0" fontId="11" fillId="3" borderId="23" xfId="0" applyFont="1" applyFill="1" applyBorder="1" applyAlignment="1" applyProtection="1">
      <alignment horizontal="center" wrapText="1"/>
      <protection hidden="1"/>
    </xf>
    <xf numFmtId="0" fontId="11" fillId="3" borderId="24" xfId="0" applyFont="1" applyFill="1" applyBorder="1" applyAlignment="1" applyProtection="1">
      <alignment horizontal="center" wrapText="1"/>
      <protection hidden="1"/>
    </xf>
    <xf numFmtId="0" fontId="11" fillId="3" borderId="20" xfId="0" applyFont="1" applyFill="1" applyBorder="1" applyAlignment="1" applyProtection="1">
      <alignment horizontal="center" wrapText="1"/>
      <protection hidden="1"/>
    </xf>
    <xf numFmtId="0" fontId="17" fillId="2" borderId="11" xfId="0" applyFont="1" applyFill="1" applyBorder="1" applyAlignment="1" applyProtection="1">
      <alignment horizontal="center"/>
      <protection hidden="1"/>
    </xf>
    <xf numFmtId="0" fontId="17" fillId="5" borderId="22" xfId="0" applyFont="1" applyFill="1" applyBorder="1" applyAlignment="1" applyProtection="1">
      <alignment horizontal="center" vertical="center" wrapText="1"/>
      <protection hidden="1"/>
    </xf>
    <xf numFmtId="0" fontId="17" fillId="5" borderId="4" xfId="0" applyFont="1" applyFill="1" applyBorder="1" applyAlignment="1" applyProtection="1">
      <alignment horizontal="center" vertical="center" wrapText="1"/>
      <protection hidden="1"/>
    </xf>
    <xf numFmtId="0" fontId="17" fillId="5" borderId="6" xfId="0" applyFont="1" applyFill="1" applyBorder="1" applyAlignment="1" applyProtection="1">
      <alignment horizontal="center" vertical="center" wrapText="1"/>
      <protection hidden="1"/>
    </xf>
    <xf numFmtId="0" fontId="17" fillId="5" borderId="15" xfId="0" applyFont="1" applyFill="1" applyBorder="1" applyAlignment="1" applyProtection="1">
      <alignment horizontal="center" vertical="center" wrapText="1"/>
      <protection hidden="1"/>
    </xf>
    <xf numFmtId="0" fontId="17" fillId="5" borderId="3" xfId="0" applyFont="1" applyFill="1" applyBorder="1" applyAlignment="1" applyProtection="1">
      <alignment horizontal="center" vertical="center" wrapText="1"/>
      <protection hidden="1"/>
    </xf>
    <xf numFmtId="0" fontId="17" fillId="5" borderId="7" xfId="0" applyFont="1" applyFill="1" applyBorder="1" applyAlignment="1" applyProtection="1">
      <alignment horizontal="center" vertical="center" wrapText="1"/>
      <protection hidden="1"/>
    </xf>
    <xf numFmtId="0" fontId="0" fillId="0" borderId="10"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8" xfId="0" applyBorder="1" applyAlignment="1" applyProtection="1">
      <alignment horizontal="center" vertical="top" wrapText="1"/>
      <protection hidden="1"/>
    </xf>
    <xf numFmtId="0" fontId="0" fillId="0" borderId="5" xfId="0" applyBorder="1" applyAlignment="1" applyProtection="1">
      <alignment horizontal="center" vertical="top" wrapText="1"/>
      <protection hidden="1"/>
    </xf>
    <xf numFmtId="0" fontId="0" fillId="0" borderId="19" xfId="0" applyBorder="1" applyAlignment="1" applyProtection="1">
      <alignment horizontal="center" vertical="top" wrapText="1"/>
      <protection hidden="1"/>
    </xf>
    <xf numFmtId="165" fontId="12" fillId="0" borderId="1" xfId="0" applyNumberFormat="1" applyFont="1" applyBorder="1" applyAlignment="1" applyProtection="1">
      <alignment horizontal="center" vertical="center"/>
      <protection locked="0"/>
    </xf>
    <xf numFmtId="0" fontId="17" fillId="6" borderId="5" xfId="0" applyFont="1" applyFill="1" applyBorder="1" applyAlignment="1" applyProtection="1">
      <alignment horizontal="center"/>
      <protection hidden="1"/>
    </xf>
    <xf numFmtId="0" fontId="17" fillId="6" borderId="19" xfId="0" applyFont="1" applyFill="1" applyBorder="1" applyAlignment="1" applyProtection="1">
      <alignment horizontal="center"/>
      <protection hidden="1"/>
    </xf>
    <xf numFmtId="0" fontId="16" fillId="6" borderId="18" xfId="0" applyFont="1" applyFill="1" applyBorder="1" applyAlignment="1" applyProtection="1">
      <alignment horizontal="center" vertical="center" wrapText="1"/>
      <protection hidden="1"/>
    </xf>
    <xf numFmtId="0" fontId="16" fillId="6" borderId="5" xfId="0" applyFont="1" applyFill="1" applyBorder="1" applyAlignment="1" applyProtection="1">
      <alignment horizontal="center" vertical="center" wrapText="1"/>
      <protection hidden="1"/>
    </xf>
    <xf numFmtId="0" fontId="15" fillId="3" borderId="4" xfId="0" applyFont="1" applyFill="1" applyBorder="1" applyAlignment="1" applyProtection="1">
      <alignment horizontal="left" vertical="top"/>
      <protection hidden="1"/>
    </xf>
    <xf numFmtId="0" fontId="15" fillId="3" borderId="3" xfId="0" applyFont="1" applyFill="1" applyBorder="1" applyAlignment="1" applyProtection="1">
      <alignment horizontal="left" vertical="top"/>
      <protection hidden="1"/>
    </xf>
    <xf numFmtId="0" fontId="17" fillId="0" borderId="25" xfId="0" applyFont="1" applyFill="1" applyBorder="1" applyAlignment="1" applyProtection="1">
      <alignment horizontal="center"/>
      <protection hidden="1"/>
    </xf>
    <xf numFmtId="0" fontId="17" fillId="0" borderId="26" xfId="0" applyFont="1" applyFill="1" applyBorder="1" applyAlignment="1" applyProtection="1">
      <alignment horizontal="center"/>
      <protection hidden="1"/>
    </xf>
    <xf numFmtId="0" fontId="17" fillId="0" borderId="28" xfId="0" applyFont="1" applyFill="1" applyBorder="1" applyAlignment="1" applyProtection="1">
      <alignment horizontal="center"/>
      <protection hidden="1"/>
    </xf>
    <xf numFmtId="0" fontId="11" fillId="8" borderId="22" xfId="0" applyFont="1" applyFill="1" applyBorder="1" applyAlignment="1" applyProtection="1">
      <alignment horizontal="center"/>
      <protection hidden="1"/>
    </xf>
    <xf numFmtId="0" fontId="11" fillId="8" borderId="4" xfId="0" applyFont="1" applyFill="1" applyBorder="1" applyAlignment="1" applyProtection="1">
      <alignment horizontal="center"/>
      <protection hidden="1"/>
    </xf>
    <xf numFmtId="0" fontId="11" fillId="8" borderId="6" xfId="0" applyFont="1" applyFill="1" applyBorder="1" applyAlignment="1" applyProtection="1">
      <alignment horizontal="center"/>
      <protection hidden="1"/>
    </xf>
    <xf numFmtId="0" fontId="21" fillId="8" borderId="15" xfId="0" applyFont="1" applyFill="1" applyBorder="1" applyAlignment="1" applyProtection="1">
      <alignment horizontal="center" wrapText="1"/>
      <protection hidden="1"/>
    </xf>
    <xf numFmtId="0" fontId="21" fillId="8" borderId="3" xfId="0" applyFont="1" applyFill="1" applyBorder="1" applyAlignment="1" applyProtection="1">
      <alignment horizontal="center" wrapText="1"/>
      <protection hidden="1"/>
    </xf>
    <xf numFmtId="0" fontId="21" fillId="8" borderId="7" xfId="0" applyFont="1" applyFill="1" applyBorder="1" applyAlignment="1" applyProtection="1">
      <alignment horizontal="center" wrapText="1"/>
      <protection hidden="1"/>
    </xf>
    <xf numFmtId="0" fontId="30" fillId="5" borderId="16" xfId="0" applyFont="1" applyFill="1" applyBorder="1" applyAlignment="1" applyProtection="1">
      <alignment horizontal="center" vertical="center" wrapText="1"/>
      <protection hidden="1"/>
    </xf>
    <xf numFmtId="0" fontId="30" fillId="5" borderId="14" xfId="0" applyFont="1" applyFill="1" applyBorder="1" applyAlignment="1" applyProtection="1">
      <alignment horizontal="center" vertical="center" wrapText="1"/>
      <protection hidden="1"/>
    </xf>
    <xf numFmtId="0" fontId="27" fillId="3" borderId="22" xfId="0" applyFont="1" applyFill="1" applyBorder="1" applyAlignment="1" applyProtection="1">
      <alignment horizontal="left" vertical="top"/>
      <protection hidden="1"/>
    </xf>
    <xf numFmtId="0" fontId="0" fillId="0" borderId="4" xfId="0" applyBorder="1"/>
    <xf numFmtId="0" fontId="0" fillId="0" borderId="15" xfId="0" applyBorder="1"/>
    <xf numFmtId="0" fontId="0" fillId="0" borderId="3" xfId="0" applyBorder="1"/>
    <xf numFmtId="0" fontId="21" fillId="0" borderId="15" xfId="0" applyFont="1" applyFill="1" applyBorder="1" applyAlignment="1" applyProtection="1">
      <alignment horizontal="center" vertical="center" wrapText="1"/>
      <protection hidden="1"/>
    </xf>
    <xf numFmtId="0" fontId="21" fillId="0" borderId="3" xfId="0" applyFont="1" applyFill="1" applyBorder="1" applyAlignment="1" applyProtection="1">
      <alignment horizontal="center" vertical="center" wrapText="1"/>
      <protection hidden="1"/>
    </xf>
    <xf numFmtId="0" fontId="21" fillId="0" borderId="7" xfId="0" applyFont="1" applyFill="1" applyBorder="1" applyAlignment="1" applyProtection="1">
      <alignment horizontal="center" vertical="center" wrapText="1"/>
      <protection hidden="1"/>
    </xf>
    <xf numFmtId="164" fontId="12" fillId="0" borderId="1" xfId="0" applyNumberFormat="1" applyFont="1" applyBorder="1" applyAlignment="1" applyProtection="1">
      <alignment horizontal="center" vertical="center"/>
      <protection locked="0"/>
    </xf>
    <xf numFmtId="0" fontId="0" fillId="5" borderId="22" xfId="0"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6" xfId="0" applyFill="1" applyBorder="1" applyAlignment="1" applyProtection="1">
      <alignment horizontal="center"/>
      <protection hidden="1"/>
    </xf>
    <xf numFmtId="0" fontId="0" fillId="5" borderId="15" xfId="0" applyFill="1" applyBorder="1" applyAlignment="1" applyProtection="1">
      <alignment horizontal="center"/>
      <protection hidden="1"/>
    </xf>
    <xf numFmtId="0" fontId="0" fillId="5" borderId="3" xfId="0" applyFill="1" applyBorder="1" applyAlignment="1" applyProtection="1">
      <alignment horizontal="center"/>
      <protection hidden="1"/>
    </xf>
    <xf numFmtId="0" fontId="0" fillId="5" borderId="7" xfId="0" applyFill="1" applyBorder="1" applyAlignment="1" applyProtection="1">
      <alignment horizontal="center"/>
      <protection hidden="1"/>
    </xf>
    <xf numFmtId="164" fontId="12" fillId="0" borderId="18" xfId="0" applyNumberFormat="1" applyFont="1" applyBorder="1" applyAlignment="1" applyProtection="1">
      <alignment horizontal="center" vertical="center"/>
    </xf>
    <xf numFmtId="164" fontId="12" fillId="0" borderId="5" xfId="0" applyNumberFormat="1" applyFont="1" applyBorder="1" applyAlignment="1" applyProtection="1">
      <alignment horizontal="center" vertical="center"/>
    </xf>
    <xf numFmtId="164" fontId="12" fillId="0" borderId="19" xfId="0" applyNumberFormat="1" applyFont="1" applyBorder="1" applyAlignment="1" applyProtection="1">
      <alignment horizontal="center" vertical="center"/>
    </xf>
    <xf numFmtId="0" fontId="17" fillId="0" borderId="18" xfId="0" applyFont="1" applyFill="1" applyBorder="1" applyAlignment="1" applyProtection="1">
      <alignment horizontal="center"/>
      <protection hidden="1"/>
    </xf>
    <xf numFmtId="0" fontId="17" fillId="0" borderId="5" xfId="0" applyFont="1" applyFill="1" applyBorder="1" applyAlignment="1" applyProtection="1">
      <alignment horizontal="center"/>
      <protection hidden="1"/>
    </xf>
    <xf numFmtId="0" fontId="17" fillId="0" borderId="4" xfId="0" applyFont="1" applyFill="1" applyBorder="1" applyAlignment="1" applyProtection="1">
      <alignment horizontal="center"/>
      <protection hidden="1"/>
    </xf>
    <xf numFmtId="0" fontId="17" fillId="0" borderId="19" xfId="0" applyFont="1" applyFill="1" applyBorder="1" applyAlignment="1" applyProtection="1">
      <alignment horizontal="center"/>
      <protection hidden="1"/>
    </xf>
    <xf numFmtId="0" fontId="12" fillId="0" borderId="18"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19" xfId="0" applyFont="1" applyBorder="1" applyAlignment="1" applyProtection="1">
      <alignment horizontal="center" vertical="center"/>
    </xf>
    <xf numFmtId="0" fontId="11" fillId="3" borderId="18" xfId="0" applyFont="1" applyFill="1" applyBorder="1" applyAlignment="1" applyProtection="1">
      <alignment horizontal="center"/>
      <protection hidden="1"/>
    </xf>
    <xf numFmtId="0" fontId="11" fillId="3" borderId="5" xfId="0" applyFont="1" applyFill="1" applyBorder="1" applyAlignment="1" applyProtection="1">
      <alignment horizontal="center"/>
      <protection hidden="1"/>
    </xf>
    <xf numFmtId="0" fontId="11" fillId="3" borderId="19" xfId="0" applyFont="1" applyFill="1" applyBorder="1" applyAlignment="1" applyProtection="1">
      <alignment horizontal="center"/>
      <protection hidden="1"/>
    </xf>
    <xf numFmtId="0" fontId="21" fillId="3" borderId="18" xfId="0" applyFont="1" applyFill="1" applyBorder="1" applyAlignment="1" applyProtection="1">
      <alignment horizontal="center" vertical="center" wrapText="1"/>
      <protection hidden="1"/>
    </xf>
    <xf numFmtId="0" fontId="21" fillId="3" borderId="5" xfId="0" applyFont="1" applyFill="1" applyBorder="1" applyAlignment="1" applyProtection="1">
      <alignment horizontal="center" vertical="center" wrapText="1"/>
      <protection hidden="1"/>
    </xf>
    <xf numFmtId="0" fontId="21" fillId="3" borderId="19" xfId="0" applyFont="1" applyFill="1" applyBorder="1" applyAlignment="1" applyProtection="1">
      <alignment horizontal="center" vertical="center" wrapText="1"/>
      <protection hidden="1"/>
    </xf>
    <xf numFmtId="0" fontId="11" fillId="3" borderId="22" xfId="0" applyFont="1" applyFill="1" applyBorder="1" applyAlignment="1" applyProtection="1">
      <alignment horizontal="center"/>
      <protection hidden="1"/>
    </xf>
    <xf numFmtId="0" fontId="11" fillId="3" borderId="4" xfId="0" applyFont="1" applyFill="1" applyBorder="1" applyAlignment="1" applyProtection="1">
      <alignment horizontal="center"/>
      <protection hidden="1"/>
    </xf>
    <xf numFmtId="0" fontId="11" fillId="3" borderId="6" xfId="0" applyFont="1" applyFill="1" applyBorder="1" applyAlignment="1" applyProtection="1">
      <alignment horizontal="center"/>
      <protection hidden="1"/>
    </xf>
    <xf numFmtId="0" fontId="17" fillId="5" borderId="1" xfId="0" applyFont="1" applyFill="1" applyBorder="1" applyAlignment="1" applyProtection="1">
      <alignment horizontal="right"/>
      <protection hidden="1"/>
    </xf>
    <xf numFmtId="0" fontId="12" fillId="0" borderId="1" xfId="0" applyFont="1" applyBorder="1" applyAlignment="1" applyProtection="1">
      <alignment horizontal="center" vertical="center"/>
      <protection locked="0"/>
    </xf>
    <xf numFmtId="0" fontId="0" fillId="0" borderId="29" xfId="0" applyBorder="1" applyAlignment="1" applyProtection="1">
      <alignment horizontal="left" vertical="top" wrapText="1"/>
      <protection hidden="1"/>
    </xf>
    <xf numFmtId="0" fontId="0" fillId="0" borderId="30" xfId="0" applyBorder="1" applyAlignment="1" applyProtection="1">
      <alignment horizontal="left" vertical="top" wrapText="1"/>
      <protection hidden="1"/>
    </xf>
    <xf numFmtId="0" fontId="0" fillId="0" borderId="31" xfId="0" applyBorder="1" applyAlignment="1" applyProtection="1">
      <alignment horizontal="left" vertical="top" wrapText="1"/>
      <protection hidden="1"/>
    </xf>
    <xf numFmtId="0" fontId="12" fillId="0" borderId="18" xfId="0" applyFont="1" applyBorder="1" applyAlignment="1" applyProtection="1">
      <alignment horizontal="left" vertical="center"/>
      <protection locked="0"/>
    </xf>
    <xf numFmtId="0" fontId="12" fillId="0" borderId="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0" fillId="0" borderId="0" xfId="0" applyBorder="1" applyAlignment="1" applyProtection="1">
      <alignment horizontal="left"/>
      <protection hidden="1"/>
    </xf>
    <xf numFmtId="164" fontId="0" fillId="0" borderId="0" xfId="0" applyNumberFormat="1" applyAlignment="1" applyProtection="1">
      <alignment horizontal="center"/>
      <protection hidden="1"/>
    </xf>
    <xf numFmtId="3" fontId="20" fillId="0" borderId="1" xfId="0" applyNumberFormat="1" applyFont="1" applyFill="1" applyBorder="1" applyAlignment="1" applyProtection="1">
      <alignment horizontal="left" vertical="center"/>
    </xf>
    <xf numFmtId="0" fontId="0" fillId="0" borderId="1" xfId="0" applyBorder="1" applyAlignment="1" applyProtection="1">
      <alignment horizontal="left" vertical="top" wrapText="1"/>
      <protection locked="0"/>
    </xf>
    <xf numFmtId="0" fontId="12" fillId="0" borderId="1" xfId="0" applyFont="1" applyBorder="1" applyAlignment="1" applyProtection="1">
      <alignment horizontal="left" vertical="center" wrapText="1"/>
      <protection locked="0"/>
    </xf>
    <xf numFmtId="0" fontId="12" fillId="0" borderId="1" xfId="0" applyNumberFormat="1" applyFont="1" applyBorder="1" applyAlignment="1" applyProtection="1">
      <alignment horizontal="center" vertical="center"/>
      <protection locked="0" hidden="1"/>
    </xf>
    <xf numFmtId="0" fontId="0" fillId="5" borderId="18"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19" xfId="0" applyFill="1" applyBorder="1" applyAlignment="1" applyProtection="1">
      <alignment horizontal="center"/>
      <protection hidden="1"/>
    </xf>
    <xf numFmtId="0" fontId="11" fillId="0" borderId="0" xfId="0" applyFont="1" applyBorder="1" applyAlignment="1" applyProtection="1">
      <alignment horizontal="center"/>
      <protection hidden="1"/>
    </xf>
    <xf numFmtId="0" fontId="11" fillId="3" borderId="22" xfId="0" applyFont="1" applyFill="1" applyBorder="1" applyAlignment="1" applyProtection="1">
      <alignment horizontal="center" vertical="top"/>
      <protection hidden="1"/>
    </xf>
    <xf numFmtId="3" fontId="12" fillId="0" borderId="22" xfId="0" applyNumberFormat="1" applyFont="1" applyBorder="1" applyAlignment="1" applyProtection="1">
      <alignment horizontal="left" vertical="center" wrapText="1"/>
      <protection locked="0"/>
    </xf>
    <xf numFmtId="3" fontId="12" fillId="0" borderId="4" xfId="0" applyNumberFormat="1" applyFont="1" applyBorder="1" applyAlignment="1" applyProtection="1">
      <alignment horizontal="left" vertical="center" wrapText="1"/>
      <protection locked="0"/>
    </xf>
    <xf numFmtId="3" fontId="12" fillId="0" borderId="6" xfId="0" applyNumberFormat="1" applyFont="1" applyBorder="1" applyAlignment="1" applyProtection="1">
      <alignment horizontal="left" vertical="center" wrapText="1"/>
      <protection locked="0"/>
    </xf>
    <xf numFmtId="3" fontId="12" fillId="0" borderId="13" xfId="0" applyNumberFormat="1" applyFont="1" applyBorder="1" applyAlignment="1" applyProtection="1">
      <alignment horizontal="left" vertical="center" wrapText="1"/>
      <protection locked="0"/>
    </xf>
    <xf numFmtId="3" fontId="12" fillId="0" borderId="0" xfId="0" applyNumberFormat="1" applyFont="1" applyBorder="1" applyAlignment="1" applyProtection="1">
      <alignment horizontal="left" vertical="center" wrapText="1"/>
      <protection locked="0"/>
    </xf>
    <xf numFmtId="3" fontId="12" fillId="0" borderId="9" xfId="0" applyNumberFormat="1" applyFont="1" applyBorder="1" applyAlignment="1" applyProtection="1">
      <alignment horizontal="left" vertical="center" wrapText="1"/>
      <protection locked="0"/>
    </xf>
    <xf numFmtId="3" fontId="12" fillId="0" borderId="15" xfId="0" applyNumberFormat="1" applyFont="1" applyBorder="1" applyAlignment="1" applyProtection="1">
      <alignment horizontal="left" vertical="center" wrapText="1"/>
      <protection locked="0"/>
    </xf>
    <xf numFmtId="3" fontId="12" fillId="0" borderId="3" xfId="0" applyNumberFormat="1" applyFont="1" applyBorder="1" applyAlignment="1" applyProtection="1">
      <alignment horizontal="left" vertical="center" wrapText="1"/>
      <protection locked="0"/>
    </xf>
    <xf numFmtId="3" fontId="12" fillId="0" borderId="7" xfId="0" applyNumberFormat="1" applyFont="1" applyBorder="1" applyAlignment="1" applyProtection="1">
      <alignment horizontal="left" vertical="center" wrapText="1"/>
      <protection locked="0"/>
    </xf>
    <xf numFmtId="0" fontId="17" fillId="5" borderId="5" xfId="0" applyFont="1" applyFill="1" applyBorder="1" applyAlignment="1" applyProtection="1">
      <alignment horizontal="right" wrapText="1"/>
      <protection locked="0"/>
    </xf>
    <xf numFmtId="0" fontId="37" fillId="5" borderId="5" xfId="0" applyFont="1" applyFill="1" applyBorder="1" applyAlignment="1" applyProtection="1">
      <alignment horizontal="right" wrapText="1"/>
      <protection locked="0"/>
    </xf>
    <xf numFmtId="0" fontId="37" fillId="5" borderId="19" xfId="0" applyFont="1" applyFill="1" applyBorder="1" applyAlignment="1" applyProtection="1">
      <alignment horizontal="right" wrapText="1"/>
      <protection locked="0"/>
    </xf>
    <xf numFmtId="3" fontId="20" fillId="0" borderId="22" xfId="0" applyNumberFormat="1" applyFont="1" applyFill="1" applyBorder="1" applyAlignment="1" applyProtection="1">
      <alignment horizontal="center" vertical="center"/>
    </xf>
    <xf numFmtId="3" fontId="20" fillId="0" borderId="6" xfId="0" applyNumberFormat="1" applyFont="1" applyFill="1" applyBorder="1" applyAlignment="1" applyProtection="1">
      <alignment horizontal="center" vertical="center"/>
    </xf>
    <xf numFmtId="0" fontId="12" fillId="0" borderId="18" xfId="0" applyNumberFormat="1" applyFont="1" applyBorder="1" applyAlignment="1" applyProtection="1">
      <alignment horizontal="center" vertical="center"/>
      <protection locked="0"/>
    </xf>
    <xf numFmtId="0" fontId="12" fillId="0" borderId="5" xfId="0" applyNumberFormat="1"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19" xfId="0" applyFont="1" applyBorder="1" applyAlignment="1" applyProtection="1">
      <alignment horizontal="center" vertical="center"/>
      <protection locked="0"/>
    </xf>
    <xf numFmtId="10" fontId="12" fillId="0" borderId="1" xfId="0" applyNumberFormat="1" applyFont="1" applyBorder="1" applyAlignment="1" applyProtection="1">
      <alignment horizontal="center" vertical="center"/>
      <protection locked="0"/>
    </xf>
    <xf numFmtId="3" fontId="12" fillId="0" borderId="18" xfId="0" applyNumberFormat="1" applyFont="1" applyBorder="1" applyAlignment="1" applyProtection="1">
      <alignment horizontal="center" vertical="center"/>
      <protection locked="0"/>
    </xf>
    <xf numFmtId="3" fontId="12" fillId="0" borderId="19" xfId="0" applyNumberFormat="1" applyFont="1" applyBorder="1" applyAlignment="1" applyProtection="1">
      <alignment horizontal="center" vertical="center"/>
      <protection locked="0"/>
    </xf>
    <xf numFmtId="0" fontId="21" fillId="3" borderId="1" xfId="0" applyFont="1" applyFill="1" applyBorder="1" applyAlignment="1" applyProtection="1">
      <alignment horizontal="center" vertical="center" wrapText="1"/>
      <protection hidden="1"/>
    </xf>
    <xf numFmtId="0" fontId="11" fillId="3" borderId="1" xfId="0" applyFont="1" applyFill="1" applyBorder="1" applyAlignment="1" applyProtection="1">
      <alignment horizontal="center"/>
      <protection hidden="1"/>
    </xf>
    <xf numFmtId="0" fontId="12" fillId="0" borderId="1" xfId="0" applyFont="1" applyBorder="1" applyAlignment="1" applyProtection="1">
      <alignment horizontal="center" vertical="center" wrapText="1"/>
      <protection locked="0"/>
    </xf>
    <xf numFmtId="0" fontId="0" fillId="0" borderId="18" xfId="0" applyBorder="1" applyAlignment="1" applyProtection="1">
      <alignment horizontal="center" vertical="top" wrapText="1"/>
      <protection locked="0"/>
    </xf>
    <xf numFmtId="0" fontId="0" fillId="0" borderId="5" xfId="0" applyBorder="1" applyAlignment="1" applyProtection="1">
      <alignment horizontal="center" vertical="top" wrapText="1"/>
      <protection locked="0"/>
    </xf>
    <xf numFmtId="0" fontId="0" fillId="0" borderId="19" xfId="0" applyBorder="1" applyAlignment="1" applyProtection="1">
      <alignment horizontal="center" vertical="top" wrapText="1"/>
      <protection locked="0"/>
    </xf>
    <xf numFmtId="0" fontId="17" fillId="5" borderId="18" xfId="0" applyFont="1" applyFill="1" applyBorder="1" applyAlignment="1" applyProtection="1">
      <alignment horizontal="center" vertical="center"/>
      <protection hidden="1"/>
    </xf>
    <xf numFmtId="0" fontId="17" fillId="5" borderId="19" xfId="0" applyFont="1" applyFill="1" applyBorder="1" applyAlignment="1" applyProtection="1">
      <alignment horizontal="center" vertical="center"/>
      <protection hidden="1"/>
    </xf>
    <xf numFmtId="0" fontId="0" fillId="0" borderId="10" xfId="0" applyBorder="1" applyAlignment="1" applyProtection="1">
      <alignment horizontal="center" vertical="top" wrapText="1"/>
      <protection locked="0"/>
    </xf>
    <xf numFmtId="0" fontId="0" fillId="0" borderId="11" xfId="0" applyBorder="1" applyAlignment="1" applyProtection="1">
      <alignment horizontal="center" vertical="top" wrapText="1"/>
      <protection locked="0"/>
    </xf>
    <xf numFmtId="0" fontId="0" fillId="0" borderId="12" xfId="0" applyBorder="1" applyAlignment="1" applyProtection="1">
      <alignment horizontal="center" vertical="top" wrapText="1"/>
      <protection locked="0"/>
    </xf>
    <xf numFmtId="3" fontId="12" fillId="0" borderId="18" xfId="0" applyNumberFormat="1" applyFont="1" applyBorder="1" applyAlignment="1" applyProtection="1">
      <alignment horizontal="center" vertical="center" wrapText="1"/>
      <protection locked="0"/>
    </xf>
    <xf numFmtId="3" fontId="12" fillId="0" borderId="19" xfId="0" applyNumberFormat="1" applyFont="1" applyBorder="1" applyAlignment="1" applyProtection="1">
      <alignment horizontal="center" vertical="center" wrapText="1"/>
      <protection locked="0"/>
    </xf>
    <xf numFmtId="0" fontId="0" fillId="0" borderId="22" xfId="0" applyBorder="1" applyAlignment="1" applyProtection="1">
      <alignment horizontal="left" vertical="top" wrapText="1"/>
      <protection hidden="1"/>
    </xf>
    <xf numFmtId="0" fontId="0" fillId="0" borderId="4" xfId="0" applyBorder="1" applyAlignment="1" applyProtection="1">
      <alignment horizontal="left" vertical="top" wrapText="1"/>
      <protection hidden="1"/>
    </xf>
    <xf numFmtId="0" fontId="0" fillId="0" borderId="6" xfId="0" applyBorder="1" applyAlignment="1" applyProtection="1">
      <alignment horizontal="left" vertical="top" wrapText="1"/>
      <protection hidden="1"/>
    </xf>
    <xf numFmtId="0" fontId="0" fillId="0" borderId="15" xfId="0" applyBorder="1" applyAlignment="1" applyProtection="1">
      <alignment horizontal="left" vertical="top" wrapText="1"/>
      <protection hidden="1"/>
    </xf>
    <xf numFmtId="0" fontId="0" fillId="0" borderId="3" xfId="0" applyBorder="1" applyAlignment="1" applyProtection="1">
      <alignment horizontal="left" vertical="top" wrapText="1"/>
      <protection hidden="1"/>
    </xf>
    <xf numFmtId="0" fontId="0" fillId="0" borderId="7" xfId="0" applyBorder="1" applyAlignment="1" applyProtection="1">
      <alignment horizontal="left" vertical="top" wrapText="1"/>
      <protection hidden="1"/>
    </xf>
    <xf numFmtId="0" fontId="11" fillId="3" borderId="14" xfId="0" applyFont="1" applyFill="1" applyBorder="1" applyAlignment="1" applyProtection="1">
      <alignment horizontal="center"/>
      <protection hidden="1"/>
    </xf>
    <xf numFmtId="0" fontId="17" fillId="5" borderId="1" xfId="0" applyFont="1" applyFill="1" applyBorder="1" applyAlignment="1" applyProtection="1">
      <alignment horizontal="center" vertical="center"/>
      <protection hidden="1"/>
    </xf>
    <xf numFmtId="0" fontId="17" fillId="5" borderId="1" xfId="0" applyFont="1" applyFill="1" applyBorder="1" applyAlignment="1" applyProtection="1">
      <alignment horizontal="center" vertical="center" wrapText="1"/>
      <protection hidden="1"/>
    </xf>
    <xf numFmtId="0" fontId="0" fillId="5" borderId="22" xfId="0" applyFill="1" applyBorder="1" applyAlignment="1" applyProtection="1">
      <alignment horizontal="left"/>
      <protection hidden="1"/>
    </xf>
    <xf numFmtId="0" fontId="0" fillId="5" borderId="4" xfId="0" applyFill="1" applyBorder="1" applyAlignment="1" applyProtection="1">
      <alignment horizontal="left"/>
      <protection hidden="1"/>
    </xf>
    <xf numFmtId="0" fontId="0" fillId="5" borderId="6" xfId="0" applyFill="1" applyBorder="1" applyAlignment="1" applyProtection="1">
      <alignment horizontal="left"/>
      <protection hidden="1"/>
    </xf>
    <xf numFmtId="0" fontId="0" fillId="5" borderId="15" xfId="0" applyFill="1" applyBorder="1" applyAlignment="1" applyProtection="1">
      <alignment horizontal="left"/>
      <protection hidden="1"/>
    </xf>
    <xf numFmtId="0" fontId="0" fillId="5" borderId="3" xfId="0" applyFill="1" applyBorder="1" applyAlignment="1" applyProtection="1">
      <alignment horizontal="left"/>
      <protection hidden="1"/>
    </xf>
    <xf numFmtId="0" fontId="0" fillId="5" borderId="7" xfId="0" applyFill="1" applyBorder="1" applyAlignment="1" applyProtection="1">
      <alignment horizontal="left"/>
      <protection hidden="1"/>
    </xf>
    <xf numFmtId="0" fontId="12" fillId="0" borderId="18" xfId="0" applyFont="1" applyBorder="1" applyAlignment="1" applyProtection="1">
      <alignment horizontal="center" vertical="center"/>
      <protection hidden="1"/>
    </xf>
    <xf numFmtId="0" fontId="12" fillId="0" borderId="5" xfId="0" applyFont="1" applyBorder="1" applyAlignment="1" applyProtection="1">
      <alignment horizontal="center" vertical="center"/>
      <protection hidden="1"/>
    </xf>
    <xf numFmtId="0" fontId="12" fillId="0" borderId="19" xfId="0" applyFont="1" applyBorder="1" applyAlignment="1" applyProtection="1">
      <alignment horizontal="center" vertical="center"/>
      <protection hidden="1"/>
    </xf>
    <xf numFmtId="0" fontId="22" fillId="5" borderId="1" xfId="0" applyFont="1" applyFill="1" applyBorder="1" applyAlignment="1" applyProtection="1">
      <alignment horizontal="center" vertical="center" wrapText="1"/>
      <protection hidden="1"/>
    </xf>
    <xf numFmtId="0" fontId="11" fillId="3" borderId="13" xfId="0" applyFont="1" applyFill="1" applyBorder="1" applyAlignment="1" applyProtection="1">
      <alignment horizontal="center"/>
      <protection hidden="1"/>
    </xf>
    <xf numFmtId="0" fontId="11" fillId="3" borderId="0" xfId="0" applyFont="1" applyFill="1" applyBorder="1" applyAlignment="1" applyProtection="1">
      <alignment horizontal="center"/>
      <protection hidden="1"/>
    </xf>
    <xf numFmtId="0" fontId="11" fillId="3" borderId="9" xfId="0" applyFont="1" applyFill="1" applyBorder="1" applyAlignment="1" applyProtection="1">
      <alignment horizontal="center"/>
      <protection hidden="1"/>
    </xf>
    <xf numFmtId="0" fontId="12" fillId="0" borderId="1" xfId="0" applyFont="1" applyBorder="1" applyAlignment="1" applyProtection="1">
      <alignment horizontal="center" vertical="center"/>
      <protection hidden="1"/>
    </xf>
    <xf numFmtId="165" fontId="12" fillId="0" borderId="1" xfId="0" applyNumberFormat="1" applyFont="1" applyBorder="1" applyAlignment="1" applyProtection="1">
      <alignment horizontal="center" vertical="center"/>
      <protection hidden="1"/>
    </xf>
    <xf numFmtId="0" fontId="12" fillId="0" borderId="1" xfId="0" applyFont="1" applyBorder="1" applyAlignment="1" applyProtection="1">
      <alignment horizontal="center" vertical="center"/>
    </xf>
    <xf numFmtId="164" fontId="12" fillId="0" borderId="1" xfId="0" applyNumberFormat="1" applyFont="1" applyBorder="1" applyAlignment="1" applyProtection="1">
      <alignment horizontal="center" vertical="center"/>
    </xf>
    <xf numFmtId="0" fontId="12" fillId="0" borderId="18" xfId="0" applyFont="1" applyBorder="1" applyAlignment="1" applyProtection="1">
      <alignment horizontal="left" vertical="center" wrapText="1"/>
    </xf>
    <xf numFmtId="0" fontId="12" fillId="0" borderId="19" xfId="0" applyFont="1" applyBorder="1" applyAlignment="1" applyProtection="1">
      <alignment horizontal="left" vertical="center" wrapText="1"/>
    </xf>
    <xf numFmtId="165" fontId="12" fillId="0" borderId="1" xfId="0" applyNumberFormat="1" applyFont="1" applyBorder="1" applyAlignment="1" applyProtection="1">
      <alignment horizontal="center" vertical="center"/>
    </xf>
    <xf numFmtId="0" fontId="12" fillId="0" borderId="1" xfId="0" applyNumberFormat="1" applyFont="1" applyBorder="1" applyAlignment="1" applyProtection="1">
      <alignment horizontal="center" vertical="center"/>
    </xf>
    <xf numFmtId="0" fontId="11" fillId="3" borderId="13" xfId="0" applyFont="1" applyFill="1" applyBorder="1" applyAlignment="1" applyProtection="1">
      <alignment horizontal="center" vertical="top"/>
      <protection hidden="1"/>
    </xf>
    <xf numFmtId="0" fontId="11" fillId="3" borderId="0" xfId="0" applyFont="1" applyFill="1" applyBorder="1" applyAlignment="1" applyProtection="1">
      <alignment horizontal="center" vertical="top"/>
      <protection hidden="1"/>
    </xf>
    <xf numFmtId="0" fontId="11" fillId="3" borderId="9" xfId="0" applyFont="1" applyFill="1" applyBorder="1" applyAlignment="1" applyProtection="1">
      <alignment horizontal="center" vertical="top"/>
      <protection hidden="1"/>
    </xf>
    <xf numFmtId="0" fontId="27" fillId="3" borderId="15" xfId="0" applyFont="1" applyFill="1" applyBorder="1" applyAlignment="1" applyProtection="1">
      <alignment horizontal="left" vertical="top"/>
      <protection hidden="1"/>
    </xf>
    <xf numFmtId="3" fontId="12" fillId="0" borderId="1" xfId="0" applyNumberFormat="1" applyFont="1" applyBorder="1" applyAlignment="1" applyProtection="1">
      <alignment horizontal="left" vertical="center"/>
    </xf>
    <xf numFmtId="0" fontId="12" fillId="0" borderId="1" xfId="0" applyFont="1" applyBorder="1" applyAlignment="1" applyProtection="1">
      <alignment horizontal="left" vertical="center" wrapText="1"/>
    </xf>
    <xf numFmtId="0" fontId="12" fillId="0" borderId="18" xfId="0" applyNumberFormat="1" applyFont="1" applyBorder="1" applyAlignment="1" applyProtection="1">
      <alignment horizontal="center" vertical="center"/>
    </xf>
    <xf numFmtId="0" fontId="12" fillId="0" borderId="5" xfId="0" applyNumberFormat="1" applyFont="1" applyBorder="1" applyAlignment="1" applyProtection="1">
      <alignment horizontal="center" vertical="center"/>
    </xf>
    <xf numFmtId="0" fontId="11" fillId="3" borderId="21" xfId="0" applyFont="1" applyFill="1" applyBorder="1" applyAlignment="1" applyProtection="1">
      <alignment horizontal="center"/>
      <protection hidden="1"/>
    </xf>
    <xf numFmtId="0" fontId="21" fillId="3" borderId="14" xfId="0" applyFont="1" applyFill="1" applyBorder="1" applyAlignment="1" applyProtection="1">
      <alignment horizontal="center" vertical="center" wrapText="1"/>
      <protection hidden="1"/>
    </xf>
    <xf numFmtId="0" fontId="0" fillId="0" borderId="22" xfId="0" applyBorder="1" applyAlignment="1" applyProtection="1">
      <alignment horizontal="left" vertical="top" wrapText="1"/>
      <protection locked="0" hidden="1"/>
    </xf>
    <xf numFmtId="0" fontId="0" fillId="0" borderId="4" xfId="0" applyBorder="1" applyAlignment="1" applyProtection="1">
      <alignment horizontal="left" vertical="top" wrapText="1"/>
      <protection locked="0" hidden="1"/>
    </xf>
    <xf numFmtId="0" fontId="0" fillId="0" borderId="6" xfId="0" applyBorder="1" applyAlignment="1" applyProtection="1">
      <alignment horizontal="left" vertical="top" wrapText="1"/>
      <protection locked="0" hidden="1"/>
    </xf>
    <xf numFmtId="0" fontId="0" fillId="0" borderId="15" xfId="0" applyBorder="1" applyAlignment="1" applyProtection="1">
      <alignment horizontal="left" vertical="top" wrapText="1"/>
      <protection locked="0" hidden="1"/>
    </xf>
    <xf numFmtId="0" fontId="0" fillId="0" borderId="3" xfId="0" applyBorder="1" applyAlignment="1" applyProtection="1">
      <alignment horizontal="left" vertical="top" wrapText="1"/>
      <protection locked="0" hidden="1"/>
    </xf>
    <xf numFmtId="0" fontId="0" fillId="0" borderId="7" xfId="0" applyBorder="1" applyAlignment="1" applyProtection="1">
      <alignment horizontal="left" vertical="top" wrapText="1"/>
      <protection locked="0" hidden="1"/>
    </xf>
    <xf numFmtId="0" fontId="12" fillId="0" borderId="1" xfId="0" applyFont="1" applyBorder="1" applyAlignment="1" applyProtection="1">
      <alignment horizontal="center" vertical="center"/>
      <protection locked="0" hidden="1"/>
    </xf>
    <xf numFmtId="165" fontId="12" fillId="0" borderId="1" xfId="0" applyNumberFormat="1" applyFont="1" applyBorder="1" applyAlignment="1" applyProtection="1">
      <alignment horizontal="center" vertical="center"/>
      <protection locked="0" hidden="1"/>
    </xf>
    <xf numFmtId="0" fontId="12" fillId="0" borderId="18" xfId="0" applyFont="1" applyBorder="1" applyAlignment="1" applyProtection="1">
      <alignment horizontal="left" vertical="top"/>
      <protection hidden="1"/>
    </xf>
    <xf numFmtId="0" fontId="12" fillId="0" borderId="19" xfId="0" applyFont="1" applyBorder="1" applyAlignment="1" applyProtection="1">
      <alignment horizontal="left" vertical="top"/>
      <protection hidden="1"/>
    </xf>
    <xf numFmtId="0" fontId="12" fillId="0" borderId="18" xfId="0" applyFont="1" applyBorder="1" applyAlignment="1" applyProtection="1">
      <alignment horizontal="center" vertical="center"/>
      <protection locked="0" hidden="1"/>
    </xf>
    <xf numFmtId="0" fontId="12" fillId="0" borderId="5" xfId="0" applyFont="1" applyBorder="1" applyAlignment="1" applyProtection="1">
      <alignment horizontal="center" vertical="center"/>
      <protection locked="0" hidden="1"/>
    </xf>
    <xf numFmtId="0" fontId="12" fillId="0" borderId="19" xfId="0" applyFont="1" applyBorder="1" applyAlignment="1" applyProtection="1">
      <alignment horizontal="center" vertical="center"/>
      <protection locked="0" hidden="1"/>
    </xf>
    <xf numFmtId="0" fontId="18" fillId="3" borderId="18" xfId="0" applyFont="1" applyFill="1" applyBorder="1" applyAlignment="1" applyProtection="1">
      <alignment horizontal="left" vertical="top" wrapText="1"/>
      <protection hidden="1"/>
    </xf>
    <xf numFmtId="0" fontId="0" fillId="0" borderId="5" xfId="0" applyBorder="1" applyAlignment="1">
      <alignment horizontal="left" vertical="top" wrapText="1"/>
    </xf>
    <xf numFmtId="0" fontId="0" fillId="0" borderId="19" xfId="0" applyBorder="1" applyAlignment="1">
      <alignment horizontal="left" vertical="top" wrapText="1"/>
    </xf>
    <xf numFmtId="0" fontId="13" fillId="2" borderId="11" xfId="0" applyFont="1" applyFill="1" applyBorder="1" applyAlignment="1" applyProtection="1">
      <alignment wrapText="1"/>
      <protection hidden="1"/>
    </xf>
    <xf numFmtId="0" fontId="13" fillId="2" borderId="12" xfId="0" applyFont="1" applyFill="1" applyBorder="1" applyAlignment="1" applyProtection="1">
      <alignment wrapText="1"/>
      <protection hidden="1"/>
    </xf>
    <xf numFmtId="0" fontId="17" fillId="2" borderId="11" xfId="0" applyFont="1" applyFill="1" applyBorder="1" applyAlignment="1" applyProtection="1">
      <alignment wrapText="1"/>
      <protection hidden="1"/>
    </xf>
    <xf numFmtId="0" fontId="17" fillId="2" borderId="12" xfId="0" applyFont="1" applyFill="1" applyBorder="1" applyAlignment="1" applyProtection="1">
      <alignment wrapText="1"/>
      <protection hidden="1"/>
    </xf>
    <xf numFmtId="0" fontId="12" fillId="0" borderId="18" xfId="0" applyFont="1" applyBorder="1" applyAlignment="1" applyProtection="1">
      <alignment horizontal="left" vertical="top"/>
      <protection locked="0" hidden="1"/>
    </xf>
    <xf numFmtId="0" fontId="12" fillId="0" borderId="19" xfId="0" applyFont="1" applyBorder="1" applyAlignment="1" applyProtection="1">
      <alignment horizontal="left" vertical="top"/>
      <protection locked="0" hidden="1"/>
    </xf>
    <xf numFmtId="0" fontId="12" fillId="5" borderId="1" xfId="0" applyFont="1" applyFill="1" applyBorder="1" applyAlignment="1">
      <alignment horizontal="center" vertical="center" textRotation="90" wrapText="1"/>
    </xf>
    <xf numFmtId="0" fontId="12" fillId="5" borderId="22" xfId="0" applyFont="1" applyFill="1" applyBorder="1" applyAlignment="1">
      <alignment horizontal="center" vertical="center" textRotation="90" wrapText="1"/>
    </xf>
    <xf numFmtId="0" fontId="12" fillId="5" borderId="2" xfId="0" applyFont="1" applyFill="1" applyBorder="1" applyAlignment="1">
      <alignment horizontal="center" vertical="center" textRotation="90" wrapText="1"/>
    </xf>
    <xf numFmtId="0" fontId="28" fillId="6" borderId="18" xfId="0" applyFont="1" applyFill="1" applyBorder="1" applyAlignment="1" applyProtection="1">
      <alignment horizontal="left"/>
      <protection hidden="1"/>
    </xf>
    <xf numFmtId="0" fontId="28" fillId="6" borderId="5" xfId="0" applyFont="1" applyFill="1" applyBorder="1" applyAlignment="1" applyProtection="1">
      <alignment horizontal="left"/>
      <protection hidden="1"/>
    </xf>
    <xf numFmtId="0" fontId="28" fillId="6" borderId="19" xfId="0" applyFont="1" applyFill="1" applyBorder="1" applyAlignment="1" applyProtection="1">
      <alignment horizontal="left"/>
      <protection hidden="1"/>
    </xf>
    <xf numFmtId="0" fontId="29" fillId="0" borderId="18" xfId="0" applyFont="1" applyFill="1" applyBorder="1" applyAlignment="1" applyProtection="1">
      <alignment horizontal="center" vertical="center"/>
      <protection hidden="1"/>
    </xf>
    <xf numFmtId="0" fontId="29" fillId="0" borderId="5" xfId="0" applyFont="1" applyFill="1" applyBorder="1" applyAlignment="1" applyProtection="1">
      <alignment horizontal="center" vertical="center"/>
      <protection hidden="1"/>
    </xf>
    <xf numFmtId="0" fontId="29" fillId="0" borderId="19" xfId="0" applyFont="1" applyFill="1" applyBorder="1" applyAlignment="1" applyProtection="1">
      <alignment horizontal="center" vertical="center"/>
      <protection hidden="1"/>
    </xf>
  </cellXfs>
  <cellStyles count="2">
    <cellStyle name="Hyperlink" xfId="1" builtinId="8"/>
    <cellStyle name="Normal" xfId="0" builtinId="0"/>
  </cellStyles>
  <dxfs count="631">
    <dxf>
      <font>
        <b/>
        <i val="0"/>
        <color rgb="FFFF0000"/>
      </font>
    </dxf>
    <dxf>
      <font>
        <b/>
        <i val="0"/>
        <color rgb="FFFF0000"/>
      </font>
      <fill>
        <patternFill patternType="solid">
          <bgColor theme="0" tint="-4.9989318521683403E-2"/>
        </patternFill>
      </fill>
    </dxf>
    <dxf>
      <font>
        <b/>
        <i val="0"/>
        <strike val="0"/>
        <color rgb="FF00B050"/>
      </font>
      <fill>
        <patternFill>
          <bgColor theme="0" tint="-4.9989318521683403E-2"/>
        </patternFill>
      </fill>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
      <fill>
        <gradientFill degree="270">
          <stop position="0">
            <color theme="0"/>
          </stop>
          <stop position="1">
            <color rgb="FFFF0000"/>
          </stop>
        </gradientFill>
      </fill>
    </dxf>
    <dxf>
      <font>
        <b/>
        <i val="0"/>
        <color rgb="FFFF0000"/>
      </font>
    </dxf>
    <dxf>
      <font>
        <b/>
        <i val="0"/>
        <color rgb="FFFF0000"/>
      </font>
    </dxf>
    <dxf>
      <font>
        <b/>
        <i val="0"/>
        <color rgb="FFFF0000"/>
      </font>
    </dxf>
    <dxf>
      <font>
        <b/>
        <i val="0"/>
        <color rgb="FFFF0000"/>
      </font>
    </dxf>
  </dxfs>
  <tableStyles count="0" defaultTableStyle="TableStyleMedium9" defaultPivotStyle="PivotStyleLight16"/>
  <colors>
    <mruColors>
      <color rgb="FFDBE5F1"/>
      <color rgb="FFF2F2F2"/>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microsoft.com/office/2006/relationships/vbaProject" Target="vbaProject.bin"/></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Radio" firstButton="1" lockText="1" noThreeD="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Radio" checked="Checked"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checked="Checked" firstButton="1"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247650</xdr:colOff>
      <xdr:row>3</xdr:row>
      <xdr:rowOff>28575</xdr:rowOff>
    </xdr:from>
    <xdr:to>
      <xdr:col>5</xdr:col>
      <xdr:colOff>400050</xdr:colOff>
      <xdr:row>3</xdr:row>
      <xdr:rowOff>2352675</xdr:rowOff>
    </xdr:to>
    <xdr:pic>
      <xdr:nvPicPr>
        <xdr:cNvPr id="4330"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247650" y="1895475"/>
          <a:ext cx="3848100" cy="2324100"/>
        </a:xfrm>
        <a:prstGeom prst="rect">
          <a:avLst/>
        </a:prstGeom>
        <a:noFill/>
        <a:ln w="9525">
          <a:noFill/>
          <a:miter lim="800000"/>
          <a:headEnd/>
          <a:tailEnd/>
        </a:ln>
      </xdr:spPr>
    </xdr:pic>
    <xdr:clientData/>
  </xdr:twoCellAnchor>
  <xdr:twoCellAnchor editAs="oneCell">
    <xdr:from>
      <xdr:col>0</xdr:col>
      <xdr:colOff>381000</xdr:colOff>
      <xdr:row>2</xdr:row>
      <xdr:rowOff>885825</xdr:rowOff>
    </xdr:from>
    <xdr:to>
      <xdr:col>10</xdr:col>
      <xdr:colOff>361950</xdr:colOff>
      <xdr:row>2</xdr:row>
      <xdr:rowOff>2371725</xdr:rowOff>
    </xdr:to>
    <xdr:pic>
      <xdr:nvPicPr>
        <xdr:cNvPr id="4334" name="Picture 238"/>
        <xdr:cNvPicPr>
          <a:picLocks noChangeAspect="1" noChangeArrowheads="1"/>
        </xdr:cNvPicPr>
      </xdr:nvPicPr>
      <xdr:blipFill>
        <a:blip xmlns:r="http://schemas.openxmlformats.org/officeDocument/2006/relationships" r:embed="rId2" cstate="print"/>
        <a:srcRect/>
        <a:stretch>
          <a:fillRect/>
        </a:stretch>
      </xdr:blipFill>
      <xdr:spPr bwMode="auto">
        <a:xfrm>
          <a:off x="381000" y="1552575"/>
          <a:ext cx="7134225" cy="1485900"/>
        </a:xfrm>
        <a:prstGeom prst="rect">
          <a:avLst/>
        </a:prstGeom>
        <a:noFill/>
      </xdr:spPr>
    </xdr:pic>
    <xdr:clientData/>
  </xdr:twoCellAnchor>
  <mc:AlternateContent xmlns:mc="http://schemas.openxmlformats.org/markup-compatibility/2006">
    <mc:Choice xmlns:a14="http://schemas.microsoft.com/office/drawing/2010/main" Requires="a14">
      <xdr:twoCellAnchor editAs="oneCell">
        <xdr:from>
          <xdr:col>9</xdr:col>
          <xdr:colOff>182880</xdr:colOff>
          <xdr:row>7</xdr:row>
          <xdr:rowOff>1173480</xdr:rowOff>
        </xdr:from>
        <xdr:to>
          <xdr:col>9</xdr:col>
          <xdr:colOff>723900</xdr:colOff>
          <xdr:row>7</xdr:row>
          <xdr:rowOff>1409700</xdr:rowOff>
        </xdr:to>
        <xdr:sp macro="" textlink="">
          <xdr:nvSpPr>
            <xdr:cNvPr id="4098" name="Button 2" hidden="1">
              <a:extLst>
                <a:ext uri="{63B3BB69-23CF-44E3-9099-C40C66FF867C}">
                  <a14:compatExt spid="_x0000_s4098"/>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Print</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xdr:colOff>
          <xdr:row>29</xdr:row>
          <xdr:rowOff>182880</xdr:rowOff>
        </xdr:from>
        <xdr:to>
          <xdr:col>1</xdr:col>
          <xdr:colOff>83820</xdr:colOff>
          <xdr:row>30</xdr:row>
          <xdr:rowOff>236220</xdr:rowOff>
        </xdr:to>
        <xdr:sp macro="" textlink="">
          <xdr:nvSpPr>
            <xdr:cNvPr id="27649" name="Button 1" hidden="1">
              <a:extLst>
                <a:ext uri="{63B3BB69-23CF-44E3-9099-C40C66FF867C}">
                  <a14:compatExt spid="_x0000_s27649"/>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Travel Expense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xdr:colOff>
          <xdr:row>40</xdr:row>
          <xdr:rowOff>68580</xdr:rowOff>
        </xdr:from>
        <xdr:to>
          <xdr:col>1</xdr:col>
          <xdr:colOff>83820</xdr:colOff>
          <xdr:row>41</xdr:row>
          <xdr:rowOff>121920</xdr:rowOff>
        </xdr:to>
        <xdr:sp macro="" textlink="">
          <xdr:nvSpPr>
            <xdr:cNvPr id="27650" name="Button 2" hidden="1">
              <a:extLst>
                <a:ext uri="{63B3BB69-23CF-44E3-9099-C40C66FF867C}">
                  <a14:compatExt spid="_x0000_s2765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Equipment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68580</xdr:colOff>
          <xdr:row>51</xdr:row>
          <xdr:rowOff>68580</xdr:rowOff>
        </xdr:from>
        <xdr:to>
          <xdr:col>1</xdr:col>
          <xdr:colOff>106680</xdr:colOff>
          <xdr:row>52</xdr:row>
          <xdr:rowOff>121920</xdr:rowOff>
        </xdr:to>
        <xdr:sp macro="" textlink="">
          <xdr:nvSpPr>
            <xdr:cNvPr id="27651" name="Button 3" hidden="1">
              <a:extLst>
                <a:ext uri="{63B3BB69-23CF-44E3-9099-C40C66FF867C}">
                  <a14:compatExt spid="_x0000_s27651"/>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Supply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152400</xdr:colOff>
          <xdr:row>29</xdr:row>
          <xdr:rowOff>182880</xdr:rowOff>
        </xdr:from>
        <xdr:to>
          <xdr:col>2</xdr:col>
          <xdr:colOff>0</xdr:colOff>
          <xdr:row>30</xdr:row>
          <xdr:rowOff>236220</xdr:rowOff>
        </xdr:to>
        <xdr:sp macro="" textlink="">
          <xdr:nvSpPr>
            <xdr:cNvPr id="27654" name="Button 6" hidden="1">
              <a:extLst>
                <a:ext uri="{63B3BB69-23CF-44E3-9099-C40C66FF867C}">
                  <a14:compatExt spid="_x0000_s27654"/>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114300</xdr:colOff>
          <xdr:row>40</xdr:row>
          <xdr:rowOff>68580</xdr:rowOff>
        </xdr:from>
        <xdr:to>
          <xdr:col>1</xdr:col>
          <xdr:colOff>1485900</xdr:colOff>
          <xdr:row>41</xdr:row>
          <xdr:rowOff>121920</xdr:rowOff>
        </xdr:to>
        <xdr:sp macro="" textlink="">
          <xdr:nvSpPr>
            <xdr:cNvPr id="27655" name="Button 7" hidden="1">
              <a:extLst>
                <a:ext uri="{63B3BB69-23CF-44E3-9099-C40C66FF867C}">
                  <a14:compatExt spid="_x0000_s27655"/>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121920</xdr:colOff>
          <xdr:row>51</xdr:row>
          <xdr:rowOff>68580</xdr:rowOff>
        </xdr:from>
        <xdr:to>
          <xdr:col>1</xdr:col>
          <xdr:colOff>1485900</xdr:colOff>
          <xdr:row>52</xdr:row>
          <xdr:rowOff>121920</xdr:rowOff>
        </xdr:to>
        <xdr:sp macro="" textlink="">
          <xdr:nvSpPr>
            <xdr:cNvPr id="27656" name="Button 8" hidden="1">
              <a:extLst>
                <a:ext uri="{63B3BB69-23CF-44E3-9099-C40C66FF867C}">
                  <a14:compatExt spid="_x0000_s27656"/>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xdr:colOff>
          <xdr:row>18</xdr:row>
          <xdr:rowOff>106680</xdr:rowOff>
        </xdr:from>
        <xdr:to>
          <xdr:col>1</xdr:col>
          <xdr:colOff>83820</xdr:colOff>
          <xdr:row>19</xdr:row>
          <xdr:rowOff>160020</xdr:rowOff>
        </xdr:to>
        <xdr:sp macro="" textlink="">
          <xdr:nvSpPr>
            <xdr:cNvPr id="27659" name="Button 11" hidden="1">
              <a:extLst>
                <a:ext uri="{63B3BB69-23CF-44E3-9099-C40C66FF867C}">
                  <a14:compatExt spid="_x0000_s27659"/>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Benefit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18</xdr:row>
          <xdr:rowOff>106680</xdr:rowOff>
        </xdr:from>
        <xdr:to>
          <xdr:col>1</xdr:col>
          <xdr:colOff>1485900</xdr:colOff>
          <xdr:row>19</xdr:row>
          <xdr:rowOff>160020</xdr:rowOff>
        </xdr:to>
        <xdr:sp macro="" textlink="">
          <xdr:nvSpPr>
            <xdr:cNvPr id="27660" name="Button 12" hidden="1">
              <a:extLst>
                <a:ext uri="{63B3BB69-23CF-44E3-9099-C40C66FF867C}">
                  <a14:compatExt spid="_x0000_s2766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38100</xdr:colOff>
          <xdr:row>7</xdr:row>
          <xdr:rowOff>106680</xdr:rowOff>
        </xdr:from>
        <xdr:to>
          <xdr:col>1</xdr:col>
          <xdr:colOff>76200</xdr:colOff>
          <xdr:row>8</xdr:row>
          <xdr:rowOff>160020</xdr:rowOff>
        </xdr:to>
        <xdr:sp macro="" textlink="">
          <xdr:nvSpPr>
            <xdr:cNvPr id="27661" name="Button 13" hidden="1">
              <a:extLst>
                <a:ext uri="{63B3BB69-23CF-44E3-9099-C40C66FF867C}">
                  <a14:compatExt spid="_x0000_s27661"/>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Personnel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121920</xdr:colOff>
          <xdr:row>7</xdr:row>
          <xdr:rowOff>106680</xdr:rowOff>
        </xdr:from>
        <xdr:to>
          <xdr:col>1</xdr:col>
          <xdr:colOff>1485900</xdr:colOff>
          <xdr:row>8</xdr:row>
          <xdr:rowOff>160020</xdr:rowOff>
        </xdr:to>
        <xdr:sp macro="" textlink="">
          <xdr:nvSpPr>
            <xdr:cNvPr id="27662" name="Button 14" hidden="1">
              <a:extLst>
                <a:ext uri="{63B3BB69-23CF-44E3-9099-C40C66FF867C}">
                  <a14:compatExt spid="_x0000_s27662"/>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12</xdr:row>
          <xdr:rowOff>22860</xdr:rowOff>
        </xdr:from>
        <xdr:to>
          <xdr:col>10</xdr:col>
          <xdr:colOff>708660</xdr:colOff>
          <xdr:row>12</xdr:row>
          <xdr:rowOff>259080</xdr:rowOff>
        </xdr:to>
        <xdr:sp macro="" textlink="">
          <xdr:nvSpPr>
            <xdr:cNvPr id="27665" name="Button 17" hidden="1">
              <a:extLst>
                <a:ext uri="{63B3BB69-23CF-44E3-9099-C40C66FF867C}">
                  <a14:compatExt spid="_x0000_s27665"/>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 Area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198120</xdr:colOff>
          <xdr:row>23</xdr:row>
          <xdr:rowOff>22860</xdr:rowOff>
        </xdr:from>
        <xdr:to>
          <xdr:col>11</xdr:col>
          <xdr:colOff>0</xdr:colOff>
          <xdr:row>23</xdr:row>
          <xdr:rowOff>259080</xdr:rowOff>
        </xdr:to>
        <xdr:sp macro="" textlink="">
          <xdr:nvSpPr>
            <xdr:cNvPr id="27666" name="Button 18" hidden="1">
              <a:extLst>
                <a:ext uri="{63B3BB69-23CF-44E3-9099-C40C66FF867C}">
                  <a14:compatExt spid="_x0000_s27666"/>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182880</xdr:colOff>
          <xdr:row>34</xdr:row>
          <xdr:rowOff>22860</xdr:rowOff>
        </xdr:from>
        <xdr:to>
          <xdr:col>11</xdr:col>
          <xdr:colOff>0</xdr:colOff>
          <xdr:row>34</xdr:row>
          <xdr:rowOff>259080</xdr:rowOff>
        </xdr:to>
        <xdr:sp macro="" textlink="">
          <xdr:nvSpPr>
            <xdr:cNvPr id="27667" name="Button 19" hidden="1">
              <a:extLst>
                <a:ext uri="{63B3BB69-23CF-44E3-9099-C40C66FF867C}">
                  <a14:compatExt spid="_x0000_s27667"/>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213360</xdr:colOff>
          <xdr:row>45</xdr:row>
          <xdr:rowOff>22860</xdr:rowOff>
        </xdr:from>
        <xdr:to>
          <xdr:col>11</xdr:col>
          <xdr:colOff>0</xdr:colOff>
          <xdr:row>45</xdr:row>
          <xdr:rowOff>259080</xdr:rowOff>
        </xdr:to>
        <xdr:sp macro="" textlink="">
          <xdr:nvSpPr>
            <xdr:cNvPr id="27668" name="Button 20" hidden="1">
              <a:extLst>
                <a:ext uri="{63B3BB69-23CF-44E3-9099-C40C66FF867C}">
                  <a14:compatExt spid="_x0000_s27668"/>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175260</xdr:colOff>
          <xdr:row>56</xdr:row>
          <xdr:rowOff>22860</xdr:rowOff>
        </xdr:from>
        <xdr:to>
          <xdr:col>10</xdr:col>
          <xdr:colOff>716280</xdr:colOff>
          <xdr:row>56</xdr:row>
          <xdr:rowOff>259080</xdr:rowOff>
        </xdr:to>
        <xdr:sp macro="" textlink="">
          <xdr:nvSpPr>
            <xdr:cNvPr id="27669" name="Button 21" hidden="1">
              <a:extLst>
                <a:ext uri="{63B3BB69-23CF-44E3-9099-C40C66FF867C}">
                  <a14:compatExt spid="_x0000_s27669"/>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327660</xdr:colOff>
          <xdr:row>132</xdr:row>
          <xdr:rowOff>68580</xdr:rowOff>
        </xdr:from>
        <xdr:to>
          <xdr:col>10</xdr:col>
          <xdr:colOff>556260</xdr:colOff>
          <xdr:row>132</xdr:row>
          <xdr:rowOff>350520</xdr:rowOff>
        </xdr:to>
        <xdr:sp macro="" textlink="">
          <xdr:nvSpPr>
            <xdr:cNvPr id="27748" name="Button 100" hidden="1">
              <a:extLst>
                <a:ext uri="{63B3BB69-23CF-44E3-9099-C40C66FF867C}">
                  <a14:compatExt spid="_x0000_s27748"/>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228600</xdr:colOff>
          <xdr:row>144</xdr:row>
          <xdr:rowOff>30480</xdr:rowOff>
        </xdr:from>
        <xdr:to>
          <xdr:col>10</xdr:col>
          <xdr:colOff>632460</xdr:colOff>
          <xdr:row>144</xdr:row>
          <xdr:rowOff>289560</xdr:rowOff>
        </xdr:to>
        <xdr:sp macro="" textlink="">
          <xdr:nvSpPr>
            <xdr:cNvPr id="27749" name="Button 101" hidden="1">
              <a:extLst>
                <a:ext uri="{63B3BB69-23CF-44E3-9099-C40C66FF867C}">
                  <a14:compatExt spid="_x0000_s27749"/>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121920</xdr:colOff>
          <xdr:row>76</xdr:row>
          <xdr:rowOff>45720</xdr:rowOff>
        </xdr:from>
        <xdr:to>
          <xdr:col>1</xdr:col>
          <xdr:colOff>1813560</xdr:colOff>
          <xdr:row>77</xdr:row>
          <xdr:rowOff>137160</xdr:rowOff>
        </xdr:to>
        <xdr:sp macro="" textlink="">
          <xdr:nvSpPr>
            <xdr:cNvPr id="27750" name="Button 102" hidden="1">
              <a:extLst>
                <a:ext uri="{63B3BB69-23CF-44E3-9099-C40C66FF867C}">
                  <a14:compatExt spid="_x0000_s2775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125</xdr:row>
          <xdr:rowOff>60960</xdr:rowOff>
        </xdr:from>
        <xdr:to>
          <xdr:col>1</xdr:col>
          <xdr:colOff>1813560</xdr:colOff>
          <xdr:row>125</xdr:row>
          <xdr:rowOff>335280</xdr:rowOff>
        </xdr:to>
        <xdr:sp macro="" textlink="">
          <xdr:nvSpPr>
            <xdr:cNvPr id="27751" name="Button 103" hidden="1">
              <a:extLst>
                <a:ext uri="{63B3BB69-23CF-44E3-9099-C40C66FF867C}">
                  <a14:compatExt spid="_x0000_s27751"/>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114300</xdr:colOff>
          <xdr:row>138</xdr:row>
          <xdr:rowOff>45720</xdr:rowOff>
        </xdr:from>
        <xdr:to>
          <xdr:col>1</xdr:col>
          <xdr:colOff>1798320</xdr:colOff>
          <xdr:row>138</xdr:row>
          <xdr:rowOff>335280</xdr:rowOff>
        </xdr:to>
        <xdr:sp macro="" textlink="">
          <xdr:nvSpPr>
            <xdr:cNvPr id="27752" name="Button 104" hidden="1">
              <a:extLst>
                <a:ext uri="{63B3BB69-23CF-44E3-9099-C40C66FF867C}">
                  <a14:compatExt spid="_x0000_s27752"/>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xdr:colOff>
          <xdr:row>76</xdr:row>
          <xdr:rowOff>45720</xdr:rowOff>
        </xdr:from>
        <xdr:to>
          <xdr:col>1</xdr:col>
          <xdr:colOff>83820</xdr:colOff>
          <xdr:row>77</xdr:row>
          <xdr:rowOff>144780</xdr:rowOff>
        </xdr:to>
        <xdr:sp macro="" textlink="">
          <xdr:nvSpPr>
            <xdr:cNvPr id="27753" name="Button 105" hidden="1">
              <a:extLst>
                <a:ext uri="{63B3BB69-23CF-44E3-9099-C40C66FF867C}">
                  <a14:compatExt spid="_x0000_s27753"/>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68580</xdr:colOff>
          <xdr:row>93</xdr:row>
          <xdr:rowOff>144780</xdr:rowOff>
        </xdr:from>
        <xdr:to>
          <xdr:col>1</xdr:col>
          <xdr:colOff>106680</xdr:colOff>
          <xdr:row>94</xdr:row>
          <xdr:rowOff>0</xdr:rowOff>
        </xdr:to>
        <xdr:sp macro="" textlink="">
          <xdr:nvSpPr>
            <xdr:cNvPr id="27754" name="Button 106" hidden="1">
              <a:extLst>
                <a:ext uri="{63B3BB69-23CF-44E3-9099-C40C66FF867C}">
                  <a14:compatExt spid="_x0000_s27754"/>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Travel Expense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137160</xdr:colOff>
          <xdr:row>93</xdr:row>
          <xdr:rowOff>144780</xdr:rowOff>
        </xdr:from>
        <xdr:to>
          <xdr:col>1</xdr:col>
          <xdr:colOff>1821180</xdr:colOff>
          <xdr:row>94</xdr:row>
          <xdr:rowOff>0</xdr:rowOff>
        </xdr:to>
        <xdr:sp macro="" textlink="">
          <xdr:nvSpPr>
            <xdr:cNvPr id="27755" name="Button 107" hidden="1">
              <a:extLst>
                <a:ext uri="{63B3BB69-23CF-44E3-9099-C40C66FF867C}">
                  <a14:compatExt spid="_x0000_s27755"/>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Travel Expense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xdr:colOff>
          <xdr:row>125</xdr:row>
          <xdr:rowOff>60960</xdr:rowOff>
        </xdr:from>
        <xdr:to>
          <xdr:col>1</xdr:col>
          <xdr:colOff>83820</xdr:colOff>
          <xdr:row>125</xdr:row>
          <xdr:rowOff>335280</xdr:rowOff>
        </xdr:to>
        <xdr:sp macro="" textlink="">
          <xdr:nvSpPr>
            <xdr:cNvPr id="27756" name="Button 108" hidden="1">
              <a:extLst>
                <a:ext uri="{63B3BB69-23CF-44E3-9099-C40C66FF867C}">
                  <a14:compatExt spid="_x0000_s27756"/>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Other Cost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38100</xdr:colOff>
          <xdr:row>138</xdr:row>
          <xdr:rowOff>45720</xdr:rowOff>
        </xdr:from>
        <xdr:to>
          <xdr:col>1</xdr:col>
          <xdr:colOff>76200</xdr:colOff>
          <xdr:row>138</xdr:row>
          <xdr:rowOff>350520</xdr:rowOff>
        </xdr:to>
        <xdr:sp macro="" textlink="">
          <xdr:nvSpPr>
            <xdr:cNvPr id="27757" name="Button 109" hidden="1">
              <a:extLst>
                <a:ext uri="{63B3BB69-23CF-44E3-9099-C40C66FF867C}">
                  <a14:compatExt spid="_x0000_s27757"/>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Indirect Cost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137160</xdr:colOff>
          <xdr:row>106</xdr:row>
          <xdr:rowOff>45720</xdr:rowOff>
        </xdr:from>
        <xdr:to>
          <xdr:col>1</xdr:col>
          <xdr:colOff>1813560</xdr:colOff>
          <xdr:row>107</xdr:row>
          <xdr:rowOff>137160</xdr:rowOff>
        </xdr:to>
        <xdr:sp macro="" textlink="">
          <xdr:nvSpPr>
            <xdr:cNvPr id="27758" name="Button 110" hidden="1">
              <a:extLst>
                <a:ext uri="{63B3BB69-23CF-44E3-9099-C40C66FF867C}">
                  <a14:compatExt spid="_x0000_s27758"/>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xdr:colOff>
          <xdr:row>106</xdr:row>
          <xdr:rowOff>45720</xdr:rowOff>
        </xdr:from>
        <xdr:to>
          <xdr:col>1</xdr:col>
          <xdr:colOff>83820</xdr:colOff>
          <xdr:row>107</xdr:row>
          <xdr:rowOff>144780</xdr:rowOff>
        </xdr:to>
        <xdr:sp macro="" textlink="">
          <xdr:nvSpPr>
            <xdr:cNvPr id="27759" name="Button 111" hidden="1">
              <a:extLst>
                <a:ext uri="{63B3BB69-23CF-44E3-9099-C40C66FF867C}">
                  <a14:compatExt spid="_x0000_s27759"/>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68580</xdr:colOff>
          <xdr:row>117</xdr:row>
          <xdr:rowOff>144780</xdr:rowOff>
        </xdr:from>
        <xdr:to>
          <xdr:col>1</xdr:col>
          <xdr:colOff>106680</xdr:colOff>
          <xdr:row>118</xdr:row>
          <xdr:rowOff>0</xdr:rowOff>
        </xdr:to>
        <xdr:sp macro="" textlink="">
          <xdr:nvSpPr>
            <xdr:cNvPr id="27760" name="Button 112" hidden="1">
              <a:extLst>
                <a:ext uri="{63B3BB69-23CF-44E3-9099-C40C66FF867C}">
                  <a14:compatExt spid="_x0000_s2776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Travel Expense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144780</xdr:colOff>
          <xdr:row>117</xdr:row>
          <xdr:rowOff>144780</xdr:rowOff>
        </xdr:from>
        <xdr:to>
          <xdr:col>1</xdr:col>
          <xdr:colOff>1828800</xdr:colOff>
          <xdr:row>118</xdr:row>
          <xdr:rowOff>0</xdr:rowOff>
        </xdr:to>
        <xdr:sp macro="" textlink="">
          <xdr:nvSpPr>
            <xdr:cNvPr id="27761" name="Button 113" hidden="1">
              <a:extLst>
                <a:ext uri="{63B3BB69-23CF-44E3-9099-C40C66FF867C}">
                  <a14:compatExt spid="_x0000_s27761"/>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Travel Expense</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xdr:colOff>
          <xdr:row>29</xdr:row>
          <xdr:rowOff>182880</xdr:rowOff>
        </xdr:from>
        <xdr:to>
          <xdr:col>1</xdr:col>
          <xdr:colOff>83820</xdr:colOff>
          <xdr:row>30</xdr:row>
          <xdr:rowOff>236220</xdr:rowOff>
        </xdr:to>
        <xdr:sp macro="" textlink="">
          <xdr:nvSpPr>
            <xdr:cNvPr id="31745" name="Button 1" hidden="1">
              <a:extLst>
                <a:ext uri="{63B3BB69-23CF-44E3-9099-C40C66FF867C}">
                  <a14:compatExt spid="_x0000_s31745"/>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Travel Expense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xdr:colOff>
          <xdr:row>40</xdr:row>
          <xdr:rowOff>68580</xdr:rowOff>
        </xdr:from>
        <xdr:to>
          <xdr:col>1</xdr:col>
          <xdr:colOff>83820</xdr:colOff>
          <xdr:row>41</xdr:row>
          <xdr:rowOff>121920</xdr:rowOff>
        </xdr:to>
        <xdr:sp macro="" textlink="">
          <xdr:nvSpPr>
            <xdr:cNvPr id="31746" name="Button 2" hidden="1">
              <a:extLst>
                <a:ext uri="{63B3BB69-23CF-44E3-9099-C40C66FF867C}">
                  <a14:compatExt spid="_x0000_s31746"/>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Equipment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68580</xdr:colOff>
          <xdr:row>51</xdr:row>
          <xdr:rowOff>68580</xdr:rowOff>
        </xdr:from>
        <xdr:to>
          <xdr:col>1</xdr:col>
          <xdr:colOff>106680</xdr:colOff>
          <xdr:row>52</xdr:row>
          <xdr:rowOff>121920</xdr:rowOff>
        </xdr:to>
        <xdr:sp macro="" textlink="">
          <xdr:nvSpPr>
            <xdr:cNvPr id="31747" name="Button 3" hidden="1">
              <a:extLst>
                <a:ext uri="{63B3BB69-23CF-44E3-9099-C40C66FF867C}">
                  <a14:compatExt spid="_x0000_s31747"/>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Supply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152400</xdr:colOff>
          <xdr:row>29</xdr:row>
          <xdr:rowOff>182880</xdr:rowOff>
        </xdr:from>
        <xdr:to>
          <xdr:col>2</xdr:col>
          <xdr:colOff>0</xdr:colOff>
          <xdr:row>30</xdr:row>
          <xdr:rowOff>236220</xdr:rowOff>
        </xdr:to>
        <xdr:sp macro="" textlink="">
          <xdr:nvSpPr>
            <xdr:cNvPr id="31750" name="Button 6" hidden="1">
              <a:extLst>
                <a:ext uri="{63B3BB69-23CF-44E3-9099-C40C66FF867C}">
                  <a14:compatExt spid="_x0000_s3175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114300</xdr:colOff>
          <xdr:row>40</xdr:row>
          <xdr:rowOff>68580</xdr:rowOff>
        </xdr:from>
        <xdr:to>
          <xdr:col>1</xdr:col>
          <xdr:colOff>1485900</xdr:colOff>
          <xdr:row>41</xdr:row>
          <xdr:rowOff>121920</xdr:rowOff>
        </xdr:to>
        <xdr:sp macro="" textlink="">
          <xdr:nvSpPr>
            <xdr:cNvPr id="31751" name="Button 7" hidden="1">
              <a:extLst>
                <a:ext uri="{63B3BB69-23CF-44E3-9099-C40C66FF867C}">
                  <a14:compatExt spid="_x0000_s31751"/>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121920</xdr:colOff>
          <xdr:row>51</xdr:row>
          <xdr:rowOff>68580</xdr:rowOff>
        </xdr:from>
        <xdr:to>
          <xdr:col>1</xdr:col>
          <xdr:colOff>1485900</xdr:colOff>
          <xdr:row>52</xdr:row>
          <xdr:rowOff>121920</xdr:rowOff>
        </xdr:to>
        <xdr:sp macro="" textlink="">
          <xdr:nvSpPr>
            <xdr:cNvPr id="31752" name="Button 8" hidden="1">
              <a:extLst>
                <a:ext uri="{63B3BB69-23CF-44E3-9099-C40C66FF867C}">
                  <a14:compatExt spid="_x0000_s31752"/>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xdr:colOff>
          <xdr:row>18</xdr:row>
          <xdr:rowOff>106680</xdr:rowOff>
        </xdr:from>
        <xdr:to>
          <xdr:col>1</xdr:col>
          <xdr:colOff>83820</xdr:colOff>
          <xdr:row>19</xdr:row>
          <xdr:rowOff>160020</xdr:rowOff>
        </xdr:to>
        <xdr:sp macro="" textlink="">
          <xdr:nvSpPr>
            <xdr:cNvPr id="31755" name="Button 11" hidden="1">
              <a:extLst>
                <a:ext uri="{63B3BB69-23CF-44E3-9099-C40C66FF867C}">
                  <a14:compatExt spid="_x0000_s31755"/>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Benefit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18</xdr:row>
          <xdr:rowOff>106680</xdr:rowOff>
        </xdr:from>
        <xdr:to>
          <xdr:col>1</xdr:col>
          <xdr:colOff>1485900</xdr:colOff>
          <xdr:row>19</xdr:row>
          <xdr:rowOff>160020</xdr:rowOff>
        </xdr:to>
        <xdr:sp macro="" textlink="">
          <xdr:nvSpPr>
            <xdr:cNvPr id="31756" name="Button 12" hidden="1">
              <a:extLst>
                <a:ext uri="{63B3BB69-23CF-44E3-9099-C40C66FF867C}">
                  <a14:compatExt spid="_x0000_s31756"/>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38100</xdr:colOff>
          <xdr:row>7</xdr:row>
          <xdr:rowOff>106680</xdr:rowOff>
        </xdr:from>
        <xdr:to>
          <xdr:col>1</xdr:col>
          <xdr:colOff>76200</xdr:colOff>
          <xdr:row>8</xdr:row>
          <xdr:rowOff>160020</xdr:rowOff>
        </xdr:to>
        <xdr:sp macro="" textlink="">
          <xdr:nvSpPr>
            <xdr:cNvPr id="31757" name="Button 13" hidden="1">
              <a:extLst>
                <a:ext uri="{63B3BB69-23CF-44E3-9099-C40C66FF867C}">
                  <a14:compatExt spid="_x0000_s31757"/>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Personnel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121920</xdr:colOff>
          <xdr:row>7</xdr:row>
          <xdr:rowOff>106680</xdr:rowOff>
        </xdr:from>
        <xdr:to>
          <xdr:col>1</xdr:col>
          <xdr:colOff>1485900</xdr:colOff>
          <xdr:row>8</xdr:row>
          <xdr:rowOff>160020</xdr:rowOff>
        </xdr:to>
        <xdr:sp macro="" textlink="">
          <xdr:nvSpPr>
            <xdr:cNvPr id="31758" name="Button 14" hidden="1">
              <a:extLst>
                <a:ext uri="{63B3BB69-23CF-44E3-9099-C40C66FF867C}">
                  <a14:compatExt spid="_x0000_s31758"/>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12</xdr:row>
          <xdr:rowOff>22860</xdr:rowOff>
        </xdr:from>
        <xdr:to>
          <xdr:col>10</xdr:col>
          <xdr:colOff>708660</xdr:colOff>
          <xdr:row>12</xdr:row>
          <xdr:rowOff>259080</xdr:rowOff>
        </xdr:to>
        <xdr:sp macro="" textlink="">
          <xdr:nvSpPr>
            <xdr:cNvPr id="31761" name="Button 17" hidden="1">
              <a:extLst>
                <a:ext uri="{63B3BB69-23CF-44E3-9099-C40C66FF867C}">
                  <a14:compatExt spid="_x0000_s31761"/>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 Area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198120</xdr:colOff>
          <xdr:row>23</xdr:row>
          <xdr:rowOff>22860</xdr:rowOff>
        </xdr:from>
        <xdr:to>
          <xdr:col>11</xdr:col>
          <xdr:colOff>0</xdr:colOff>
          <xdr:row>23</xdr:row>
          <xdr:rowOff>259080</xdr:rowOff>
        </xdr:to>
        <xdr:sp macro="" textlink="">
          <xdr:nvSpPr>
            <xdr:cNvPr id="31762" name="Button 18" hidden="1">
              <a:extLst>
                <a:ext uri="{63B3BB69-23CF-44E3-9099-C40C66FF867C}">
                  <a14:compatExt spid="_x0000_s31762"/>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182880</xdr:colOff>
          <xdr:row>34</xdr:row>
          <xdr:rowOff>22860</xdr:rowOff>
        </xdr:from>
        <xdr:to>
          <xdr:col>11</xdr:col>
          <xdr:colOff>0</xdr:colOff>
          <xdr:row>34</xdr:row>
          <xdr:rowOff>259080</xdr:rowOff>
        </xdr:to>
        <xdr:sp macro="" textlink="">
          <xdr:nvSpPr>
            <xdr:cNvPr id="31763" name="Button 19" hidden="1">
              <a:extLst>
                <a:ext uri="{63B3BB69-23CF-44E3-9099-C40C66FF867C}">
                  <a14:compatExt spid="_x0000_s31763"/>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213360</xdr:colOff>
          <xdr:row>45</xdr:row>
          <xdr:rowOff>22860</xdr:rowOff>
        </xdr:from>
        <xdr:to>
          <xdr:col>11</xdr:col>
          <xdr:colOff>0</xdr:colOff>
          <xdr:row>45</xdr:row>
          <xdr:rowOff>259080</xdr:rowOff>
        </xdr:to>
        <xdr:sp macro="" textlink="">
          <xdr:nvSpPr>
            <xdr:cNvPr id="31764" name="Button 20" hidden="1">
              <a:extLst>
                <a:ext uri="{63B3BB69-23CF-44E3-9099-C40C66FF867C}">
                  <a14:compatExt spid="_x0000_s31764"/>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213360</xdr:colOff>
          <xdr:row>56</xdr:row>
          <xdr:rowOff>22860</xdr:rowOff>
        </xdr:from>
        <xdr:to>
          <xdr:col>11</xdr:col>
          <xdr:colOff>0</xdr:colOff>
          <xdr:row>56</xdr:row>
          <xdr:rowOff>259080</xdr:rowOff>
        </xdr:to>
        <xdr:sp macro="" textlink="">
          <xdr:nvSpPr>
            <xdr:cNvPr id="31765" name="Button 21" hidden="1">
              <a:extLst>
                <a:ext uri="{63B3BB69-23CF-44E3-9099-C40C66FF867C}">
                  <a14:compatExt spid="_x0000_s31765"/>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327660</xdr:colOff>
          <xdr:row>131</xdr:row>
          <xdr:rowOff>68580</xdr:rowOff>
        </xdr:from>
        <xdr:to>
          <xdr:col>10</xdr:col>
          <xdr:colOff>556260</xdr:colOff>
          <xdr:row>131</xdr:row>
          <xdr:rowOff>350520</xdr:rowOff>
        </xdr:to>
        <xdr:sp macro="" textlink="">
          <xdr:nvSpPr>
            <xdr:cNvPr id="31842" name="Button 98" hidden="1">
              <a:extLst>
                <a:ext uri="{63B3BB69-23CF-44E3-9099-C40C66FF867C}">
                  <a14:compatExt spid="_x0000_s31842"/>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228600</xdr:colOff>
          <xdr:row>143</xdr:row>
          <xdr:rowOff>30480</xdr:rowOff>
        </xdr:from>
        <xdr:to>
          <xdr:col>10</xdr:col>
          <xdr:colOff>632460</xdr:colOff>
          <xdr:row>143</xdr:row>
          <xdr:rowOff>289560</xdr:rowOff>
        </xdr:to>
        <xdr:sp macro="" textlink="">
          <xdr:nvSpPr>
            <xdr:cNvPr id="31843" name="Button 99" hidden="1">
              <a:extLst>
                <a:ext uri="{63B3BB69-23CF-44E3-9099-C40C66FF867C}">
                  <a14:compatExt spid="_x0000_s31843"/>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121920</xdr:colOff>
          <xdr:row>75</xdr:row>
          <xdr:rowOff>45720</xdr:rowOff>
        </xdr:from>
        <xdr:to>
          <xdr:col>1</xdr:col>
          <xdr:colOff>1813560</xdr:colOff>
          <xdr:row>76</xdr:row>
          <xdr:rowOff>137160</xdr:rowOff>
        </xdr:to>
        <xdr:sp macro="" textlink="">
          <xdr:nvSpPr>
            <xdr:cNvPr id="31844" name="Button 100" hidden="1">
              <a:extLst>
                <a:ext uri="{63B3BB69-23CF-44E3-9099-C40C66FF867C}">
                  <a14:compatExt spid="_x0000_s31844"/>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124</xdr:row>
          <xdr:rowOff>60960</xdr:rowOff>
        </xdr:from>
        <xdr:to>
          <xdr:col>1</xdr:col>
          <xdr:colOff>1813560</xdr:colOff>
          <xdr:row>124</xdr:row>
          <xdr:rowOff>335280</xdr:rowOff>
        </xdr:to>
        <xdr:sp macro="" textlink="">
          <xdr:nvSpPr>
            <xdr:cNvPr id="31845" name="Button 101" hidden="1">
              <a:extLst>
                <a:ext uri="{63B3BB69-23CF-44E3-9099-C40C66FF867C}">
                  <a14:compatExt spid="_x0000_s31845"/>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114300</xdr:colOff>
          <xdr:row>137</xdr:row>
          <xdr:rowOff>45720</xdr:rowOff>
        </xdr:from>
        <xdr:to>
          <xdr:col>1</xdr:col>
          <xdr:colOff>1798320</xdr:colOff>
          <xdr:row>137</xdr:row>
          <xdr:rowOff>335280</xdr:rowOff>
        </xdr:to>
        <xdr:sp macro="" textlink="">
          <xdr:nvSpPr>
            <xdr:cNvPr id="31846" name="Button 102" hidden="1">
              <a:extLst>
                <a:ext uri="{63B3BB69-23CF-44E3-9099-C40C66FF867C}">
                  <a14:compatExt spid="_x0000_s31846"/>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xdr:colOff>
          <xdr:row>75</xdr:row>
          <xdr:rowOff>45720</xdr:rowOff>
        </xdr:from>
        <xdr:to>
          <xdr:col>1</xdr:col>
          <xdr:colOff>83820</xdr:colOff>
          <xdr:row>76</xdr:row>
          <xdr:rowOff>144780</xdr:rowOff>
        </xdr:to>
        <xdr:sp macro="" textlink="">
          <xdr:nvSpPr>
            <xdr:cNvPr id="31847" name="Button 103" hidden="1">
              <a:extLst>
                <a:ext uri="{63B3BB69-23CF-44E3-9099-C40C66FF867C}">
                  <a14:compatExt spid="_x0000_s31847"/>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68580</xdr:colOff>
          <xdr:row>92</xdr:row>
          <xdr:rowOff>144780</xdr:rowOff>
        </xdr:from>
        <xdr:to>
          <xdr:col>1</xdr:col>
          <xdr:colOff>106680</xdr:colOff>
          <xdr:row>93</xdr:row>
          <xdr:rowOff>0</xdr:rowOff>
        </xdr:to>
        <xdr:sp macro="" textlink="">
          <xdr:nvSpPr>
            <xdr:cNvPr id="31848" name="Button 104" hidden="1">
              <a:extLst>
                <a:ext uri="{63B3BB69-23CF-44E3-9099-C40C66FF867C}">
                  <a14:compatExt spid="_x0000_s31848"/>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Travel Expense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137160</xdr:colOff>
          <xdr:row>92</xdr:row>
          <xdr:rowOff>144780</xdr:rowOff>
        </xdr:from>
        <xdr:to>
          <xdr:col>1</xdr:col>
          <xdr:colOff>1821180</xdr:colOff>
          <xdr:row>93</xdr:row>
          <xdr:rowOff>0</xdr:rowOff>
        </xdr:to>
        <xdr:sp macro="" textlink="">
          <xdr:nvSpPr>
            <xdr:cNvPr id="31849" name="Button 105" hidden="1">
              <a:extLst>
                <a:ext uri="{63B3BB69-23CF-44E3-9099-C40C66FF867C}">
                  <a14:compatExt spid="_x0000_s31849"/>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Travel Expense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xdr:colOff>
          <xdr:row>124</xdr:row>
          <xdr:rowOff>60960</xdr:rowOff>
        </xdr:from>
        <xdr:to>
          <xdr:col>1</xdr:col>
          <xdr:colOff>83820</xdr:colOff>
          <xdr:row>124</xdr:row>
          <xdr:rowOff>335280</xdr:rowOff>
        </xdr:to>
        <xdr:sp macro="" textlink="">
          <xdr:nvSpPr>
            <xdr:cNvPr id="31850" name="Button 106" hidden="1">
              <a:extLst>
                <a:ext uri="{63B3BB69-23CF-44E3-9099-C40C66FF867C}">
                  <a14:compatExt spid="_x0000_s3185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Other Cost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38100</xdr:colOff>
          <xdr:row>137</xdr:row>
          <xdr:rowOff>45720</xdr:rowOff>
        </xdr:from>
        <xdr:to>
          <xdr:col>1</xdr:col>
          <xdr:colOff>76200</xdr:colOff>
          <xdr:row>137</xdr:row>
          <xdr:rowOff>350520</xdr:rowOff>
        </xdr:to>
        <xdr:sp macro="" textlink="">
          <xdr:nvSpPr>
            <xdr:cNvPr id="31851" name="Button 107" hidden="1">
              <a:extLst>
                <a:ext uri="{63B3BB69-23CF-44E3-9099-C40C66FF867C}">
                  <a14:compatExt spid="_x0000_s31851"/>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Indirect Cost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137160</xdr:colOff>
          <xdr:row>105</xdr:row>
          <xdr:rowOff>45720</xdr:rowOff>
        </xdr:from>
        <xdr:to>
          <xdr:col>1</xdr:col>
          <xdr:colOff>1813560</xdr:colOff>
          <xdr:row>106</xdr:row>
          <xdr:rowOff>137160</xdr:rowOff>
        </xdr:to>
        <xdr:sp macro="" textlink="">
          <xdr:nvSpPr>
            <xdr:cNvPr id="31852" name="Button 108" hidden="1">
              <a:extLst>
                <a:ext uri="{63B3BB69-23CF-44E3-9099-C40C66FF867C}">
                  <a14:compatExt spid="_x0000_s31852"/>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xdr:colOff>
          <xdr:row>105</xdr:row>
          <xdr:rowOff>45720</xdr:rowOff>
        </xdr:from>
        <xdr:to>
          <xdr:col>1</xdr:col>
          <xdr:colOff>83820</xdr:colOff>
          <xdr:row>106</xdr:row>
          <xdr:rowOff>144780</xdr:rowOff>
        </xdr:to>
        <xdr:sp macro="" textlink="">
          <xdr:nvSpPr>
            <xdr:cNvPr id="31853" name="Button 109" hidden="1">
              <a:extLst>
                <a:ext uri="{63B3BB69-23CF-44E3-9099-C40C66FF867C}">
                  <a14:compatExt spid="_x0000_s31853"/>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68580</xdr:colOff>
          <xdr:row>116</xdr:row>
          <xdr:rowOff>144780</xdr:rowOff>
        </xdr:from>
        <xdr:to>
          <xdr:col>1</xdr:col>
          <xdr:colOff>106680</xdr:colOff>
          <xdr:row>117</xdr:row>
          <xdr:rowOff>0</xdr:rowOff>
        </xdr:to>
        <xdr:sp macro="" textlink="">
          <xdr:nvSpPr>
            <xdr:cNvPr id="31854" name="Button 110" hidden="1">
              <a:extLst>
                <a:ext uri="{63B3BB69-23CF-44E3-9099-C40C66FF867C}">
                  <a14:compatExt spid="_x0000_s31854"/>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Travel Expense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144780</xdr:colOff>
          <xdr:row>116</xdr:row>
          <xdr:rowOff>144780</xdr:rowOff>
        </xdr:from>
        <xdr:to>
          <xdr:col>1</xdr:col>
          <xdr:colOff>1828800</xdr:colOff>
          <xdr:row>117</xdr:row>
          <xdr:rowOff>0</xdr:rowOff>
        </xdr:to>
        <xdr:sp macro="" textlink="">
          <xdr:nvSpPr>
            <xdr:cNvPr id="31855" name="Button 111" hidden="1">
              <a:extLst>
                <a:ext uri="{63B3BB69-23CF-44E3-9099-C40C66FF867C}">
                  <a14:compatExt spid="_x0000_s31855"/>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Travel Expense</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411480</xdr:colOff>
          <xdr:row>23</xdr:row>
          <xdr:rowOff>137160</xdr:rowOff>
        </xdr:from>
        <xdr:to>
          <xdr:col>4</xdr:col>
          <xdr:colOff>304800</xdr:colOff>
          <xdr:row>24</xdr:row>
          <xdr:rowOff>160020</xdr:rowOff>
        </xdr:to>
        <xdr:sp macro="" textlink="">
          <xdr:nvSpPr>
            <xdr:cNvPr id="34817" name="Check Box 1" hidden="1">
              <a:extLst>
                <a:ext uri="{63B3BB69-23CF-44E3-9099-C40C66FF867C}">
                  <a14:compatExt spid="_x0000_s34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Abused or neglected children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411480</xdr:colOff>
          <xdr:row>24</xdr:row>
          <xdr:rowOff>137160</xdr:rowOff>
        </xdr:from>
        <xdr:to>
          <xdr:col>4</xdr:col>
          <xdr:colOff>99060</xdr:colOff>
          <xdr:row>25</xdr:row>
          <xdr:rowOff>160020</xdr:rowOff>
        </xdr:to>
        <xdr:sp macro="" textlink="">
          <xdr:nvSpPr>
            <xdr:cNvPr id="34818" name="Check Box 2" hidden="1">
              <a:extLst>
                <a:ext uri="{63B3BB69-23CF-44E3-9099-C40C66FF867C}">
                  <a14:compatExt spid="_x0000_s34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Domestic Violence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411480</xdr:colOff>
          <xdr:row>25</xdr:row>
          <xdr:rowOff>137160</xdr:rowOff>
        </xdr:from>
        <xdr:to>
          <xdr:col>4</xdr:col>
          <xdr:colOff>99060</xdr:colOff>
          <xdr:row>26</xdr:row>
          <xdr:rowOff>160020</xdr:rowOff>
        </xdr:to>
        <xdr:sp macro="" textlink="">
          <xdr:nvSpPr>
            <xdr:cNvPr id="34819" name="Check Box 3" hidden="1">
              <a:extLst>
                <a:ext uri="{63B3BB69-23CF-44E3-9099-C40C66FF867C}">
                  <a14:compatExt spid="_x0000_s34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Elder Abuse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411480</xdr:colOff>
          <xdr:row>26</xdr:row>
          <xdr:rowOff>137160</xdr:rowOff>
        </xdr:from>
        <xdr:to>
          <xdr:col>4</xdr:col>
          <xdr:colOff>99060</xdr:colOff>
          <xdr:row>27</xdr:row>
          <xdr:rowOff>160020</xdr:rowOff>
        </xdr:to>
        <xdr:sp macro="" textlink="">
          <xdr:nvSpPr>
            <xdr:cNvPr id="34820" name="Check Box 4" hidden="1">
              <a:extLst>
                <a:ext uri="{63B3BB69-23CF-44E3-9099-C40C66FF867C}">
                  <a14:compatExt spid="_x0000_s34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Gang Violence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411480</xdr:colOff>
          <xdr:row>27</xdr:row>
          <xdr:rowOff>137160</xdr:rowOff>
        </xdr:from>
        <xdr:to>
          <xdr:col>4</xdr:col>
          <xdr:colOff>99060</xdr:colOff>
          <xdr:row>28</xdr:row>
          <xdr:rowOff>160020</xdr:rowOff>
        </xdr:to>
        <xdr:sp macro="" textlink="">
          <xdr:nvSpPr>
            <xdr:cNvPr id="34821" name="Check Box 5" hidden="1">
              <a:extLst>
                <a:ext uri="{63B3BB69-23CF-44E3-9099-C40C66FF867C}">
                  <a14:compatExt spid="_x0000_s34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Rape/sexual assault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411480</xdr:colOff>
          <xdr:row>28</xdr:row>
          <xdr:rowOff>137160</xdr:rowOff>
        </xdr:from>
        <xdr:to>
          <xdr:col>4</xdr:col>
          <xdr:colOff>99060</xdr:colOff>
          <xdr:row>29</xdr:row>
          <xdr:rowOff>160020</xdr:rowOff>
        </xdr:to>
        <xdr:sp macro="" textlink="">
          <xdr:nvSpPr>
            <xdr:cNvPr id="34822" name="Check Box 6" hidden="1">
              <a:extLst>
                <a:ext uri="{63B3BB69-23CF-44E3-9099-C40C66FF867C}">
                  <a14:compatExt spid="_x0000_s34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School violence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411480</xdr:colOff>
          <xdr:row>29</xdr:row>
          <xdr:rowOff>137160</xdr:rowOff>
        </xdr:from>
        <xdr:to>
          <xdr:col>4</xdr:col>
          <xdr:colOff>464820</xdr:colOff>
          <xdr:row>30</xdr:row>
          <xdr:rowOff>175260</xdr:rowOff>
        </xdr:to>
        <xdr:sp macro="" textlink="">
          <xdr:nvSpPr>
            <xdr:cNvPr id="34823" name="Check Box 7" hidden="1">
              <a:extLst>
                <a:ext uri="{63B3BB69-23CF-44E3-9099-C40C66FF867C}">
                  <a14:compatExt spid="_x0000_s34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Juvenile crime, including bullying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411480</xdr:colOff>
          <xdr:row>30</xdr:row>
          <xdr:rowOff>137160</xdr:rowOff>
        </xdr:from>
        <xdr:to>
          <xdr:col>4</xdr:col>
          <xdr:colOff>99060</xdr:colOff>
          <xdr:row>31</xdr:row>
          <xdr:rowOff>160020</xdr:rowOff>
        </xdr:to>
        <xdr:sp macro="" textlink="">
          <xdr:nvSpPr>
            <xdr:cNvPr id="34824" name="Check Box 8" hidden="1">
              <a:extLst>
                <a:ext uri="{63B3BB69-23CF-44E3-9099-C40C66FF867C}">
                  <a14:compatExt spid="_x0000_s348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Property crime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23</xdr:row>
          <xdr:rowOff>137160</xdr:rowOff>
        </xdr:from>
        <xdr:to>
          <xdr:col>7</xdr:col>
          <xdr:colOff>30480</xdr:colOff>
          <xdr:row>24</xdr:row>
          <xdr:rowOff>160020</xdr:rowOff>
        </xdr:to>
        <xdr:sp macro="" textlink="">
          <xdr:nvSpPr>
            <xdr:cNvPr id="34825" name="Check Box 9" hidden="1">
              <a:extLst>
                <a:ext uri="{63B3BB69-23CF-44E3-9099-C40C66FF867C}">
                  <a14:compatExt spid="_x0000_s34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Stalking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24</xdr:row>
          <xdr:rowOff>137160</xdr:rowOff>
        </xdr:from>
        <xdr:to>
          <xdr:col>7</xdr:col>
          <xdr:colOff>30480</xdr:colOff>
          <xdr:row>25</xdr:row>
          <xdr:rowOff>160020</xdr:rowOff>
        </xdr:to>
        <xdr:sp macro="" textlink="">
          <xdr:nvSpPr>
            <xdr:cNvPr id="34826" name="Check Box 10" hidden="1">
              <a:extLst>
                <a:ext uri="{63B3BB69-23CF-44E3-9099-C40C66FF867C}">
                  <a14:compatExt spid="_x0000_s34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Survivors of homicide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25</xdr:row>
          <xdr:rowOff>137160</xdr:rowOff>
        </xdr:from>
        <xdr:to>
          <xdr:col>8</xdr:col>
          <xdr:colOff>403860</xdr:colOff>
          <xdr:row>26</xdr:row>
          <xdr:rowOff>160020</xdr:rowOff>
        </xdr:to>
        <xdr:sp macro="" textlink="">
          <xdr:nvSpPr>
            <xdr:cNvPr id="34827" name="Check Box 11" hidden="1">
              <a:extLst>
                <a:ext uri="{63B3BB69-23CF-44E3-9099-C40C66FF867C}">
                  <a14:compatExt spid="_x0000_s348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Survivors of attempted homicide and/or assault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26</xdr:row>
          <xdr:rowOff>137160</xdr:rowOff>
        </xdr:from>
        <xdr:to>
          <xdr:col>7</xdr:col>
          <xdr:colOff>30480</xdr:colOff>
          <xdr:row>27</xdr:row>
          <xdr:rowOff>160020</xdr:rowOff>
        </xdr:to>
        <xdr:sp macro="" textlink="">
          <xdr:nvSpPr>
            <xdr:cNvPr id="34828" name="Check Box 12" hidden="1">
              <a:extLst>
                <a:ext uri="{63B3BB69-23CF-44E3-9099-C40C66FF867C}">
                  <a14:compatExt spid="_x0000_s34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Motor vehicle homicide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27</xdr:row>
          <xdr:rowOff>137160</xdr:rowOff>
        </xdr:from>
        <xdr:to>
          <xdr:col>7</xdr:col>
          <xdr:colOff>30480</xdr:colOff>
          <xdr:row>28</xdr:row>
          <xdr:rowOff>160020</xdr:rowOff>
        </xdr:to>
        <xdr:sp macro="" textlink="">
          <xdr:nvSpPr>
            <xdr:cNvPr id="34829" name="Check Box 13" hidden="1">
              <a:extLst>
                <a:ext uri="{63B3BB69-23CF-44E3-9099-C40C66FF867C}">
                  <a14:compatExt spid="_x0000_s34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Human trafficking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28</xdr:row>
          <xdr:rowOff>137160</xdr:rowOff>
        </xdr:from>
        <xdr:to>
          <xdr:col>7</xdr:col>
          <xdr:colOff>30480</xdr:colOff>
          <xdr:row>29</xdr:row>
          <xdr:rowOff>160020</xdr:rowOff>
        </xdr:to>
        <xdr:sp macro="" textlink="">
          <xdr:nvSpPr>
            <xdr:cNvPr id="34830" name="Check Box 14" hidden="1">
              <a:extLst>
                <a:ext uri="{63B3BB69-23CF-44E3-9099-C40C66FF867C}">
                  <a14:compatExt spid="_x0000_s348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Hate/bias crimes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29</xdr:row>
          <xdr:rowOff>137160</xdr:rowOff>
        </xdr:from>
        <xdr:to>
          <xdr:col>7</xdr:col>
          <xdr:colOff>449580</xdr:colOff>
          <xdr:row>30</xdr:row>
          <xdr:rowOff>160020</xdr:rowOff>
        </xdr:to>
        <xdr:sp macro="" textlink="">
          <xdr:nvSpPr>
            <xdr:cNvPr id="34831" name="Check Box 15" hidden="1">
              <a:extLst>
                <a:ext uri="{63B3BB69-23CF-44E3-9099-C40C66FF867C}">
                  <a14:compatExt spid="_x0000_s348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Financial crime/identity theft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289560</xdr:colOff>
          <xdr:row>30</xdr:row>
          <xdr:rowOff>137160</xdr:rowOff>
        </xdr:from>
        <xdr:to>
          <xdr:col>7</xdr:col>
          <xdr:colOff>30480</xdr:colOff>
          <xdr:row>31</xdr:row>
          <xdr:rowOff>160020</xdr:rowOff>
        </xdr:to>
        <xdr:sp macro="" textlink="">
          <xdr:nvSpPr>
            <xdr:cNvPr id="34832" name="Check Box 16" hidden="1">
              <a:extLst>
                <a:ext uri="{63B3BB69-23CF-44E3-9099-C40C66FF867C}">
                  <a14:compatExt spid="_x0000_s348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Victims with disabilities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85</xdr:row>
          <xdr:rowOff>0</xdr:rowOff>
        </xdr:from>
        <xdr:to>
          <xdr:col>3</xdr:col>
          <xdr:colOff>762000</xdr:colOff>
          <xdr:row>86</xdr:row>
          <xdr:rowOff>30480</xdr:rowOff>
        </xdr:to>
        <xdr:sp macro="" textlink="">
          <xdr:nvSpPr>
            <xdr:cNvPr id="34833" name="Check Box 17" hidden="1">
              <a:extLst>
                <a:ext uri="{63B3BB69-23CF-44E3-9099-C40C66FF867C}">
                  <a14:compatExt spid="_x0000_s34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Tribal Police Department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86</xdr:row>
          <xdr:rowOff>22860</xdr:rowOff>
        </xdr:from>
        <xdr:to>
          <xdr:col>4</xdr:col>
          <xdr:colOff>403860</xdr:colOff>
          <xdr:row>87</xdr:row>
          <xdr:rowOff>45720</xdr:rowOff>
        </xdr:to>
        <xdr:sp macro="" textlink="">
          <xdr:nvSpPr>
            <xdr:cNvPr id="34834" name="Check Box 18" hidden="1">
              <a:extLst>
                <a:ext uri="{63B3BB69-23CF-44E3-9099-C40C66FF867C}">
                  <a14:compatExt spid="_x0000_s348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Department of Natural Resources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87</xdr:row>
          <xdr:rowOff>83820</xdr:rowOff>
        </xdr:from>
        <xdr:to>
          <xdr:col>4</xdr:col>
          <xdr:colOff>403860</xdr:colOff>
          <xdr:row>88</xdr:row>
          <xdr:rowOff>114300</xdr:rowOff>
        </xdr:to>
        <xdr:sp macro="" textlink="">
          <xdr:nvSpPr>
            <xdr:cNvPr id="34835" name="Check Box 19" hidden="1">
              <a:extLst>
                <a:ext uri="{63B3BB69-23CF-44E3-9099-C40C66FF867C}">
                  <a14:compatExt spid="_x0000_s348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Department of Fish and Wildlife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88</xdr:row>
          <xdr:rowOff>152400</xdr:rowOff>
        </xdr:from>
        <xdr:to>
          <xdr:col>4</xdr:col>
          <xdr:colOff>403860</xdr:colOff>
          <xdr:row>89</xdr:row>
          <xdr:rowOff>182880</xdr:rowOff>
        </xdr:to>
        <xdr:sp macro="" textlink="">
          <xdr:nvSpPr>
            <xdr:cNvPr id="34836" name="Check Box 20" hidden="1">
              <a:extLst>
                <a:ext uri="{63B3BB69-23CF-44E3-9099-C40C66FF867C}">
                  <a14:compatExt spid="_x0000_s348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Other (please describe):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xdr:colOff>
          <xdr:row>90</xdr:row>
          <xdr:rowOff>30480</xdr:rowOff>
        </xdr:from>
        <xdr:to>
          <xdr:col>4</xdr:col>
          <xdr:colOff>403860</xdr:colOff>
          <xdr:row>91</xdr:row>
          <xdr:rowOff>60960</xdr:rowOff>
        </xdr:to>
        <xdr:sp macro="" textlink="">
          <xdr:nvSpPr>
            <xdr:cNvPr id="34837" name="Check Box 21" hidden="1">
              <a:extLst>
                <a:ext uri="{63B3BB69-23CF-44E3-9099-C40C66FF867C}">
                  <a14:compatExt spid="_x0000_s348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655320</xdr:colOff>
          <xdr:row>32</xdr:row>
          <xdr:rowOff>175260</xdr:rowOff>
        </xdr:from>
        <xdr:to>
          <xdr:col>8</xdr:col>
          <xdr:colOff>388620</xdr:colOff>
          <xdr:row>34</xdr:row>
          <xdr:rowOff>7620</xdr:rowOff>
        </xdr:to>
        <xdr:sp macro="" textlink="">
          <xdr:nvSpPr>
            <xdr:cNvPr id="34839" name="Option Button 23" hidden="1">
              <a:extLst>
                <a:ext uri="{63B3BB69-23CF-44E3-9099-C40C66FF867C}">
                  <a14:compatExt spid="_x0000_s348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37</xdr:row>
          <xdr:rowOff>175260</xdr:rowOff>
        </xdr:from>
        <xdr:to>
          <xdr:col>5</xdr:col>
          <xdr:colOff>342900</xdr:colOff>
          <xdr:row>39</xdr:row>
          <xdr:rowOff>7620</xdr:rowOff>
        </xdr:to>
        <xdr:sp macro="" textlink="">
          <xdr:nvSpPr>
            <xdr:cNvPr id="34840" name="Check Box 24" hidden="1">
              <a:extLst>
                <a:ext uri="{63B3BB69-23CF-44E3-9099-C40C66FF867C}">
                  <a14:compatExt spid="_x0000_s348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Tribe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38</xdr:row>
          <xdr:rowOff>175260</xdr:rowOff>
        </xdr:from>
        <xdr:to>
          <xdr:col>5</xdr:col>
          <xdr:colOff>342900</xdr:colOff>
          <xdr:row>40</xdr:row>
          <xdr:rowOff>7620</xdr:rowOff>
        </xdr:to>
        <xdr:sp macro="" textlink="">
          <xdr:nvSpPr>
            <xdr:cNvPr id="34841" name="Check Box 25" hidden="1">
              <a:extLst>
                <a:ext uri="{63B3BB69-23CF-44E3-9099-C40C66FF867C}">
                  <a14:compatExt spid="_x0000_s34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Tribal Coalition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39</xdr:row>
          <xdr:rowOff>175260</xdr:rowOff>
        </xdr:from>
        <xdr:to>
          <xdr:col>5</xdr:col>
          <xdr:colOff>342900</xdr:colOff>
          <xdr:row>41</xdr:row>
          <xdr:rowOff>7620</xdr:rowOff>
        </xdr:to>
        <xdr:sp macro="" textlink="">
          <xdr:nvSpPr>
            <xdr:cNvPr id="34842" name="Check Box 26" hidden="1">
              <a:extLst>
                <a:ext uri="{63B3BB69-23CF-44E3-9099-C40C66FF867C}">
                  <a14:compatExt spid="_x0000_s348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Tribal Consortia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40</xdr:row>
          <xdr:rowOff>175260</xdr:rowOff>
        </xdr:from>
        <xdr:to>
          <xdr:col>5</xdr:col>
          <xdr:colOff>342900</xdr:colOff>
          <xdr:row>42</xdr:row>
          <xdr:rowOff>7620</xdr:rowOff>
        </xdr:to>
        <xdr:sp macro="" textlink="">
          <xdr:nvSpPr>
            <xdr:cNvPr id="34843" name="Check Box 27" hidden="1">
              <a:extLst>
                <a:ext uri="{63B3BB69-23CF-44E3-9099-C40C66FF867C}">
                  <a14:compatExt spid="_x0000_s348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Non-profit organization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41</xdr:row>
          <xdr:rowOff>175260</xdr:rowOff>
        </xdr:from>
        <xdr:to>
          <xdr:col>5</xdr:col>
          <xdr:colOff>342900</xdr:colOff>
          <xdr:row>43</xdr:row>
          <xdr:rowOff>7620</xdr:rowOff>
        </xdr:to>
        <xdr:sp macro="" textlink="">
          <xdr:nvSpPr>
            <xdr:cNvPr id="34844" name="Check Box 28" hidden="1">
              <a:extLst>
                <a:ext uri="{63B3BB69-23CF-44E3-9099-C40C66FF867C}">
                  <a14:compatExt spid="_x0000_s348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Other (please describe)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131</xdr:row>
          <xdr:rowOff>22860</xdr:rowOff>
        </xdr:from>
        <xdr:to>
          <xdr:col>7</xdr:col>
          <xdr:colOff>106680</xdr:colOff>
          <xdr:row>132</xdr:row>
          <xdr:rowOff>45720</xdr:rowOff>
        </xdr:to>
        <xdr:sp macro="" textlink="">
          <xdr:nvSpPr>
            <xdr:cNvPr id="34845" name="Check Box 29" hidden="1">
              <a:extLst>
                <a:ext uri="{63B3BB69-23CF-44E3-9099-C40C66FF867C}">
                  <a14:compatExt spid="_x0000_s348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Greater than 1Mbps (typically high speed broadband or T1 dedicated service)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132</xdr:row>
          <xdr:rowOff>38100</xdr:rowOff>
        </xdr:from>
        <xdr:to>
          <xdr:col>7</xdr:col>
          <xdr:colOff>220980</xdr:colOff>
          <xdr:row>133</xdr:row>
          <xdr:rowOff>68580</xdr:rowOff>
        </xdr:to>
        <xdr:sp macro="" textlink="">
          <xdr:nvSpPr>
            <xdr:cNvPr id="34846" name="Check Box 30" hidden="1">
              <a:extLst>
                <a:ext uri="{63B3BB69-23CF-44E3-9099-C40C66FF867C}">
                  <a14:compatExt spid="_x0000_s348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Between 1Mbps and 56Kbps (typically DSL or low rate broad band 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133</xdr:row>
          <xdr:rowOff>76200</xdr:rowOff>
        </xdr:from>
        <xdr:to>
          <xdr:col>4</xdr:col>
          <xdr:colOff>373380</xdr:colOff>
          <xdr:row>134</xdr:row>
          <xdr:rowOff>106680</xdr:rowOff>
        </xdr:to>
        <xdr:sp macro="" textlink="">
          <xdr:nvSpPr>
            <xdr:cNvPr id="34847" name="Check Box 31" hidden="1">
              <a:extLst>
                <a:ext uri="{63B3BB69-23CF-44E3-9099-C40C66FF867C}">
                  <a14:compatExt spid="_x0000_s348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Less than 56kbps (typically dial-up access)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134</xdr:row>
          <xdr:rowOff>114300</xdr:rowOff>
        </xdr:from>
        <xdr:to>
          <xdr:col>4</xdr:col>
          <xdr:colOff>373380</xdr:colOff>
          <xdr:row>135</xdr:row>
          <xdr:rowOff>144780</xdr:rowOff>
        </xdr:to>
        <xdr:sp macro="" textlink="">
          <xdr:nvSpPr>
            <xdr:cNvPr id="34848" name="Check Box 32" hidden="1">
              <a:extLst>
                <a:ext uri="{63B3BB69-23CF-44E3-9099-C40C66FF867C}">
                  <a14:compatExt spid="_x0000_s348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138</xdr:row>
          <xdr:rowOff>175260</xdr:rowOff>
        </xdr:from>
        <xdr:to>
          <xdr:col>7</xdr:col>
          <xdr:colOff>594360</xdr:colOff>
          <xdr:row>140</xdr:row>
          <xdr:rowOff>7620</xdr:rowOff>
        </xdr:to>
        <xdr:sp macro="" textlink="">
          <xdr:nvSpPr>
            <xdr:cNvPr id="34849" name="Check Box 33" hidden="1">
              <a:extLst>
                <a:ext uri="{63B3BB69-23CF-44E3-9099-C40C66FF867C}">
                  <a14:compatExt spid="_x0000_s348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121920</xdr:colOff>
          <xdr:row>138</xdr:row>
          <xdr:rowOff>175260</xdr:rowOff>
        </xdr:from>
        <xdr:to>
          <xdr:col>8</xdr:col>
          <xdr:colOff>426720</xdr:colOff>
          <xdr:row>140</xdr:row>
          <xdr:rowOff>7620</xdr:rowOff>
        </xdr:to>
        <xdr:sp macro="" textlink="">
          <xdr:nvSpPr>
            <xdr:cNvPr id="34850" name="Check Box 34" hidden="1">
              <a:extLst>
                <a:ext uri="{63B3BB69-23CF-44E3-9099-C40C66FF867C}">
                  <a14:compatExt spid="_x0000_s348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139</xdr:row>
          <xdr:rowOff>182880</xdr:rowOff>
        </xdr:from>
        <xdr:to>
          <xdr:col>7</xdr:col>
          <xdr:colOff>594360</xdr:colOff>
          <xdr:row>141</xdr:row>
          <xdr:rowOff>22860</xdr:rowOff>
        </xdr:to>
        <xdr:sp macro="" textlink="">
          <xdr:nvSpPr>
            <xdr:cNvPr id="34851" name="Check Box 35" hidden="1">
              <a:extLst>
                <a:ext uri="{63B3BB69-23CF-44E3-9099-C40C66FF867C}">
                  <a14:compatExt spid="_x0000_s348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121920</xdr:colOff>
          <xdr:row>139</xdr:row>
          <xdr:rowOff>182880</xdr:rowOff>
        </xdr:from>
        <xdr:to>
          <xdr:col>8</xdr:col>
          <xdr:colOff>426720</xdr:colOff>
          <xdr:row>141</xdr:row>
          <xdr:rowOff>22860</xdr:rowOff>
        </xdr:to>
        <xdr:sp macro="" textlink="">
          <xdr:nvSpPr>
            <xdr:cNvPr id="34852" name="Check Box 36" hidden="1">
              <a:extLst>
                <a:ext uri="{63B3BB69-23CF-44E3-9099-C40C66FF867C}">
                  <a14:compatExt spid="_x0000_s348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140</xdr:row>
          <xdr:rowOff>175260</xdr:rowOff>
        </xdr:from>
        <xdr:to>
          <xdr:col>7</xdr:col>
          <xdr:colOff>594360</xdr:colOff>
          <xdr:row>142</xdr:row>
          <xdr:rowOff>7620</xdr:rowOff>
        </xdr:to>
        <xdr:sp macro="" textlink="">
          <xdr:nvSpPr>
            <xdr:cNvPr id="34853" name="Check Box 37" hidden="1">
              <a:extLst>
                <a:ext uri="{63B3BB69-23CF-44E3-9099-C40C66FF867C}">
                  <a14:compatExt spid="_x0000_s348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121920</xdr:colOff>
          <xdr:row>140</xdr:row>
          <xdr:rowOff>175260</xdr:rowOff>
        </xdr:from>
        <xdr:to>
          <xdr:col>8</xdr:col>
          <xdr:colOff>426720</xdr:colOff>
          <xdr:row>142</xdr:row>
          <xdr:rowOff>7620</xdr:rowOff>
        </xdr:to>
        <xdr:sp macro="" textlink="">
          <xdr:nvSpPr>
            <xdr:cNvPr id="34854" name="Check Box 38" hidden="1">
              <a:extLst>
                <a:ext uri="{63B3BB69-23CF-44E3-9099-C40C66FF867C}">
                  <a14:compatExt spid="_x0000_s348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141</xdr:row>
          <xdr:rowOff>175260</xdr:rowOff>
        </xdr:from>
        <xdr:to>
          <xdr:col>7</xdr:col>
          <xdr:colOff>594360</xdr:colOff>
          <xdr:row>143</xdr:row>
          <xdr:rowOff>7620</xdr:rowOff>
        </xdr:to>
        <xdr:sp macro="" textlink="">
          <xdr:nvSpPr>
            <xdr:cNvPr id="34855" name="Check Box 39" hidden="1">
              <a:extLst>
                <a:ext uri="{63B3BB69-23CF-44E3-9099-C40C66FF867C}">
                  <a14:compatExt spid="_x0000_s348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121920</xdr:colOff>
          <xdr:row>141</xdr:row>
          <xdr:rowOff>175260</xdr:rowOff>
        </xdr:from>
        <xdr:to>
          <xdr:col>8</xdr:col>
          <xdr:colOff>426720</xdr:colOff>
          <xdr:row>143</xdr:row>
          <xdr:rowOff>7620</xdr:rowOff>
        </xdr:to>
        <xdr:sp macro="" textlink="">
          <xdr:nvSpPr>
            <xdr:cNvPr id="34856" name="Check Box 40" hidden="1">
              <a:extLst>
                <a:ext uri="{63B3BB69-23CF-44E3-9099-C40C66FF867C}">
                  <a14:compatExt spid="_x0000_s348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142</xdr:row>
          <xdr:rowOff>175260</xdr:rowOff>
        </xdr:from>
        <xdr:to>
          <xdr:col>7</xdr:col>
          <xdr:colOff>594360</xdr:colOff>
          <xdr:row>144</xdr:row>
          <xdr:rowOff>7620</xdr:rowOff>
        </xdr:to>
        <xdr:sp macro="" textlink="">
          <xdr:nvSpPr>
            <xdr:cNvPr id="34857" name="Check Box 41" hidden="1">
              <a:extLst>
                <a:ext uri="{63B3BB69-23CF-44E3-9099-C40C66FF867C}">
                  <a14:compatExt spid="_x0000_s34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121920</xdr:colOff>
          <xdr:row>142</xdr:row>
          <xdr:rowOff>175260</xdr:rowOff>
        </xdr:from>
        <xdr:to>
          <xdr:col>8</xdr:col>
          <xdr:colOff>426720</xdr:colOff>
          <xdr:row>144</xdr:row>
          <xdr:rowOff>7620</xdr:rowOff>
        </xdr:to>
        <xdr:sp macro="" textlink="">
          <xdr:nvSpPr>
            <xdr:cNvPr id="34858" name="Check Box 42" hidden="1">
              <a:extLst>
                <a:ext uri="{63B3BB69-23CF-44E3-9099-C40C66FF867C}">
                  <a14:compatExt spid="_x0000_s348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143</xdr:row>
          <xdr:rowOff>175260</xdr:rowOff>
        </xdr:from>
        <xdr:to>
          <xdr:col>7</xdr:col>
          <xdr:colOff>594360</xdr:colOff>
          <xdr:row>145</xdr:row>
          <xdr:rowOff>7620</xdr:rowOff>
        </xdr:to>
        <xdr:sp macro="" textlink="">
          <xdr:nvSpPr>
            <xdr:cNvPr id="34859" name="Check Box 43" hidden="1">
              <a:extLst>
                <a:ext uri="{63B3BB69-23CF-44E3-9099-C40C66FF867C}">
                  <a14:compatExt spid="_x0000_s348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121920</xdr:colOff>
          <xdr:row>143</xdr:row>
          <xdr:rowOff>175260</xdr:rowOff>
        </xdr:from>
        <xdr:to>
          <xdr:col>8</xdr:col>
          <xdr:colOff>426720</xdr:colOff>
          <xdr:row>145</xdr:row>
          <xdr:rowOff>7620</xdr:rowOff>
        </xdr:to>
        <xdr:sp macro="" textlink="">
          <xdr:nvSpPr>
            <xdr:cNvPr id="34860" name="Check Box 44" hidden="1">
              <a:extLst>
                <a:ext uri="{63B3BB69-23CF-44E3-9099-C40C66FF867C}">
                  <a14:compatExt spid="_x0000_s348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153</xdr:row>
          <xdr:rowOff>0</xdr:rowOff>
        </xdr:from>
        <xdr:to>
          <xdr:col>3</xdr:col>
          <xdr:colOff>114300</xdr:colOff>
          <xdr:row>154</xdr:row>
          <xdr:rowOff>22860</xdr:rowOff>
        </xdr:to>
        <xdr:sp macro="" textlink="">
          <xdr:nvSpPr>
            <xdr:cNvPr id="34861" name="Check Box 45" hidden="1">
              <a:extLst>
                <a:ext uri="{63B3BB69-23CF-44E3-9099-C40C66FF867C}">
                  <a14:compatExt spid="_x0000_s348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Hospital(s)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153</xdr:row>
          <xdr:rowOff>175260</xdr:rowOff>
        </xdr:from>
        <xdr:to>
          <xdr:col>3</xdr:col>
          <xdr:colOff>525780</xdr:colOff>
          <xdr:row>155</xdr:row>
          <xdr:rowOff>7620</xdr:rowOff>
        </xdr:to>
        <xdr:sp macro="" textlink="">
          <xdr:nvSpPr>
            <xdr:cNvPr id="34862" name="Check Box 46" hidden="1">
              <a:extLst>
                <a:ext uri="{63B3BB69-23CF-44E3-9099-C40C66FF867C}">
                  <a14:compatExt spid="_x0000_s34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Medical Clinic(s)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154</xdr:row>
          <xdr:rowOff>182880</xdr:rowOff>
        </xdr:from>
        <xdr:to>
          <xdr:col>5</xdr:col>
          <xdr:colOff>182880</xdr:colOff>
          <xdr:row>156</xdr:row>
          <xdr:rowOff>22860</xdr:rowOff>
        </xdr:to>
        <xdr:sp macro="" textlink="">
          <xdr:nvSpPr>
            <xdr:cNvPr id="34863" name="Check Box 47" hidden="1">
              <a:extLst>
                <a:ext uri="{63B3BB69-23CF-44E3-9099-C40C66FF867C}">
                  <a14:compatExt spid="_x0000_s34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Mental Health Treatment Facilities (general)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155</xdr:row>
          <xdr:rowOff>182880</xdr:rowOff>
        </xdr:from>
        <xdr:to>
          <xdr:col>5</xdr:col>
          <xdr:colOff>182880</xdr:colOff>
          <xdr:row>157</xdr:row>
          <xdr:rowOff>22860</xdr:rowOff>
        </xdr:to>
        <xdr:sp macro="" textlink="">
          <xdr:nvSpPr>
            <xdr:cNvPr id="34864" name="Check Box 48" hidden="1">
              <a:extLst>
                <a:ext uri="{63B3BB69-23CF-44E3-9099-C40C66FF867C}">
                  <a14:compatExt spid="_x0000_s34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Alcohol and Substance Abuse treatment facilities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156</xdr:row>
          <xdr:rowOff>182880</xdr:rowOff>
        </xdr:from>
        <xdr:to>
          <xdr:col>5</xdr:col>
          <xdr:colOff>182880</xdr:colOff>
          <xdr:row>158</xdr:row>
          <xdr:rowOff>22860</xdr:rowOff>
        </xdr:to>
        <xdr:sp macro="" textlink="">
          <xdr:nvSpPr>
            <xdr:cNvPr id="34865" name="Check Box 49" hidden="1">
              <a:extLst>
                <a:ext uri="{63B3BB69-23CF-44E3-9099-C40C66FF867C}">
                  <a14:compatExt spid="_x0000_s34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Court(s)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157</xdr:row>
          <xdr:rowOff>175260</xdr:rowOff>
        </xdr:from>
        <xdr:to>
          <xdr:col>5</xdr:col>
          <xdr:colOff>182880</xdr:colOff>
          <xdr:row>159</xdr:row>
          <xdr:rowOff>7620</xdr:rowOff>
        </xdr:to>
        <xdr:sp macro="" textlink="">
          <xdr:nvSpPr>
            <xdr:cNvPr id="34866" name="Check Box 50" hidden="1">
              <a:extLst>
                <a:ext uri="{63B3BB69-23CF-44E3-9099-C40C66FF867C}">
                  <a14:compatExt spid="_x0000_s34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Detention Facilities (Adult)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158</xdr:row>
          <xdr:rowOff>175260</xdr:rowOff>
        </xdr:from>
        <xdr:to>
          <xdr:col>5</xdr:col>
          <xdr:colOff>182880</xdr:colOff>
          <xdr:row>160</xdr:row>
          <xdr:rowOff>7620</xdr:rowOff>
        </xdr:to>
        <xdr:sp macro="" textlink="">
          <xdr:nvSpPr>
            <xdr:cNvPr id="34867" name="Check Box 51" hidden="1">
              <a:extLst>
                <a:ext uri="{63B3BB69-23CF-44E3-9099-C40C66FF867C}">
                  <a14:compatExt spid="_x0000_s34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Detention Facilities (Youth/Juvenile)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160</xdr:row>
          <xdr:rowOff>0</xdr:rowOff>
        </xdr:from>
        <xdr:to>
          <xdr:col>5</xdr:col>
          <xdr:colOff>182880</xdr:colOff>
          <xdr:row>161</xdr:row>
          <xdr:rowOff>30480</xdr:rowOff>
        </xdr:to>
        <xdr:sp macro="" textlink="">
          <xdr:nvSpPr>
            <xdr:cNvPr id="34868" name="Check Box 52" hidden="1">
              <a:extLst>
                <a:ext uri="{63B3BB69-23CF-44E3-9099-C40C66FF867C}">
                  <a14:compatExt spid="_x0000_s34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Domestic Violence Shelters and/or Transitional Housing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160</xdr:row>
          <xdr:rowOff>182880</xdr:rowOff>
        </xdr:from>
        <xdr:to>
          <xdr:col>5</xdr:col>
          <xdr:colOff>182880</xdr:colOff>
          <xdr:row>162</xdr:row>
          <xdr:rowOff>22860</xdr:rowOff>
        </xdr:to>
        <xdr:sp macro="" textlink="">
          <xdr:nvSpPr>
            <xdr:cNvPr id="34869" name="Check Box 53" hidden="1">
              <a:extLst>
                <a:ext uri="{63B3BB69-23CF-44E3-9099-C40C66FF867C}">
                  <a14:compatExt spid="_x0000_s34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Recreational Youth Facilities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161</xdr:row>
          <xdr:rowOff>175260</xdr:rowOff>
        </xdr:from>
        <xdr:to>
          <xdr:col>5</xdr:col>
          <xdr:colOff>182880</xdr:colOff>
          <xdr:row>163</xdr:row>
          <xdr:rowOff>7620</xdr:rowOff>
        </xdr:to>
        <xdr:sp macro="" textlink="">
          <xdr:nvSpPr>
            <xdr:cNvPr id="34870" name="Check Box 54" hidden="1">
              <a:extLst>
                <a:ext uri="{63B3BB69-23CF-44E3-9099-C40C66FF867C}">
                  <a14:compatExt spid="_x0000_s34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Counseling Youth Facilities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162</xdr:row>
          <xdr:rowOff>182880</xdr:rowOff>
        </xdr:from>
        <xdr:to>
          <xdr:col>5</xdr:col>
          <xdr:colOff>182880</xdr:colOff>
          <xdr:row>164</xdr:row>
          <xdr:rowOff>22860</xdr:rowOff>
        </xdr:to>
        <xdr:sp macro="" textlink="">
          <xdr:nvSpPr>
            <xdr:cNvPr id="34871" name="Check Box 55" hidden="1">
              <a:extLst>
                <a:ext uri="{63B3BB69-23CF-44E3-9099-C40C66FF867C}">
                  <a14:compatExt spid="_x0000_s34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Re-Entry Facilities/Halfway Houses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792480</xdr:colOff>
          <xdr:row>32</xdr:row>
          <xdr:rowOff>114300</xdr:rowOff>
        </xdr:from>
        <xdr:to>
          <xdr:col>8</xdr:col>
          <xdr:colOff>403860</xdr:colOff>
          <xdr:row>34</xdr:row>
          <xdr:rowOff>76200</xdr:rowOff>
        </xdr:to>
        <xdr:sp macro="" textlink="">
          <xdr:nvSpPr>
            <xdr:cNvPr id="34874" name="Group Box 58" hidden="1">
              <a:extLst>
                <a:ext uri="{63B3BB69-23CF-44E3-9099-C40C66FF867C}">
                  <a14:compatExt spid="_x0000_s3487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762000</xdr:colOff>
          <xdr:row>54</xdr:row>
          <xdr:rowOff>0</xdr:rowOff>
        </xdr:from>
        <xdr:to>
          <xdr:col>8</xdr:col>
          <xdr:colOff>441960</xdr:colOff>
          <xdr:row>54</xdr:row>
          <xdr:rowOff>0</xdr:rowOff>
        </xdr:to>
        <xdr:sp macro="" textlink="">
          <xdr:nvSpPr>
            <xdr:cNvPr id="34875" name="Group Box 59" hidden="1">
              <a:extLst>
                <a:ext uri="{63B3BB69-23CF-44E3-9099-C40C66FF867C}">
                  <a14:compatExt spid="_x0000_s3487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297180</xdr:colOff>
          <xdr:row>35</xdr:row>
          <xdr:rowOff>0</xdr:rowOff>
        </xdr:from>
        <xdr:to>
          <xdr:col>5</xdr:col>
          <xdr:colOff>76200</xdr:colOff>
          <xdr:row>36</xdr:row>
          <xdr:rowOff>30480</xdr:rowOff>
        </xdr:to>
        <xdr:sp macro="" textlink="">
          <xdr:nvSpPr>
            <xdr:cNvPr id="34876" name="Check Box 60" hidden="1">
              <a:extLst>
                <a:ext uri="{63B3BB69-23CF-44E3-9099-C40C66FF867C}">
                  <a14:compatExt spid="_x0000_s348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2013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35</xdr:row>
          <xdr:rowOff>0</xdr:rowOff>
        </xdr:from>
        <xdr:to>
          <xdr:col>6</xdr:col>
          <xdr:colOff>137160</xdr:colOff>
          <xdr:row>36</xdr:row>
          <xdr:rowOff>30480</xdr:rowOff>
        </xdr:to>
        <xdr:sp macro="" textlink="">
          <xdr:nvSpPr>
            <xdr:cNvPr id="34877" name="Check Box 61" hidden="1">
              <a:extLst>
                <a:ext uri="{63B3BB69-23CF-44E3-9099-C40C66FF867C}">
                  <a14:compatExt spid="_x0000_s348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2014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32</xdr:row>
          <xdr:rowOff>182880</xdr:rowOff>
        </xdr:from>
        <xdr:to>
          <xdr:col>7</xdr:col>
          <xdr:colOff>601980</xdr:colOff>
          <xdr:row>34</xdr:row>
          <xdr:rowOff>7620</xdr:rowOff>
        </xdr:to>
        <xdr:sp macro="" textlink="">
          <xdr:nvSpPr>
            <xdr:cNvPr id="34878" name="Option Button 62" hidden="1">
              <a:extLst>
                <a:ext uri="{63B3BB69-23CF-44E3-9099-C40C66FF867C}">
                  <a14:compatExt spid="_x0000_s348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53</xdr:row>
          <xdr:rowOff>601980</xdr:rowOff>
        </xdr:from>
        <xdr:to>
          <xdr:col>8</xdr:col>
          <xdr:colOff>274320</xdr:colOff>
          <xdr:row>53</xdr:row>
          <xdr:rowOff>944880</xdr:rowOff>
        </xdr:to>
        <xdr:sp macro="" textlink="">
          <xdr:nvSpPr>
            <xdr:cNvPr id="34879" name="Group Box 63" hidden="1">
              <a:extLst>
                <a:ext uri="{63B3BB69-23CF-44E3-9099-C40C66FF867C}">
                  <a14:compatExt spid="_x0000_s348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449580</xdr:colOff>
          <xdr:row>53</xdr:row>
          <xdr:rowOff>655320</xdr:rowOff>
        </xdr:from>
        <xdr:to>
          <xdr:col>8</xdr:col>
          <xdr:colOff>182880</xdr:colOff>
          <xdr:row>53</xdr:row>
          <xdr:rowOff>868680</xdr:rowOff>
        </xdr:to>
        <xdr:sp macro="" textlink="">
          <xdr:nvSpPr>
            <xdr:cNvPr id="34881" name="Option Button 65" hidden="1">
              <a:extLst>
                <a:ext uri="{63B3BB69-23CF-44E3-9099-C40C66FF867C}">
                  <a14:compatExt spid="_x0000_s34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640080</xdr:colOff>
          <xdr:row>53</xdr:row>
          <xdr:rowOff>640080</xdr:rowOff>
        </xdr:from>
        <xdr:to>
          <xdr:col>7</xdr:col>
          <xdr:colOff>297180</xdr:colOff>
          <xdr:row>53</xdr:row>
          <xdr:rowOff>868680</xdr:rowOff>
        </xdr:to>
        <xdr:sp macro="" textlink="">
          <xdr:nvSpPr>
            <xdr:cNvPr id="34882" name="Option Button 66" hidden="1">
              <a:extLst>
                <a:ext uri="{63B3BB69-23CF-44E3-9099-C40C66FF867C}">
                  <a14:compatExt spid="_x0000_s34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35</xdr:row>
          <xdr:rowOff>0</xdr:rowOff>
        </xdr:from>
        <xdr:to>
          <xdr:col>7</xdr:col>
          <xdr:colOff>259080</xdr:colOff>
          <xdr:row>36</xdr:row>
          <xdr:rowOff>38100</xdr:rowOff>
        </xdr:to>
        <xdr:sp macro="" textlink="">
          <xdr:nvSpPr>
            <xdr:cNvPr id="34883" name="Check Box 67" hidden="1">
              <a:extLst>
                <a:ext uri="{63B3BB69-23CF-44E3-9099-C40C66FF867C}">
                  <a14:compatExt spid="_x0000_s348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2015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502920</xdr:colOff>
          <xdr:row>35</xdr:row>
          <xdr:rowOff>0</xdr:rowOff>
        </xdr:from>
        <xdr:to>
          <xdr:col>8</xdr:col>
          <xdr:colOff>327660</xdr:colOff>
          <xdr:row>36</xdr:row>
          <xdr:rowOff>38100</xdr:rowOff>
        </xdr:to>
        <xdr:sp macro="" textlink="">
          <xdr:nvSpPr>
            <xdr:cNvPr id="34884" name="Check Box 68" hidden="1">
              <a:extLst>
                <a:ext uri="{63B3BB69-23CF-44E3-9099-C40C66FF867C}">
                  <a14:compatExt spid="_x0000_s348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2016</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213360</xdr:colOff>
          <xdr:row>62</xdr:row>
          <xdr:rowOff>22860</xdr:rowOff>
        </xdr:from>
        <xdr:to>
          <xdr:col>14</xdr:col>
          <xdr:colOff>0</xdr:colOff>
          <xdr:row>62</xdr:row>
          <xdr:rowOff>274320</xdr:rowOff>
        </xdr:to>
        <xdr:sp macro="" textlink="">
          <xdr:nvSpPr>
            <xdr:cNvPr id="1190" name="Button 166" hidden="1">
              <a:extLst>
                <a:ext uri="{63B3BB69-23CF-44E3-9099-C40C66FF867C}">
                  <a14:compatExt spid="_x0000_s119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213360</xdr:colOff>
          <xdr:row>76</xdr:row>
          <xdr:rowOff>30480</xdr:rowOff>
        </xdr:from>
        <xdr:to>
          <xdr:col>14</xdr:col>
          <xdr:colOff>0</xdr:colOff>
          <xdr:row>76</xdr:row>
          <xdr:rowOff>274320</xdr:rowOff>
        </xdr:to>
        <xdr:sp macro="" textlink="">
          <xdr:nvSpPr>
            <xdr:cNvPr id="1191" name="Button 167" hidden="1">
              <a:extLst>
                <a:ext uri="{63B3BB69-23CF-44E3-9099-C40C66FF867C}">
                  <a14:compatExt spid="_x0000_s1191"/>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213360</xdr:colOff>
          <xdr:row>148</xdr:row>
          <xdr:rowOff>45720</xdr:rowOff>
        </xdr:from>
        <xdr:to>
          <xdr:col>13</xdr:col>
          <xdr:colOff>312420</xdr:colOff>
          <xdr:row>148</xdr:row>
          <xdr:rowOff>289560</xdr:rowOff>
        </xdr:to>
        <xdr:sp macro="" textlink="">
          <xdr:nvSpPr>
            <xdr:cNvPr id="1194" name="Button 170" hidden="1">
              <a:extLst>
                <a:ext uri="{63B3BB69-23CF-44E3-9099-C40C66FF867C}">
                  <a14:compatExt spid="_x0000_s1194"/>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213360</xdr:colOff>
          <xdr:row>160</xdr:row>
          <xdr:rowOff>30480</xdr:rowOff>
        </xdr:from>
        <xdr:to>
          <xdr:col>14</xdr:col>
          <xdr:colOff>0</xdr:colOff>
          <xdr:row>160</xdr:row>
          <xdr:rowOff>289560</xdr:rowOff>
        </xdr:to>
        <xdr:sp macro="" textlink="">
          <xdr:nvSpPr>
            <xdr:cNvPr id="1195" name="Button 171" hidden="1">
              <a:extLst>
                <a:ext uri="{63B3BB69-23CF-44E3-9099-C40C66FF867C}">
                  <a14:compatExt spid="_x0000_s1195"/>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198120</xdr:colOff>
          <xdr:row>6</xdr:row>
          <xdr:rowOff>0</xdr:rowOff>
        </xdr:from>
        <xdr:to>
          <xdr:col>14</xdr:col>
          <xdr:colOff>0</xdr:colOff>
          <xdr:row>6</xdr:row>
          <xdr:rowOff>0</xdr:rowOff>
        </xdr:to>
        <xdr:sp macro="" textlink="">
          <xdr:nvSpPr>
            <xdr:cNvPr id="1279" name="Button 255" hidden="1">
              <a:extLst>
                <a:ext uri="{63B3BB69-23CF-44E3-9099-C40C66FF867C}">
                  <a14:compatExt spid="_x0000_s1279"/>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198120</xdr:colOff>
          <xdr:row>6</xdr:row>
          <xdr:rowOff>0</xdr:rowOff>
        </xdr:from>
        <xdr:to>
          <xdr:col>14</xdr:col>
          <xdr:colOff>0</xdr:colOff>
          <xdr:row>6</xdr:row>
          <xdr:rowOff>0</xdr:rowOff>
        </xdr:to>
        <xdr:sp macro="" textlink="">
          <xdr:nvSpPr>
            <xdr:cNvPr id="1294" name="Button 270" hidden="1">
              <a:extLst>
                <a:ext uri="{63B3BB69-23CF-44E3-9099-C40C66FF867C}">
                  <a14:compatExt spid="_x0000_s1294"/>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198120</xdr:colOff>
          <xdr:row>6</xdr:row>
          <xdr:rowOff>0</xdr:rowOff>
        </xdr:from>
        <xdr:to>
          <xdr:col>14</xdr:col>
          <xdr:colOff>0</xdr:colOff>
          <xdr:row>6</xdr:row>
          <xdr:rowOff>0</xdr:rowOff>
        </xdr:to>
        <xdr:sp macro="" textlink="">
          <xdr:nvSpPr>
            <xdr:cNvPr id="1309" name="Button 285" hidden="1">
              <a:extLst>
                <a:ext uri="{63B3BB69-23CF-44E3-9099-C40C66FF867C}">
                  <a14:compatExt spid="_x0000_s1309"/>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198120</xdr:colOff>
          <xdr:row>6</xdr:row>
          <xdr:rowOff>0</xdr:rowOff>
        </xdr:from>
        <xdr:to>
          <xdr:col>14</xdr:col>
          <xdr:colOff>0</xdr:colOff>
          <xdr:row>6</xdr:row>
          <xdr:rowOff>0</xdr:rowOff>
        </xdr:to>
        <xdr:sp macro="" textlink="">
          <xdr:nvSpPr>
            <xdr:cNvPr id="1324" name="Button 300" hidden="1">
              <a:extLst>
                <a:ext uri="{63B3BB69-23CF-44E3-9099-C40C66FF867C}">
                  <a14:compatExt spid="_x0000_s1324"/>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60960</xdr:colOff>
          <xdr:row>35</xdr:row>
          <xdr:rowOff>0</xdr:rowOff>
        </xdr:from>
        <xdr:to>
          <xdr:col>3</xdr:col>
          <xdr:colOff>99060</xdr:colOff>
          <xdr:row>35</xdr:row>
          <xdr:rowOff>0</xdr:rowOff>
        </xdr:to>
        <xdr:sp macro="" textlink="">
          <xdr:nvSpPr>
            <xdr:cNvPr id="1339" name="Button 315" hidden="1">
              <a:extLst>
                <a:ext uri="{63B3BB69-23CF-44E3-9099-C40C66FF867C}">
                  <a14:compatExt spid="_x0000_s1339"/>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Civilian Personnel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xdr:col>
          <xdr:colOff>289560</xdr:colOff>
          <xdr:row>35</xdr:row>
          <xdr:rowOff>0</xdr:rowOff>
        </xdr:from>
        <xdr:to>
          <xdr:col>4</xdr:col>
          <xdr:colOff>144780</xdr:colOff>
          <xdr:row>35</xdr:row>
          <xdr:rowOff>0</xdr:rowOff>
        </xdr:to>
        <xdr:sp macro="" textlink="">
          <xdr:nvSpPr>
            <xdr:cNvPr id="1340" name="Button 316" hidden="1">
              <a:extLst>
                <a:ext uri="{63B3BB69-23CF-44E3-9099-C40C66FF867C}">
                  <a14:compatExt spid="_x0000_s134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198120</xdr:colOff>
          <xdr:row>35</xdr:row>
          <xdr:rowOff>0</xdr:rowOff>
        </xdr:from>
        <xdr:to>
          <xdr:col>14</xdr:col>
          <xdr:colOff>0</xdr:colOff>
          <xdr:row>35</xdr:row>
          <xdr:rowOff>0</xdr:rowOff>
        </xdr:to>
        <xdr:sp macro="" textlink="">
          <xdr:nvSpPr>
            <xdr:cNvPr id="1341" name="Button 317" hidden="1">
              <a:extLst>
                <a:ext uri="{63B3BB69-23CF-44E3-9099-C40C66FF867C}">
                  <a14:compatExt spid="_x0000_s1341"/>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198120</xdr:colOff>
          <xdr:row>35</xdr:row>
          <xdr:rowOff>0</xdr:rowOff>
        </xdr:from>
        <xdr:to>
          <xdr:col>14</xdr:col>
          <xdr:colOff>0</xdr:colOff>
          <xdr:row>35</xdr:row>
          <xdr:rowOff>0</xdr:rowOff>
        </xdr:to>
        <xdr:sp macro="" textlink="">
          <xdr:nvSpPr>
            <xdr:cNvPr id="1342" name="Button 318" hidden="1">
              <a:extLst>
                <a:ext uri="{63B3BB69-23CF-44E3-9099-C40C66FF867C}">
                  <a14:compatExt spid="_x0000_s1342"/>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198120</xdr:colOff>
          <xdr:row>6</xdr:row>
          <xdr:rowOff>0</xdr:rowOff>
        </xdr:from>
        <xdr:to>
          <xdr:col>14</xdr:col>
          <xdr:colOff>0</xdr:colOff>
          <xdr:row>6</xdr:row>
          <xdr:rowOff>0</xdr:rowOff>
        </xdr:to>
        <xdr:sp macro="" textlink="">
          <xdr:nvSpPr>
            <xdr:cNvPr id="1372" name="Button 348" hidden="1">
              <a:extLst>
                <a:ext uri="{63B3BB69-23CF-44E3-9099-C40C66FF867C}">
                  <a14:compatExt spid="_x0000_s1372"/>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198120</xdr:colOff>
          <xdr:row>35</xdr:row>
          <xdr:rowOff>0</xdr:rowOff>
        </xdr:from>
        <xdr:to>
          <xdr:col>14</xdr:col>
          <xdr:colOff>0</xdr:colOff>
          <xdr:row>35</xdr:row>
          <xdr:rowOff>0</xdr:rowOff>
        </xdr:to>
        <xdr:sp macro="" textlink="">
          <xdr:nvSpPr>
            <xdr:cNvPr id="1387" name="Button 363" hidden="1">
              <a:extLst>
                <a:ext uri="{63B3BB69-23CF-44E3-9099-C40C66FF867C}">
                  <a14:compatExt spid="_x0000_s1387"/>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198120</xdr:colOff>
          <xdr:row>35</xdr:row>
          <xdr:rowOff>0</xdr:rowOff>
        </xdr:from>
        <xdr:to>
          <xdr:col>14</xdr:col>
          <xdr:colOff>0</xdr:colOff>
          <xdr:row>35</xdr:row>
          <xdr:rowOff>0</xdr:rowOff>
        </xdr:to>
        <xdr:sp macro="" textlink="">
          <xdr:nvSpPr>
            <xdr:cNvPr id="1402" name="Button 378" hidden="1">
              <a:extLst>
                <a:ext uri="{63B3BB69-23CF-44E3-9099-C40C66FF867C}">
                  <a14:compatExt spid="_x0000_s1402"/>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198120</xdr:colOff>
          <xdr:row>6</xdr:row>
          <xdr:rowOff>0</xdr:rowOff>
        </xdr:from>
        <xdr:to>
          <xdr:col>14</xdr:col>
          <xdr:colOff>0</xdr:colOff>
          <xdr:row>6</xdr:row>
          <xdr:rowOff>0</xdr:rowOff>
        </xdr:to>
        <xdr:sp macro="" textlink="">
          <xdr:nvSpPr>
            <xdr:cNvPr id="1422" name="Button 398" hidden="1">
              <a:extLst>
                <a:ext uri="{63B3BB69-23CF-44E3-9099-C40C66FF867C}">
                  <a14:compatExt spid="_x0000_s1422"/>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198120</xdr:colOff>
          <xdr:row>6</xdr:row>
          <xdr:rowOff>0</xdr:rowOff>
        </xdr:from>
        <xdr:to>
          <xdr:col>14</xdr:col>
          <xdr:colOff>0</xdr:colOff>
          <xdr:row>6</xdr:row>
          <xdr:rowOff>0</xdr:rowOff>
        </xdr:to>
        <xdr:sp macro="" textlink="">
          <xdr:nvSpPr>
            <xdr:cNvPr id="1444" name="Button 420" hidden="1">
              <a:extLst>
                <a:ext uri="{63B3BB69-23CF-44E3-9099-C40C66FF867C}">
                  <a14:compatExt spid="_x0000_s1444"/>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198120</xdr:colOff>
          <xdr:row>6</xdr:row>
          <xdr:rowOff>0</xdr:rowOff>
        </xdr:from>
        <xdr:to>
          <xdr:col>14</xdr:col>
          <xdr:colOff>0</xdr:colOff>
          <xdr:row>6</xdr:row>
          <xdr:rowOff>0</xdr:rowOff>
        </xdr:to>
        <xdr:sp macro="" textlink="">
          <xdr:nvSpPr>
            <xdr:cNvPr id="1459" name="Button 435" hidden="1">
              <a:extLst>
                <a:ext uri="{63B3BB69-23CF-44E3-9099-C40C66FF867C}">
                  <a14:compatExt spid="_x0000_s1459"/>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198120</xdr:colOff>
          <xdr:row>6</xdr:row>
          <xdr:rowOff>0</xdr:rowOff>
        </xdr:from>
        <xdr:to>
          <xdr:col>14</xdr:col>
          <xdr:colOff>0</xdr:colOff>
          <xdr:row>6</xdr:row>
          <xdr:rowOff>0</xdr:rowOff>
        </xdr:to>
        <xdr:sp macro="" textlink="">
          <xdr:nvSpPr>
            <xdr:cNvPr id="1476" name="Button 452" hidden="1">
              <a:extLst>
                <a:ext uri="{63B3BB69-23CF-44E3-9099-C40C66FF867C}">
                  <a14:compatExt spid="_x0000_s1476"/>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198120</xdr:colOff>
          <xdr:row>6</xdr:row>
          <xdr:rowOff>0</xdr:rowOff>
        </xdr:from>
        <xdr:to>
          <xdr:col>14</xdr:col>
          <xdr:colOff>0</xdr:colOff>
          <xdr:row>6</xdr:row>
          <xdr:rowOff>0</xdr:rowOff>
        </xdr:to>
        <xdr:sp macro="" textlink="">
          <xdr:nvSpPr>
            <xdr:cNvPr id="1484" name="Button 460" hidden="1">
              <a:extLst>
                <a:ext uri="{63B3BB69-23CF-44E3-9099-C40C66FF867C}">
                  <a14:compatExt spid="_x0000_s1484"/>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198120</xdr:colOff>
          <xdr:row>6</xdr:row>
          <xdr:rowOff>0</xdr:rowOff>
        </xdr:from>
        <xdr:to>
          <xdr:col>14</xdr:col>
          <xdr:colOff>0</xdr:colOff>
          <xdr:row>6</xdr:row>
          <xdr:rowOff>0</xdr:rowOff>
        </xdr:to>
        <xdr:sp macro="" textlink="">
          <xdr:nvSpPr>
            <xdr:cNvPr id="1499" name="Button 475" hidden="1">
              <a:extLst>
                <a:ext uri="{63B3BB69-23CF-44E3-9099-C40C66FF867C}">
                  <a14:compatExt spid="_x0000_s1499"/>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11</xdr:col>
          <xdr:colOff>182880</xdr:colOff>
          <xdr:row>49</xdr:row>
          <xdr:rowOff>7620</xdr:rowOff>
        </xdr:from>
        <xdr:to>
          <xdr:col>14</xdr:col>
          <xdr:colOff>0</xdr:colOff>
          <xdr:row>49</xdr:row>
          <xdr:rowOff>274320</xdr:rowOff>
        </xdr:to>
        <xdr:sp macro="" textlink="">
          <xdr:nvSpPr>
            <xdr:cNvPr id="1727" name="Button 703" hidden="1">
              <a:extLst>
                <a:ext uri="{63B3BB69-23CF-44E3-9099-C40C66FF867C}">
                  <a14:compatExt spid="_x0000_s1727"/>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213360</xdr:colOff>
          <xdr:row>55</xdr:row>
          <xdr:rowOff>38100</xdr:rowOff>
        </xdr:from>
        <xdr:to>
          <xdr:col>3</xdr:col>
          <xdr:colOff>198120</xdr:colOff>
          <xdr:row>56</xdr:row>
          <xdr:rowOff>121920</xdr:rowOff>
        </xdr:to>
        <xdr:sp macro="" textlink="">
          <xdr:nvSpPr>
            <xdr:cNvPr id="1731" name="Button 707" hidden="1">
              <a:extLst>
                <a:ext uri="{63B3BB69-23CF-44E3-9099-C40C66FF867C}">
                  <a14:compatExt spid="_x0000_s1731"/>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213360</xdr:colOff>
          <xdr:row>69</xdr:row>
          <xdr:rowOff>60960</xdr:rowOff>
        </xdr:from>
        <xdr:to>
          <xdr:col>3</xdr:col>
          <xdr:colOff>213360</xdr:colOff>
          <xdr:row>70</xdr:row>
          <xdr:rowOff>121920</xdr:rowOff>
        </xdr:to>
        <xdr:sp macro="" textlink="">
          <xdr:nvSpPr>
            <xdr:cNvPr id="1732" name="Button 708" hidden="1">
              <a:extLst>
                <a:ext uri="{63B3BB69-23CF-44E3-9099-C40C66FF867C}">
                  <a14:compatExt spid="_x0000_s1732"/>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220980</xdr:colOff>
          <xdr:row>87</xdr:row>
          <xdr:rowOff>45720</xdr:rowOff>
        </xdr:from>
        <xdr:to>
          <xdr:col>3</xdr:col>
          <xdr:colOff>289560</xdr:colOff>
          <xdr:row>88</xdr:row>
          <xdr:rowOff>137160</xdr:rowOff>
        </xdr:to>
        <xdr:sp macro="" textlink="">
          <xdr:nvSpPr>
            <xdr:cNvPr id="1733" name="Button 709" hidden="1">
              <a:extLst>
                <a:ext uri="{63B3BB69-23CF-44E3-9099-C40C66FF867C}">
                  <a14:compatExt spid="_x0000_s1733"/>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213360</xdr:colOff>
          <xdr:row>141</xdr:row>
          <xdr:rowOff>60960</xdr:rowOff>
        </xdr:from>
        <xdr:to>
          <xdr:col>3</xdr:col>
          <xdr:colOff>274320</xdr:colOff>
          <xdr:row>141</xdr:row>
          <xdr:rowOff>335280</xdr:rowOff>
        </xdr:to>
        <xdr:sp macro="" textlink="">
          <xdr:nvSpPr>
            <xdr:cNvPr id="1736" name="Button 712" hidden="1">
              <a:extLst>
                <a:ext uri="{63B3BB69-23CF-44E3-9099-C40C66FF867C}">
                  <a14:compatExt spid="_x0000_s1736"/>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190500</xdr:colOff>
          <xdr:row>154</xdr:row>
          <xdr:rowOff>45720</xdr:rowOff>
        </xdr:from>
        <xdr:to>
          <xdr:col>3</xdr:col>
          <xdr:colOff>251460</xdr:colOff>
          <xdr:row>154</xdr:row>
          <xdr:rowOff>335280</xdr:rowOff>
        </xdr:to>
        <xdr:sp macro="" textlink="">
          <xdr:nvSpPr>
            <xdr:cNvPr id="1737" name="Button 713" hidden="1">
              <a:extLst>
                <a:ext uri="{63B3BB69-23CF-44E3-9099-C40C66FF867C}">
                  <a14:compatExt spid="_x0000_s1737"/>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99060</xdr:colOff>
          <xdr:row>5</xdr:row>
          <xdr:rowOff>60960</xdr:rowOff>
        </xdr:from>
        <xdr:to>
          <xdr:col>2</xdr:col>
          <xdr:colOff>266700</xdr:colOff>
          <xdr:row>5</xdr:row>
          <xdr:rowOff>312420</xdr:rowOff>
        </xdr:to>
        <xdr:sp macro="" textlink="">
          <xdr:nvSpPr>
            <xdr:cNvPr id="1738" name="Button 714" hidden="1">
              <a:extLst>
                <a:ext uri="{63B3BB69-23CF-44E3-9099-C40C66FF867C}">
                  <a14:compatExt spid="_x0000_s1738"/>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1" u="none" strike="noStrike" baseline="0">
                  <a:solidFill>
                    <a:srgbClr val="000000"/>
                  </a:solidFill>
                  <a:latin typeface="Calibri"/>
                </a:rPr>
                <a:t>Add Sworn Position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350520</xdr:colOff>
          <xdr:row>5</xdr:row>
          <xdr:rowOff>45720</xdr:rowOff>
        </xdr:from>
        <xdr:to>
          <xdr:col>4</xdr:col>
          <xdr:colOff>152400</xdr:colOff>
          <xdr:row>5</xdr:row>
          <xdr:rowOff>304800</xdr:rowOff>
        </xdr:to>
        <xdr:sp macro="" textlink="">
          <xdr:nvSpPr>
            <xdr:cNvPr id="1754" name="Button 730" hidden="1">
              <a:extLst>
                <a:ext uri="{63B3BB69-23CF-44E3-9099-C40C66FF867C}">
                  <a14:compatExt spid="_x0000_s1754"/>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1" u="none" strike="noStrike" baseline="0">
                  <a:solidFill>
                    <a:srgbClr val="000000"/>
                  </a:solidFill>
                  <a:latin typeface="Calibri"/>
                </a:rPr>
                <a:t>Add Civilian Position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213360</xdr:colOff>
          <xdr:row>5</xdr:row>
          <xdr:rowOff>45720</xdr:rowOff>
        </xdr:from>
        <xdr:to>
          <xdr:col>6</xdr:col>
          <xdr:colOff>419100</xdr:colOff>
          <xdr:row>5</xdr:row>
          <xdr:rowOff>304800</xdr:rowOff>
        </xdr:to>
        <xdr:sp macro="" textlink="">
          <xdr:nvSpPr>
            <xdr:cNvPr id="1755" name="Button 731" hidden="1">
              <a:extLst>
                <a:ext uri="{63B3BB69-23CF-44E3-9099-C40C66FF867C}">
                  <a14:compatExt spid="_x0000_s1755"/>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1" u="none" strike="noStrike" baseline="0">
                  <a:solidFill>
                    <a:srgbClr val="000000"/>
                  </a:solidFill>
                  <a:latin typeface="Calibri"/>
                </a:rPr>
                <a:t>Delete Selected Position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114300</xdr:colOff>
          <xdr:row>39</xdr:row>
          <xdr:rowOff>160020</xdr:rowOff>
        </xdr:from>
        <xdr:to>
          <xdr:col>2</xdr:col>
          <xdr:colOff>60960</xdr:colOff>
          <xdr:row>40</xdr:row>
          <xdr:rowOff>274320</xdr:rowOff>
        </xdr:to>
        <xdr:sp macro="" textlink="">
          <xdr:nvSpPr>
            <xdr:cNvPr id="1785" name="Button 761" hidden="1">
              <a:extLst>
                <a:ext uri="{63B3BB69-23CF-44E3-9099-C40C66FF867C}">
                  <a14:compatExt spid="_x0000_s1785"/>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1" u="none" strike="noStrike" baseline="0">
                  <a:solidFill>
                    <a:srgbClr val="000000"/>
                  </a:solidFill>
                  <a:latin typeface="Calibri"/>
                </a:rPr>
                <a:t>Add Travel Expense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236220</xdr:colOff>
          <xdr:row>39</xdr:row>
          <xdr:rowOff>160020</xdr:rowOff>
        </xdr:from>
        <xdr:to>
          <xdr:col>3</xdr:col>
          <xdr:colOff>198120</xdr:colOff>
          <xdr:row>40</xdr:row>
          <xdr:rowOff>289560</xdr:rowOff>
        </xdr:to>
        <xdr:sp macro="" textlink="">
          <xdr:nvSpPr>
            <xdr:cNvPr id="1786" name="Button 762" hidden="1">
              <a:extLst>
                <a:ext uri="{63B3BB69-23CF-44E3-9099-C40C66FF867C}">
                  <a14:compatExt spid="_x0000_s1786"/>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1" u="none" strike="noStrike" baseline="0">
                  <a:solidFill>
                    <a:srgbClr val="000000"/>
                  </a:solidFill>
                  <a:latin typeface="Calibri"/>
                </a:rPr>
                <a:t>Delete Travel Expense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99060</xdr:colOff>
          <xdr:row>55</xdr:row>
          <xdr:rowOff>45720</xdr:rowOff>
        </xdr:from>
        <xdr:to>
          <xdr:col>2</xdr:col>
          <xdr:colOff>137160</xdr:colOff>
          <xdr:row>56</xdr:row>
          <xdr:rowOff>114300</xdr:rowOff>
        </xdr:to>
        <xdr:sp macro="" textlink="">
          <xdr:nvSpPr>
            <xdr:cNvPr id="1787" name="Button 763" hidden="1">
              <a:extLst>
                <a:ext uri="{63B3BB69-23CF-44E3-9099-C40C66FF867C}">
                  <a14:compatExt spid="_x0000_s1787"/>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1" i="1" u="none" strike="noStrike" baseline="0">
                  <a:solidFill>
                    <a:srgbClr val="000000"/>
                  </a:solidFill>
                  <a:latin typeface="Calibri"/>
                </a:rPr>
                <a:t>Add Equipment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76200</xdr:colOff>
          <xdr:row>69</xdr:row>
          <xdr:rowOff>60960</xdr:rowOff>
        </xdr:from>
        <xdr:to>
          <xdr:col>2</xdr:col>
          <xdr:colOff>121920</xdr:colOff>
          <xdr:row>70</xdr:row>
          <xdr:rowOff>137160</xdr:rowOff>
        </xdr:to>
        <xdr:sp macro="" textlink="">
          <xdr:nvSpPr>
            <xdr:cNvPr id="1788" name="Button 764" hidden="1">
              <a:extLst>
                <a:ext uri="{63B3BB69-23CF-44E3-9099-C40C66FF867C}">
                  <a14:compatExt spid="_x0000_s1788"/>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Supply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xdr:colOff>
          <xdr:row>87</xdr:row>
          <xdr:rowOff>45720</xdr:rowOff>
        </xdr:from>
        <xdr:to>
          <xdr:col>2</xdr:col>
          <xdr:colOff>144780</xdr:colOff>
          <xdr:row>88</xdr:row>
          <xdr:rowOff>144780</xdr:rowOff>
        </xdr:to>
        <xdr:sp macro="" textlink="">
          <xdr:nvSpPr>
            <xdr:cNvPr id="1790" name="Button 766" hidden="1">
              <a:extLst>
                <a:ext uri="{63B3BB69-23CF-44E3-9099-C40C66FF867C}">
                  <a14:compatExt spid="_x0000_s179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68580</xdr:colOff>
          <xdr:row>104</xdr:row>
          <xdr:rowOff>144780</xdr:rowOff>
        </xdr:from>
        <xdr:to>
          <xdr:col>2</xdr:col>
          <xdr:colOff>106680</xdr:colOff>
          <xdr:row>105</xdr:row>
          <xdr:rowOff>0</xdr:rowOff>
        </xdr:to>
        <xdr:sp macro="" textlink="">
          <xdr:nvSpPr>
            <xdr:cNvPr id="1792" name="Button 768" hidden="1">
              <a:extLst>
                <a:ext uri="{63B3BB69-23CF-44E3-9099-C40C66FF867C}">
                  <a14:compatExt spid="_x0000_s1792"/>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Travel Expense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236220</xdr:colOff>
          <xdr:row>104</xdr:row>
          <xdr:rowOff>144780</xdr:rowOff>
        </xdr:from>
        <xdr:to>
          <xdr:col>3</xdr:col>
          <xdr:colOff>251460</xdr:colOff>
          <xdr:row>105</xdr:row>
          <xdr:rowOff>0</xdr:rowOff>
        </xdr:to>
        <xdr:sp macro="" textlink="">
          <xdr:nvSpPr>
            <xdr:cNvPr id="1793" name="Button 769" hidden="1">
              <a:extLst>
                <a:ext uri="{63B3BB69-23CF-44E3-9099-C40C66FF867C}">
                  <a14:compatExt spid="_x0000_s1793"/>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Travel Expense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xdr:colOff>
          <xdr:row>141</xdr:row>
          <xdr:rowOff>60960</xdr:rowOff>
        </xdr:from>
        <xdr:to>
          <xdr:col>2</xdr:col>
          <xdr:colOff>152400</xdr:colOff>
          <xdr:row>141</xdr:row>
          <xdr:rowOff>335280</xdr:rowOff>
        </xdr:to>
        <xdr:sp macro="" textlink="">
          <xdr:nvSpPr>
            <xdr:cNvPr id="1795" name="Button 771" hidden="1">
              <a:extLst>
                <a:ext uri="{63B3BB69-23CF-44E3-9099-C40C66FF867C}">
                  <a14:compatExt spid="_x0000_s1795"/>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Other Cost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38100</xdr:colOff>
          <xdr:row>154</xdr:row>
          <xdr:rowOff>45720</xdr:rowOff>
        </xdr:from>
        <xdr:to>
          <xdr:col>2</xdr:col>
          <xdr:colOff>144780</xdr:colOff>
          <xdr:row>154</xdr:row>
          <xdr:rowOff>342900</xdr:rowOff>
        </xdr:to>
        <xdr:sp macro="" textlink="">
          <xdr:nvSpPr>
            <xdr:cNvPr id="1796" name="Button 772" hidden="1">
              <a:extLst>
                <a:ext uri="{63B3BB69-23CF-44E3-9099-C40C66FF867C}">
                  <a14:compatExt spid="_x0000_s1796"/>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Indirect Cost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220980</xdr:colOff>
          <xdr:row>121</xdr:row>
          <xdr:rowOff>45720</xdr:rowOff>
        </xdr:from>
        <xdr:to>
          <xdr:col>3</xdr:col>
          <xdr:colOff>289560</xdr:colOff>
          <xdr:row>122</xdr:row>
          <xdr:rowOff>137160</xdr:rowOff>
        </xdr:to>
        <xdr:sp macro="" textlink="">
          <xdr:nvSpPr>
            <xdr:cNvPr id="1799" name="Button 775" hidden="1">
              <a:extLst>
                <a:ext uri="{63B3BB69-23CF-44E3-9099-C40C66FF867C}">
                  <a14:compatExt spid="_x0000_s1799"/>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xdr:colOff>
          <xdr:row>121</xdr:row>
          <xdr:rowOff>45720</xdr:rowOff>
        </xdr:from>
        <xdr:to>
          <xdr:col>2</xdr:col>
          <xdr:colOff>144780</xdr:colOff>
          <xdr:row>122</xdr:row>
          <xdr:rowOff>144780</xdr:rowOff>
        </xdr:to>
        <xdr:sp macro="" textlink="">
          <xdr:nvSpPr>
            <xdr:cNvPr id="1800" name="Button 776" hidden="1">
              <a:extLst>
                <a:ext uri="{63B3BB69-23CF-44E3-9099-C40C66FF867C}">
                  <a14:compatExt spid="_x0000_s18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68580</xdr:colOff>
          <xdr:row>133</xdr:row>
          <xdr:rowOff>144780</xdr:rowOff>
        </xdr:from>
        <xdr:to>
          <xdr:col>2</xdr:col>
          <xdr:colOff>106680</xdr:colOff>
          <xdr:row>134</xdr:row>
          <xdr:rowOff>0</xdr:rowOff>
        </xdr:to>
        <xdr:sp macro="" textlink="">
          <xdr:nvSpPr>
            <xdr:cNvPr id="1811" name="Button 787" hidden="1">
              <a:extLst>
                <a:ext uri="{63B3BB69-23CF-44E3-9099-C40C66FF867C}">
                  <a14:compatExt spid="_x0000_s1811"/>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Travel Expense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236220</xdr:colOff>
          <xdr:row>133</xdr:row>
          <xdr:rowOff>144780</xdr:rowOff>
        </xdr:from>
        <xdr:to>
          <xdr:col>3</xdr:col>
          <xdr:colOff>251460</xdr:colOff>
          <xdr:row>134</xdr:row>
          <xdr:rowOff>0</xdr:rowOff>
        </xdr:to>
        <xdr:sp macro="" textlink="">
          <xdr:nvSpPr>
            <xdr:cNvPr id="1812" name="Button 788" hidden="1">
              <a:extLst>
                <a:ext uri="{63B3BB69-23CF-44E3-9099-C40C66FF867C}">
                  <a14:compatExt spid="_x0000_s1812"/>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Travel Expense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xdr:colOff>
          <xdr:row>31</xdr:row>
          <xdr:rowOff>182880</xdr:rowOff>
        </xdr:from>
        <xdr:to>
          <xdr:col>1</xdr:col>
          <xdr:colOff>83820</xdr:colOff>
          <xdr:row>32</xdr:row>
          <xdr:rowOff>236220</xdr:rowOff>
        </xdr:to>
        <xdr:sp macro="" textlink="">
          <xdr:nvSpPr>
            <xdr:cNvPr id="22529" name="Button 1" hidden="1">
              <a:extLst>
                <a:ext uri="{63B3BB69-23CF-44E3-9099-C40C66FF867C}">
                  <a14:compatExt spid="_x0000_s22529"/>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Travel Expense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xdr:colOff>
          <xdr:row>43</xdr:row>
          <xdr:rowOff>68580</xdr:rowOff>
        </xdr:from>
        <xdr:to>
          <xdr:col>1</xdr:col>
          <xdr:colOff>83820</xdr:colOff>
          <xdr:row>44</xdr:row>
          <xdr:rowOff>121920</xdr:rowOff>
        </xdr:to>
        <xdr:sp macro="" textlink="">
          <xdr:nvSpPr>
            <xdr:cNvPr id="22530" name="Button 2" hidden="1">
              <a:extLst>
                <a:ext uri="{63B3BB69-23CF-44E3-9099-C40C66FF867C}">
                  <a14:compatExt spid="_x0000_s2253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Equipment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68580</xdr:colOff>
          <xdr:row>55</xdr:row>
          <xdr:rowOff>68580</xdr:rowOff>
        </xdr:from>
        <xdr:to>
          <xdr:col>1</xdr:col>
          <xdr:colOff>106680</xdr:colOff>
          <xdr:row>56</xdr:row>
          <xdr:rowOff>121920</xdr:rowOff>
        </xdr:to>
        <xdr:sp macro="" textlink="">
          <xdr:nvSpPr>
            <xdr:cNvPr id="22531" name="Button 3" hidden="1">
              <a:extLst>
                <a:ext uri="{63B3BB69-23CF-44E3-9099-C40C66FF867C}">
                  <a14:compatExt spid="_x0000_s22531"/>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Supply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152400</xdr:colOff>
          <xdr:row>31</xdr:row>
          <xdr:rowOff>182880</xdr:rowOff>
        </xdr:from>
        <xdr:to>
          <xdr:col>2</xdr:col>
          <xdr:colOff>0</xdr:colOff>
          <xdr:row>32</xdr:row>
          <xdr:rowOff>236220</xdr:rowOff>
        </xdr:to>
        <xdr:sp macro="" textlink="">
          <xdr:nvSpPr>
            <xdr:cNvPr id="22534" name="Button 6" hidden="1">
              <a:extLst>
                <a:ext uri="{63B3BB69-23CF-44E3-9099-C40C66FF867C}">
                  <a14:compatExt spid="_x0000_s22534"/>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114300</xdr:colOff>
          <xdr:row>43</xdr:row>
          <xdr:rowOff>68580</xdr:rowOff>
        </xdr:from>
        <xdr:to>
          <xdr:col>1</xdr:col>
          <xdr:colOff>1485900</xdr:colOff>
          <xdr:row>44</xdr:row>
          <xdr:rowOff>121920</xdr:rowOff>
        </xdr:to>
        <xdr:sp macro="" textlink="">
          <xdr:nvSpPr>
            <xdr:cNvPr id="22535" name="Button 7" hidden="1">
              <a:extLst>
                <a:ext uri="{63B3BB69-23CF-44E3-9099-C40C66FF867C}">
                  <a14:compatExt spid="_x0000_s22535"/>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121920</xdr:colOff>
          <xdr:row>55</xdr:row>
          <xdr:rowOff>68580</xdr:rowOff>
        </xdr:from>
        <xdr:to>
          <xdr:col>1</xdr:col>
          <xdr:colOff>1485900</xdr:colOff>
          <xdr:row>56</xdr:row>
          <xdr:rowOff>121920</xdr:rowOff>
        </xdr:to>
        <xdr:sp macro="" textlink="">
          <xdr:nvSpPr>
            <xdr:cNvPr id="22536" name="Button 8" hidden="1">
              <a:extLst>
                <a:ext uri="{63B3BB69-23CF-44E3-9099-C40C66FF867C}">
                  <a14:compatExt spid="_x0000_s22536"/>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xdr:colOff>
          <xdr:row>19</xdr:row>
          <xdr:rowOff>106680</xdr:rowOff>
        </xdr:from>
        <xdr:to>
          <xdr:col>1</xdr:col>
          <xdr:colOff>83820</xdr:colOff>
          <xdr:row>20</xdr:row>
          <xdr:rowOff>160020</xdr:rowOff>
        </xdr:to>
        <xdr:sp macro="" textlink="">
          <xdr:nvSpPr>
            <xdr:cNvPr id="22539" name="Button 11" hidden="1">
              <a:extLst>
                <a:ext uri="{63B3BB69-23CF-44E3-9099-C40C66FF867C}">
                  <a14:compatExt spid="_x0000_s22539"/>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Benefit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19</xdr:row>
          <xdr:rowOff>106680</xdr:rowOff>
        </xdr:from>
        <xdr:to>
          <xdr:col>1</xdr:col>
          <xdr:colOff>1485900</xdr:colOff>
          <xdr:row>20</xdr:row>
          <xdr:rowOff>160020</xdr:rowOff>
        </xdr:to>
        <xdr:sp macro="" textlink="">
          <xdr:nvSpPr>
            <xdr:cNvPr id="22540" name="Button 12" hidden="1">
              <a:extLst>
                <a:ext uri="{63B3BB69-23CF-44E3-9099-C40C66FF867C}">
                  <a14:compatExt spid="_x0000_s2254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38100</xdr:colOff>
          <xdr:row>7</xdr:row>
          <xdr:rowOff>106680</xdr:rowOff>
        </xdr:from>
        <xdr:to>
          <xdr:col>1</xdr:col>
          <xdr:colOff>76200</xdr:colOff>
          <xdr:row>8</xdr:row>
          <xdr:rowOff>160020</xdr:rowOff>
        </xdr:to>
        <xdr:sp macro="" textlink="">
          <xdr:nvSpPr>
            <xdr:cNvPr id="22541" name="Button 13" hidden="1">
              <a:extLst>
                <a:ext uri="{63B3BB69-23CF-44E3-9099-C40C66FF867C}">
                  <a14:compatExt spid="_x0000_s22541"/>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Personnel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121920</xdr:colOff>
          <xdr:row>7</xdr:row>
          <xdr:rowOff>106680</xdr:rowOff>
        </xdr:from>
        <xdr:to>
          <xdr:col>1</xdr:col>
          <xdr:colOff>1485900</xdr:colOff>
          <xdr:row>8</xdr:row>
          <xdr:rowOff>160020</xdr:rowOff>
        </xdr:to>
        <xdr:sp macro="" textlink="">
          <xdr:nvSpPr>
            <xdr:cNvPr id="22542" name="Button 14" hidden="1">
              <a:extLst>
                <a:ext uri="{63B3BB69-23CF-44E3-9099-C40C66FF867C}">
                  <a14:compatExt spid="_x0000_s22542"/>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13</xdr:row>
          <xdr:rowOff>22860</xdr:rowOff>
        </xdr:from>
        <xdr:to>
          <xdr:col>10</xdr:col>
          <xdr:colOff>708660</xdr:colOff>
          <xdr:row>13</xdr:row>
          <xdr:rowOff>259080</xdr:rowOff>
        </xdr:to>
        <xdr:sp macro="" textlink="">
          <xdr:nvSpPr>
            <xdr:cNvPr id="22545" name="Button 17" hidden="1">
              <a:extLst>
                <a:ext uri="{63B3BB69-23CF-44E3-9099-C40C66FF867C}">
                  <a14:compatExt spid="_x0000_s22545"/>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 Area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198120</xdr:colOff>
          <xdr:row>25</xdr:row>
          <xdr:rowOff>22860</xdr:rowOff>
        </xdr:from>
        <xdr:to>
          <xdr:col>11</xdr:col>
          <xdr:colOff>0</xdr:colOff>
          <xdr:row>25</xdr:row>
          <xdr:rowOff>259080</xdr:rowOff>
        </xdr:to>
        <xdr:sp macro="" textlink="">
          <xdr:nvSpPr>
            <xdr:cNvPr id="22546" name="Button 18" hidden="1">
              <a:extLst>
                <a:ext uri="{63B3BB69-23CF-44E3-9099-C40C66FF867C}">
                  <a14:compatExt spid="_x0000_s22546"/>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182880</xdr:colOff>
          <xdr:row>37</xdr:row>
          <xdr:rowOff>22860</xdr:rowOff>
        </xdr:from>
        <xdr:to>
          <xdr:col>11</xdr:col>
          <xdr:colOff>0</xdr:colOff>
          <xdr:row>37</xdr:row>
          <xdr:rowOff>259080</xdr:rowOff>
        </xdr:to>
        <xdr:sp macro="" textlink="">
          <xdr:nvSpPr>
            <xdr:cNvPr id="22547" name="Button 19" hidden="1">
              <a:extLst>
                <a:ext uri="{63B3BB69-23CF-44E3-9099-C40C66FF867C}">
                  <a14:compatExt spid="_x0000_s22547"/>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213360</xdr:colOff>
          <xdr:row>49</xdr:row>
          <xdr:rowOff>22860</xdr:rowOff>
        </xdr:from>
        <xdr:to>
          <xdr:col>11</xdr:col>
          <xdr:colOff>0</xdr:colOff>
          <xdr:row>49</xdr:row>
          <xdr:rowOff>259080</xdr:rowOff>
        </xdr:to>
        <xdr:sp macro="" textlink="">
          <xdr:nvSpPr>
            <xdr:cNvPr id="22548" name="Button 20" hidden="1">
              <a:extLst>
                <a:ext uri="{63B3BB69-23CF-44E3-9099-C40C66FF867C}">
                  <a14:compatExt spid="_x0000_s22548"/>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213360</xdr:colOff>
          <xdr:row>61</xdr:row>
          <xdr:rowOff>22860</xdr:rowOff>
        </xdr:from>
        <xdr:to>
          <xdr:col>11</xdr:col>
          <xdr:colOff>0</xdr:colOff>
          <xdr:row>61</xdr:row>
          <xdr:rowOff>259080</xdr:rowOff>
        </xdr:to>
        <xdr:sp macro="" textlink="">
          <xdr:nvSpPr>
            <xdr:cNvPr id="22549" name="Button 21" hidden="1">
              <a:extLst>
                <a:ext uri="{63B3BB69-23CF-44E3-9099-C40C66FF867C}">
                  <a14:compatExt spid="_x0000_s22549"/>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327660</xdr:colOff>
          <xdr:row>136</xdr:row>
          <xdr:rowOff>68580</xdr:rowOff>
        </xdr:from>
        <xdr:to>
          <xdr:col>10</xdr:col>
          <xdr:colOff>556260</xdr:colOff>
          <xdr:row>136</xdr:row>
          <xdr:rowOff>350520</xdr:rowOff>
        </xdr:to>
        <xdr:sp macro="" textlink="">
          <xdr:nvSpPr>
            <xdr:cNvPr id="22695" name="Button 167" hidden="1">
              <a:extLst>
                <a:ext uri="{63B3BB69-23CF-44E3-9099-C40C66FF867C}">
                  <a14:compatExt spid="_x0000_s22695"/>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228600</xdr:colOff>
          <xdr:row>148</xdr:row>
          <xdr:rowOff>30480</xdr:rowOff>
        </xdr:from>
        <xdr:to>
          <xdr:col>10</xdr:col>
          <xdr:colOff>632460</xdr:colOff>
          <xdr:row>148</xdr:row>
          <xdr:rowOff>289560</xdr:rowOff>
        </xdr:to>
        <xdr:sp macro="" textlink="">
          <xdr:nvSpPr>
            <xdr:cNvPr id="22696" name="Button 168" hidden="1">
              <a:extLst>
                <a:ext uri="{63B3BB69-23CF-44E3-9099-C40C66FF867C}">
                  <a14:compatExt spid="_x0000_s22696"/>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121920</xdr:colOff>
          <xdr:row>80</xdr:row>
          <xdr:rowOff>45720</xdr:rowOff>
        </xdr:from>
        <xdr:to>
          <xdr:col>1</xdr:col>
          <xdr:colOff>1813560</xdr:colOff>
          <xdr:row>81</xdr:row>
          <xdr:rowOff>137160</xdr:rowOff>
        </xdr:to>
        <xdr:sp macro="" textlink="">
          <xdr:nvSpPr>
            <xdr:cNvPr id="22697" name="Button 169" hidden="1">
              <a:extLst>
                <a:ext uri="{63B3BB69-23CF-44E3-9099-C40C66FF867C}">
                  <a14:compatExt spid="_x0000_s22697"/>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129</xdr:row>
          <xdr:rowOff>60960</xdr:rowOff>
        </xdr:from>
        <xdr:to>
          <xdr:col>1</xdr:col>
          <xdr:colOff>1813560</xdr:colOff>
          <xdr:row>129</xdr:row>
          <xdr:rowOff>335280</xdr:rowOff>
        </xdr:to>
        <xdr:sp macro="" textlink="">
          <xdr:nvSpPr>
            <xdr:cNvPr id="22698" name="Button 170" hidden="1">
              <a:extLst>
                <a:ext uri="{63B3BB69-23CF-44E3-9099-C40C66FF867C}">
                  <a14:compatExt spid="_x0000_s22698"/>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114300</xdr:colOff>
          <xdr:row>142</xdr:row>
          <xdr:rowOff>45720</xdr:rowOff>
        </xdr:from>
        <xdr:to>
          <xdr:col>1</xdr:col>
          <xdr:colOff>1798320</xdr:colOff>
          <xdr:row>142</xdr:row>
          <xdr:rowOff>335280</xdr:rowOff>
        </xdr:to>
        <xdr:sp macro="" textlink="">
          <xdr:nvSpPr>
            <xdr:cNvPr id="22699" name="Button 171" hidden="1">
              <a:extLst>
                <a:ext uri="{63B3BB69-23CF-44E3-9099-C40C66FF867C}">
                  <a14:compatExt spid="_x0000_s22699"/>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xdr:colOff>
          <xdr:row>80</xdr:row>
          <xdr:rowOff>45720</xdr:rowOff>
        </xdr:from>
        <xdr:to>
          <xdr:col>1</xdr:col>
          <xdr:colOff>83820</xdr:colOff>
          <xdr:row>81</xdr:row>
          <xdr:rowOff>144780</xdr:rowOff>
        </xdr:to>
        <xdr:sp macro="" textlink="">
          <xdr:nvSpPr>
            <xdr:cNvPr id="22700" name="Button 172" hidden="1">
              <a:extLst>
                <a:ext uri="{63B3BB69-23CF-44E3-9099-C40C66FF867C}">
                  <a14:compatExt spid="_x0000_s227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68580</xdr:colOff>
          <xdr:row>97</xdr:row>
          <xdr:rowOff>144780</xdr:rowOff>
        </xdr:from>
        <xdr:to>
          <xdr:col>1</xdr:col>
          <xdr:colOff>106680</xdr:colOff>
          <xdr:row>98</xdr:row>
          <xdr:rowOff>0</xdr:rowOff>
        </xdr:to>
        <xdr:sp macro="" textlink="">
          <xdr:nvSpPr>
            <xdr:cNvPr id="22701" name="Button 173" hidden="1">
              <a:extLst>
                <a:ext uri="{63B3BB69-23CF-44E3-9099-C40C66FF867C}">
                  <a14:compatExt spid="_x0000_s22701"/>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Travel Expense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137160</xdr:colOff>
          <xdr:row>97</xdr:row>
          <xdr:rowOff>144780</xdr:rowOff>
        </xdr:from>
        <xdr:to>
          <xdr:col>1</xdr:col>
          <xdr:colOff>1821180</xdr:colOff>
          <xdr:row>98</xdr:row>
          <xdr:rowOff>0</xdr:rowOff>
        </xdr:to>
        <xdr:sp macro="" textlink="">
          <xdr:nvSpPr>
            <xdr:cNvPr id="22702" name="Button 174" hidden="1">
              <a:extLst>
                <a:ext uri="{63B3BB69-23CF-44E3-9099-C40C66FF867C}">
                  <a14:compatExt spid="_x0000_s22702"/>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Travel Expense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xdr:colOff>
          <xdr:row>129</xdr:row>
          <xdr:rowOff>60960</xdr:rowOff>
        </xdr:from>
        <xdr:to>
          <xdr:col>1</xdr:col>
          <xdr:colOff>83820</xdr:colOff>
          <xdr:row>129</xdr:row>
          <xdr:rowOff>335280</xdr:rowOff>
        </xdr:to>
        <xdr:sp macro="" textlink="">
          <xdr:nvSpPr>
            <xdr:cNvPr id="22703" name="Button 175" hidden="1">
              <a:extLst>
                <a:ext uri="{63B3BB69-23CF-44E3-9099-C40C66FF867C}">
                  <a14:compatExt spid="_x0000_s22703"/>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Other Cost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38100</xdr:colOff>
          <xdr:row>142</xdr:row>
          <xdr:rowOff>45720</xdr:rowOff>
        </xdr:from>
        <xdr:to>
          <xdr:col>1</xdr:col>
          <xdr:colOff>76200</xdr:colOff>
          <xdr:row>142</xdr:row>
          <xdr:rowOff>350520</xdr:rowOff>
        </xdr:to>
        <xdr:sp macro="" textlink="">
          <xdr:nvSpPr>
            <xdr:cNvPr id="22704" name="Button 176" hidden="1">
              <a:extLst>
                <a:ext uri="{63B3BB69-23CF-44E3-9099-C40C66FF867C}">
                  <a14:compatExt spid="_x0000_s22704"/>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Indirect Cost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137160</xdr:colOff>
          <xdr:row>110</xdr:row>
          <xdr:rowOff>45720</xdr:rowOff>
        </xdr:from>
        <xdr:to>
          <xdr:col>1</xdr:col>
          <xdr:colOff>1813560</xdr:colOff>
          <xdr:row>111</xdr:row>
          <xdr:rowOff>137160</xdr:rowOff>
        </xdr:to>
        <xdr:sp macro="" textlink="">
          <xdr:nvSpPr>
            <xdr:cNvPr id="22705" name="Button 177" hidden="1">
              <a:extLst>
                <a:ext uri="{63B3BB69-23CF-44E3-9099-C40C66FF867C}">
                  <a14:compatExt spid="_x0000_s22705"/>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xdr:colOff>
          <xdr:row>110</xdr:row>
          <xdr:rowOff>45720</xdr:rowOff>
        </xdr:from>
        <xdr:to>
          <xdr:col>1</xdr:col>
          <xdr:colOff>83820</xdr:colOff>
          <xdr:row>111</xdr:row>
          <xdr:rowOff>144780</xdr:rowOff>
        </xdr:to>
        <xdr:sp macro="" textlink="">
          <xdr:nvSpPr>
            <xdr:cNvPr id="22706" name="Button 178" hidden="1">
              <a:extLst>
                <a:ext uri="{63B3BB69-23CF-44E3-9099-C40C66FF867C}">
                  <a14:compatExt spid="_x0000_s22706"/>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68580</xdr:colOff>
          <xdr:row>121</xdr:row>
          <xdr:rowOff>144780</xdr:rowOff>
        </xdr:from>
        <xdr:to>
          <xdr:col>1</xdr:col>
          <xdr:colOff>106680</xdr:colOff>
          <xdr:row>122</xdr:row>
          <xdr:rowOff>0</xdr:rowOff>
        </xdr:to>
        <xdr:sp macro="" textlink="">
          <xdr:nvSpPr>
            <xdr:cNvPr id="22707" name="Button 179" hidden="1">
              <a:extLst>
                <a:ext uri="{63B3BB69-23CF-44E3-9099-C40C66FF867C}">
                  <a14:compatExt spid="_x0000_s22707"/>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Travel Expense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144780</xdr:colOff>
          <xdr:row>121</xdr:row>
          <xdr:rowOff>144780</xdr:rowOff>
        </xdr:from>
        <xdr:to>
          <xdr:col>1</xdr:col>
          <xdr:colOff>1828800</xdr:colOff>
          <xdr:row>122</xdr:row>
          <xdr:rowOff>0</xdr:rowOff>
        </xdr:to>
        <xdr:sp macro="" textlink="">
          <xdr:nvSpPr>
            <xdr:cNvPr id="22708" name="Button 180" hidden="1">
              <a:extLst>
                <a:ext uri="{63B3BB69-23CF-44E3-9099-C40C66FF867C}">
                  <a14:compatExt spid="_x0000_s22708"/>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Travel Expense</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xdr:colOff>
          <xdr:row>29</xdr:row>
          <xdr:rowOff>182880</xdr:rowOff>
        </xdr:from>
        <xdr:to>
          <xdr:col>1</xdr:col>
          <xdr:colOff>83820</xdr:colOff>
          <xdr:row>30</xdr:row>
          <xdr:rowOff>236220</xdr:rowOff>
        </xdr:to>
        <xdr:sp macro="" textlink="">
          <xdr:nvSpPr>
            <xdr:cNvPr id="23553" name="Button 1" hidden="1">
              <a:extLst>
                <a:ext uri="{63B3BB69-23CF-44E3-9099-C40C66FF867C}">
                  <a14:compatExt spid="_x0000_s23553"/>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Travel Expense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xdr:colOff>
          <xdr:row>40</xdr:row>
          <xdr:rowOff>68580</xdr:rowOff>
        </xdr:from>
        <xdr:to>
          <xdr:col>1</xdr:col>
          <xdr:colOff>83820</xdr:colOff>
          <xdr:row>41</xdr:row>
          <xdr:rowOff>121920</xdr:rowOff>
        </xdr:to>
        <xdr:sp macro="" textlink="">
          <xdr:nvSpPr>
            <xdr:cNvPr id="23554" name="Button 2" hidden="1">
              <a:extLst>
                <a:ext uri="{63B3BB69-23CF-44E3-9099-C40C66FF867C}">
                  <a14:compatExt spid="_x0000_s23554"/>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Equipment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68580</xdr:colOff>
          <xdr:row>51</xdr:row>
          <xdr:rowOff>68580</xdr:rowOff>
        </xdr:from>
        <xdr:to>
          <xdr:col>1</xdr:col>
          <xdr:colOff>106680</xdr:colOff>
          <xdr:row>52</xdr:row>
          <xdr:rowOff>121920</xdr:rowOff>
        </xdr:to>
        <xdr:sp macro="" textlink="">
          <xdr:nvSpPr>
            <xdr:cNvPr id="23555" name="Button 3" hidden="1">
              <a:extLst>
                <a:ext uri="{63B3BB69-23CF-44E3-9099-C40C66FF867C}">
                  <a14:compatExt spid="_x0000_s23555"/>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Supply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152400</xdr:colOff>
          <xdr:row>29</xdr:row>
          <xdr:rowOff>182880</xdr:rowOff>
        </xdr:from>
        <xdr:to>
          <xdr:col>2</xdr:col>
          <xdr:colOff>0</xdr:colOff>
          <xdr:row>30</xdr:row>
          <xdr:rowOff>236220</xdr:rowOff>
        </xdr:to>
        <xdr:sp macro="" textlink="">
          <xdr:nvSpPr>
            <xdr:cNvPr id="23558" name="Button 6" hidden="1">
              <a:extLst>
                <a:ext uri="{63B3BB69-23CF-44E3-9099-C40C66FF867C}">
                  <a14:compatExt spid="_x0000_s23558"/>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114300</xdr:colOff>
          <xdr:row>40</xdr:row>
          <xdr:rowOff>68580</xdr:rowOff>
        </xdr:from>
        <xdr:to>
          <xdr:col>1</xdr:col>
          <xdr:colOff>1485900</xdr:colOff>
          <xdr:row>41</xdr:row>
          <xdr:rowOff>121920</xdr:rowOff>
        </xdr:to>
        <xdr:sp macro="" textlink="">
          <xdr:nvSpPr>
            <xdr:cNvPr id="23559" name="Button 7" hidden="1">
              <a:extLst>
                <a:ext uri="{63B3BB69-23CF-44E3-9099-C40C66FF867C}">
                  <a14:compatExt spid="_x0000_s23559"/>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121920</xdr:colOff>
          <xdr:row>51</xdr:row>
          <xdr:rowOff>68580</xdr:rowOff>
        </xdr:from>
        <xdr:to>
          <xdr:col>1</xdr:col>
          <xdr:colOff>1485900</xdr:colOff>
          <xdr:row>52</xdr:row>
          <xdr:rowOff>121920</xdr:rowOff>
        </xdr:to>
        <xdr:sp macro="" textlink="">
          <xdr:nvSpPr>
            <xdr:cNvPr id="23560" name="Button 8" hidden="1">
              <a:extLst>
                <a:ext uri="{63B3BB69-23CF-44E3-9099-C40C66FF867C}">
                  <a14:compatExt spid="_x0000_s2356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xdr:colOff>
          <xdr:row>18</xdr:row>
          <xdr:rowOff>106680</xdr:rowOff>
        </xdr:from>
        <xdr:to>
          <xdr:col>1</xdr:col>
          <xdr:colOff>83820</xdr:colOff>
          <xdr:row>19</xdr:row>
          <xdr:rowOff>160020</xdr:rowOff>
        </xdr:to>
        <xdr:sp macro="" textlink="">
          <xdr:nvSpPr>
            <xdr:cNvPr id="23563" name="Button 11" hidden="1">
              <a:extLst>
                <a:ext uri="{63B3BB69-23CF-44E3-9099-C40C66FF867C}">
                  <a14:compatExt spid="_x0000_s23563"/>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Benefit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18</xdr:row>
          <xdr:rowOff>106680</xdr:rowOff>
        </xdr:from>
        <xdr:to>
          <xdr:col>1</xdr:col>
          <xdr:colOff>1485900</xdr:colOff>
          <xdr:row>19</xdr:row>
          <xdr:rowOff>160020</xdr:rowOff>
        </xdr:to>
        <xdr:sp macro="" textlink="">
          <xdr:nvSpPr>
            <xdr:cNvPr id="23564" name="Button 12" hidden="1">
              <a:extLst>
                <a:ext uri="{63B3BB69-23CF-44E3-9099-C40C66FF867C}">
                  <a14:compatExt spid="_x0000_s23564"/>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38100</xdr:colOff>
          <xdr:row>7</xdr:row>
          <xdr:rowOff>106680</xdr:rowOff>
        </xdr:from>
        <xdr:to>
          <xdr:col>1</xdr:col>
          <xdr:colOff>76200</xdr:colOff>
          <xdr:row>8</xdr:row>
          <xdr:rowOff>160020</xdr:rowOff>
        </xdr:to>
        <xdr:sp macro="" textlink="">
          <xdr:nvSpPr>
            <xdr:cNvPr id="23565" name="Button 13" hidden="1">
              <a:extLst>
                <a:ext uri="{63B3BB69-23CF-44E3-9099-C40C66FF867C}">
                  <a14:compatExt spid="_x0000_s23565"/>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Personnel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121920</xdr:colOff>
          <xdr:row>7</xdr:row>
          <xdr:rowOff>106680</xdr:rowOff>
        </xdr:from>
        <xdr:to>
          <xdr:col>1</xdr:col>
          <xdr:colOff>1485900</xdr:colOff>
          <xdr:row>8</xdr:row>
          <xdr:rowOff>160020</xdr:rowOff>
        </xdr:to>
        <xdr:sp macro="" textlink="">
          <xdr:nvSpPr>
            <xdr:cNvPr id="23566" name="Button 14" hidden="1">
              <a:extLst>
                <a:ext uri="{63B3BB69-23CF-44E3-9099-C40C66FF867C}">
                  <a14:compatExt spid="_x0000_s23566"/>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12</xdr:row>
          <xdr:rowOff>22860</xdr:rowOff>
        </xdr:from>
        <xdr:to>
          <xdr:col>10</xdr:col>
          <xdr:colOff>708660</xdr:colOff>
          <xdr:row>12</xdr:row>
          <xdr:rowOff>259080</xdr:rowOff>
        </xdr:to>
        <xdr:sp macro="" textlink="">
          <xdr:nvSpPr>
            <xdr:cNvPr id="23569" name="Button 17" hidden="1">
              <a:extLst>
                <a:ext uri="{63B3BB69-23CF-44E3-9099-C40C66FF867C}">
                  <a14:compatExt spid="_x0000_s23569"/>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 Area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198120</xdr:colOff>
          <xdr:row>23</xdr:row>
          <xdr:rowOff>22860</xdr:rowOff>
        </xdr:from>
        <xdr:to>
          <xdr:col>11</xdr:col>
          <xdr:colOff>0</xdr:colOff>
          <xdr:row>23</xdr:row>
          <xdr:rowOff>259080</xdr:rowOff>
        </xdr:to>
        <xdr:sp macro="" textlink="">
          <xdr:nvSpPr>
            <xdr:cNvPr id="23570" name="Button 18" hidden="1">
              <a:extLst>
                <a:ext uri="{63B3BB69-23CF-44E3-9099-C40C66FF867C}">
                  <a14:compatExt spid="_x0000_s2357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182880</xdr:colOff>
          <xdr:row>34</xdr:row>
          <xdr:rowOff>22860</xdr:rowOff>
        </xdr:from>
        <xdr:to>
          <xdr:col>11</xdr:col>
          <xdr:colOff>0</xdr:colOff>
          <xdr:row>34</xdr:row>
          <xdr:rowOff>259080</xdr:rowOff>
        </xdr:to>
        <xdr:sp macro="" textlink="">
          <xdr:nvSpPr>
            <xdr:cNvPr id="23571" name="Button 19" hidden="1">
              <a:extLst>
                <a:ext uri="{63B3BB69-23CF-44E3-9099-C40C66FF867C}">
                  <a14:compatExt spid="_x0000_s23571"/>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213360</xdr:colOff>
          <xdr:row>45</xdr:row>
          <xdr:rowOff>22860</xdr:rowOff>
        </xdr:from>
        <xdr:to>
          <xdr:col>11</xdr:col>
          <xdr:colOff>0</xdr:colOff>
          <xdr:row>45</xdr:row>
          <xdr:rowOff>259080</xdr:rowOff>
        </xdr:to>
        <xdr:sp macro="" textlink="">
          <xdr:nvSpPr>
            <xdr:cNvPr id="23572" name="Button 20" hidden="1">
              <a:extLst>
                <a:ext uri="{63B3BB69-23CF-44E3-9099-C40C66FF867C}">
                  <a14:compatExt spid="_x0000_s23572"/>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213360</xdr:colOff>
          <xdr:row>56</xdr:row>
          <xdr:rowOff>22860</xdr:rowOff>
        </xdr:from>
        <xdr:to>
          <xdr:col>11</xdr:col>
          <xdr:colOff>0</xdr:colOff>
          <xdr:row>56</xdr:row>
          <xdr:rowOff>259080</xdr:rowOff>
        </xdr:to>
        <xdr:sp macro="" textlink="">
          <xdr:nvSpPr>
            <xdr:cNvPr id="23573" name="Button 21" hidden="1">
              <a:extLst>
                <a:ext uri="{63B3BB69-23CF-44E3-9099-C40C66FF867C}">
                  <a14:compatExt spid="_x0000_s23573"/>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327660</xdr:colOff>
          <xdr:row>131</xdr:row>
          <xdr:rowOff>68580</xdr:rowOff>
        </xdr:from>
        <xdr:to>
          <xdr:col>10</xdr:col>
          <xdr:colOff>556260</xdr:colOff>
          <xdr:row>131</xdr:row>
          <xdr:rowOff>350520</xdr:rowOff>
        </xdr:to>
        <xdr:sp macro="" textlink="">
          <xdr:nvSpPr>
            <xdr:cNvPr id="23649" name="Button 97" hidden="1">
              <a:extLst>
                <a:ext uri="{63B3BB69-23CF-44E3-9099-C40C66FF867C}">
                  <a14:compatExt spid="_x0000_s23649"/>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228600</xdr:colOff>
          <xdr:row>143</xdr:row>
          <xdr:rowOff>30480</xdr:rowOff>
        </xdr:from>
        <xdr:to>
          <xdr:col>10</xdr:col>
          <xdr:colOff>632460</xdr:colOff>
          <xdr:row>143</xdr:row>
          <xdr:rowOff>289560</xdr:rowOff>
        </xdr:to>
        <xdr:sp macro="" textlink="">
          <xdr:nvSpPr>
            <xdr:cNvPr id="23650" name="Button 98" hidden="1">
              <a:extLst>
                <a:ext uri="{63B3BB69-23CF-44E3-9099-C40C66FF867C}">
                  <a14:compatExt spid="_x0000_s2365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121920</xdr:colOff>
          <xdr:row>75</xdr:row>
          <xdr:rowOff>45720</xdr:rowOff>
        </xdr:from>
        <xdr:to>
          <xdr:col>1</xdr:col>
          <xdr:colOff>1813560</xdr:colOff>
          <xdr:row>76</xdr:row>
          <xdr:rowOff>137160</xdr:rowOff>
        </xdr:to>
        <xdr:sp macro="" textlink="">
          <xdr:nvSpPr>
            <xdr:cNvPr id="23651" name="Button 99" hidden="1">
              <a:extLst>
                <a:ext uri="{63B3BB69-23CF-44E3-9099-C40C66FF867C}">
                  <a14:compatExt spid="_x0000_s23651"/>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124</xdr:row>
          <xdr:rowOff>60960</xdr:rowOff>
        </xdr:from>
        <xdr:to>
          <xdr:col>1</xdr:col>
          <xdr:colOff>1813560</xdr:colOff>
          <xdr:row>124</xdr:row>
          <xdr:rowOff>335280</xdr:rowOff>
        </xdr:to>
        <xdr:sp macro="" textlink="">
          <xdr:nvSpPr>
            <xdr:cNvPr id="23652" name="Button 100" hidden="1">
              <a:extLst>
                <a:ext uri="{63B3BB69-23CF-44E3-9099-C40C66FF867C}">
                  <a14:compatExt spid="_x0000_s23652"/>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114300</xdr:colOff>
          <xdr:row>137</xdr:row>
          <xdr:rowOff>45720</xdr:rowOff>
        </xdr:from>
        <xdr:to>
          <xdr:col>1</xdr:col>
          <xdr:colOff>1798320</xdr:colOff>
          <xdr:row>137</xdr:row>
          <xdr:rowOff>335280</xdr:rowOff>
        </xdr:to>
        <xdr:sp macro="" textlink="">
          <xdr:nvSpPr>
            <xdr:cNvPr id="23653" name="Button 101" hidden="1">
              <a:extLst>
                <a:ext uri="{63B3BB69-23CF-44E3-9099-C40C66FF867C}">
                  <a14:compatExt spid="_x0000_s23653"/>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xdr:colOff>
          <xdr:row>75</xdr:row>
          <xdr:rowOff>45720</xdr:rowOff>
        </xdr:from>
        <xdr:to>
          <xdr:col>1</xdr:col>
          <xdr:colOff>83820</xdr:colOff>
          <xdr:row>76</xdr:row>
          <xdr:rowOff>144780</xdr:rowOff>
        </xdr:to>
        <xdr:sp macro="" textlink="">
          <xdr:nvSpPr>
            <xdr:cNvPr id="23654" name="Button 102" hidden="1">
              <a:extLst>
                <a:ext uri="{63B3BB69-23CF-44E3-9099-C40C66FF867C}">
                  <a14:compatExt spid="_x0000_s23654"/>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68580</xdr:colOff>
          <xdr:row>92</xdr:row>
          <xdr:rowOff>144780</xdr:rowOff>
        </xdr:from>
        <xdr:to>
          <xdr:col>1</xdr:col>
          <xdr:colOff>106680</xdr:colOff>
          <xdr:row>93</xdr:row>
          <xdr:rowOff>0</xdr:rowOff>
        </xdr:to>
        <xdr:sp macro="" textlink="">
          <xdr:nvSpPr>
            <xdr:cNvPr id="23655" name="Button 103" hidden="1">
              <a:extLst>
                <a:ext uri="{63B3BB69-23CF-44E3-9099-C40C66FF867C}">
                  <a14:compatExt spid="_x0000_s23655"/>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Travel Expense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137160</xdr:colOff>
          <xdr:row>92</xdr:row>
          <xdr:rowOff>144780</xdr:rowOff>
        </xdr:from>
        <xdr:to>
          <xdr:col>1</xdr:col>
          <xdr:colOff>1821180</xdr:colOff>
          <xdr:row>93</xdr:row>
          <xdr:rowOff>0</xdr:rowOff>
        </xdr:to>
        <xdr:sp macro="" textlink="">
          <xdr:nvSpPr>
            <xdr:cNvPr id="23656" name="Button 104" hidden="1">
              <a:extLst>
                <a:ext uri="{63B3BB69-23CF-44E3-9099-C40C66FF867C}">
                  <a14:compatExt spid="_x0000_s23656"/>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Travel Expense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xdr:colOff>
          <xdr:row>124</xdr:row>
          <xdr:rowOff>60960</xdr:rowOff>
        </xdr:from>
        <xdr:to>
          <xdr:col>1</xdr:col>
          <xdr:colOff>83820</xdr:colOff>
          <xdr:row>124</xdr:row>
          <xdr:rowOff>335280</xdr:rowOff>
        </xdr:to>
        <xdr:sp macro="" textlink="">
          <xdr:nvSpPr>
            <xdr:cNvPr id="23657" name="Button 105" hidden="1">
              <a:extLst>
                <a:ext uri="{63B3BB69-23CF-44E3-9099-C40C66FF867C}">
                  <a14:compatExt spid="_x0000_s23657"/>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Other Cost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38100</xdr:colOff>
          <xdr:row>137</xdr:row>
          <xdr:rowOff>45720</xdr:rowOff>
        </xdr:from>
        <xdr:to>
          <xdr:col>1</xdr:col>
          <xdr:colOff>76200</xdr:colOff>
          <xdr:row>137</xdr:row>
          <xdr:rowOff>350520</xdr:rowOff>
        </xdr:to>
        <xdr:sp macro="" textlink="">
          <xdr:nvSpPr>
            <xdr:cNvPr id="23658" name="Button 106" hidden="1">
              <a:extLst>
                <a:ext uri="{63B3BB69-23CF-44E3-9099-C40C66FF867C}">
                  <a14:compatExt spid="_x0000_s23658"/>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Indirect Cost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137160</xdr:colOff>
          <xdr:row>105</xdr:row>
          <xdr:rowOff>45720</xdr:rowOff>
        </xdr:from>
        <xdr:to>
          <xdr:col>1</xdr:col>
          <xdr:colOff>1813560</xdr:colOff>
          <xdr:row>106</xdr:row>
          <xdr:rowOff>137160</xdr:rowOff>
        </xdr:to>
        <xdr:sp macro="" textlink="">
          <xdr:nvSpPr>
            <xdr:cNvPr id="23659" name="Button 107" hidden="1">
              <a:extLst>
                <a:ext uri="{63B3BB69-23CF-44E3-9099-C40C66FF867C}">
                  <a14:compatExt spid="_x0000_s23659"/>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xdr:colOff>
          <xdr:row>105</xdr:row>
          <xdr:rowOff>45720</xdr:rowOff>
        </xdr:from>
        <xdr:to>
          <xdr:col>1</xdr:col>
          <xdr:colOff>83820</xdr:colOff>
          <xdr:row>106</xdr:row>
          <xdr:rowOff>144780</xdr:rowOff>
        </xdr:to>
        <xdr:sp macro="" textlink="">
          <xdr:nvSpPr>
            <xdr:cNvPr id="23660" name="Button 108" hidden="1">
              <a:extLst>
                <a:ext uri="{63B3BB69-23CF-44E3-9099-C40C66FF867C}">
                  <a14:compatExt spid="_x0000_s2366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68580</xdr:colOff>
          <xdr:row>116</xdr:row>
          <xdr:rowOff>144780</xdr:rowOff>
        </xdr:from>
        <xdr:to>
          <xdr:col>1</xdr:col>
          <xdr:colOff>106680</xdr:colOff>
          <xdr:row>117</xdr:row>
          <xdr:rowOff>0</xdr:rowOff>
        </xdr:to>
        <xdr:sp macro="" textlink="">
          <xdr:nvSpPr>
            <xdr:cNvPr id="23661" name="Button 109" hidden="1">
              <a:extLst>
                <a:ext uri="{63B3BB69-23CF-44E3-9099-C40C66FF867C}">
                  <a14:compatExt spid="_x0000_s23661"/>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Travel Expense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144780</xdr:colOff>
          <xdr:row>116</xdr:row>
          <xdr:rowOff>144780</xdr:rowOff>
        </xdr:from>
        <xdr:to>
          <xdr:col>1</xdr:col>
          <xdr:colOff>1828800</xdr:colOff>
          <xdr:row>117</xdr:row>
          <xdr:rowOff>0</xdr:rowOff>
        </xdr:to>
        <xdr:sp macro="" textlink="">
          <xdr:nvSpPr>
            <xdr:cNvPr id="23662" name="Button 110" hidden="1">
              <a:extLst>
                <a:ext uri="{63B3BB69-23CF-44E3-9099-C40C66FF867C}">
                  <a14:compatExt spid="_x0000_s23662"/>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Travel Expense</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xdr:colOff>
          <xdr:row>29</xdr:row>
          <xdr:rowOff>182880</xdr:rowOff>
        </xdr:from>
        <xdr:to>
          <xdr:col>1</xdr:col>
          <xdr:colOff>83820</xdr:colOff>
          <xdr:row>30</xdr:row>
          <xdr:rowOff>236220</xdr:rowOff>
        </xdr:to>
        <xdr:sp macro="" textlink="">
          <xdr:nvSpPr>
            <xdr:cNvPr id="24577" name="Button 1" hidden="1">
              <a:extLst>
                <a:ext uri="{63B3BB69-23CF-44E3-9099-C40C66FF867C}">
                  <a14:compatExt spid="_x0000_s24577"/>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Travel Expense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xdr:colOff>
          <xdr:row>40</xdr:row>
          <xdr:rowOff>68580</xdr:rowOff>
        </xdr:from>
        <xdr:to>
          <xdr:col>1</xdr:col>
          <xdr:colOff>83820</xdr:colOff>
          <xdr:row>41</xdr:row>
          <xdr:rowOff>121920</xdr:rowOff>
        </xdr:to>
        <xdr:sp macro="" textlink="">
          <xdr:nvSpPr>
            <xdr:cNvPr id="24578" name="Button 2" hidden="1">
              <a:extLst>
                <a:ext uri="{63B3BB69-23CF-44E3-9099-C40C66FF867C}">
                  <a14:compatExt spid="_x0000_s24578"/>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Equipment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68580</xdr:colOff>
          <xdr:row>51</xdr:row>
          <xdr:rowOff>68580</xdr:rowOff>
        </xdr:from>
        <xdr:to>
          <xdr:col>1</xdr:col>
          <xdr:colOff>106680</xdr:colOff>
          <xdr:row>52</xdr:row>
          <xdr:rowOff>121920</xdr:rowOff>
        </xdr:to>
        <xdr:sp macro="" textlink="">
          <xdr:nvSpPr>
            <xdr:cNvPr id="24579" name="Button 3" hidden="1">
              <a:extLst>
                <a:ext uri="{63B3BB69-23CF-44E3-9099-C40C66FF867C}">
                  <a14:compatExt spid="_x0000_s24579"/>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Supply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152400</xdr:colOff>
          <xdr:row>29</xdr:row>
          <xdr:rowOff>182880</xdr:rowOff>
        </xdr:from>
        <xdr:to>
          <xdr:col>2</xdr:col>
          <xdr:colOff>0</xdr:colOff>
          <xdr:row>30</xdr:row>
          <xdr:rowOff>236220</xdr:rowOff>
        </xdr:to>
        <xdr:sp macro="" textlink="">
          <xdr:nvSpPr>
            <xdr:cNvPr id="24582" name="Button 6" hidden="1">
              <a:extLst>
                <a:ext uri="{63B3BB69-23CF-44E3-9099-C40C66FF867C}">
                  <a14:compatExt spid="_x0000_s24582"/>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114300</xdr:colOff>
          <xdr:row>40</xdr:row>
          <xdr:rowOff>68580</xdr:rowOff>
        </xdr:from>
        <xdr:to>
          <xdr:col>1</xdr:col>
          <xdr:colOff>1485900</xdr:colOff>
          <xdr:row>41</xdr:row>
          <xdr:rowOff>121920</xdr:rowOff>
        </xdr:to>
        <xdr:sp macro="" textlink="">
          <xdr:nvSpPr>
            <xdr:cNvPr id="24583" name="Button 7" hidden="1">
              <a:extLst>
                <a:ext uri="{63B3BB69-23CF-44E3-9099-C40C66FF867C}">
                  <a14:compatExt spid="_x0000_s24583"/>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121920</xdr:colOff>
          <xdr:row>51</xdr:row>
          <xdr:rowOff>68580</xdr:rowOff>
        </xdr:from>
        <xdr:to>
          <xdr:col>1</xdr:col>
          <xdr:colOff>1485900</xdr:colOff>
          <xdr:row>52</xdr:row>
          <xdr:rowOff>121920</xdr:rowOff>
        </xdr:to>
        <xdr:sp macro="" textlink="">
          <xdr:nvSpPr>
            <xdr:cNvPr id="24584" name="Button 8" hidden="1">
              <a:extLst>
                <a:ext uri="{63B3BB69-23CF-44E3-9099-C40C66FF867C}">
                  <a14:compatExt spid="_x0000_s24584"/>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xdr:colOff>
          <xdr:row>18</xdr:row>
          <xdr:rowOff>106680</xdr:rowOff>
        </xdr:from>
        <xdr:to>
          <xdr:col>1</xdr:col>
          <xdr:colOff>83820</xdr:colOff>
          <xdr:row>19</xdr:row>
          <xdr:rowOff>160020</xdr:rowOff>
        </xdr:to>
        <xdr:sp macro="" textlink="">
          <xdr:nvSpPr>
            <xdr:cNvPr id="24587" name="Button 11" hidden="1">
              <a:extLst>
                <a:ext uri="{63B3BB69-23CF-44E3-9099-C40C66FF867C}">
                  <a14:compatExt spid="_x0000_s24587"/>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Benefit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18</xdr:row>
          <xdr:rowOff>106680</xdr:rowOff>
        </xdr:from>
        <xdr:to>
          <xdr:col>1</xdr:col>
          <xdr:colOff>1485900</xdr:colOff>
          <xdr:row>19</xdr:row>
          <xdr:rowOff>160020</xdr:rowOff>
        </xdr:to>
        <xdr:sp macro="" textlink="">
          <xdr:nvSpPr>
            <xdr:cNvPr id="24588" name="Button 12" hidden="1">
              <a:extLst>
                <a:ext uri="{63B3BB69-23CF-44E3-9099-C40C66FF867C}">
                  <a14:compatExt spid="_x0000_s24588"/>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38100</xdr:colOff>
          <xdr:row>7</xdr:row>
          <xdr:rowOff>106680</xdr:rowOff>
        </xdr:from>
        <xdr:to>
          <xdr:col>1</xdr:col>
          <xdr:colOff>76200</xdr:colOff>
          <xdr:row>8</xdr:row>
          <xdr:rowOff>160020</xdr:rowOff>
        </xdr:to>
        <xdr:sp macro="" textlink="">
          <xdr:nvSpPr>
            <xdr:cNvPr id="24589" name="Button 13" hidden="1">
              <a:extLst>
                <a:ext uri="{63B3BB69-23CF-44E3-9099-C40C66FF867C}">
                  <a14:compatExt spid="_x0000_s24589"/>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Personnel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121920</xdr:colOff>
          <xdr:row>7</xdr:row>
          <xdr:rowOff>106680</xdr:rowOff>
        </xdr:from>
        <xdr:to>
          <xdr:col>1</xdr:col>
          <xdr:colOff>1485900</xdr:colOff>
          <xdr:row>8</xdr:row>
          <xdr:rowOff>160020</xdr:rowOff>
        </xdr:to>
        <xdr:sp macro="" textlink="">
          <xdr:nvSpPr>
            <xdr:cNvPr id="24590" name="Button 14" hidden="1">
              <a:extLst>
                <a:ext uri="{63B3BB69-23CF-44E3-9099-C40C66FF867C}">
                  <a14:compatExt spid="_x0000_s2459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12</xdr:row>
          <xdr:rowOff>22860</xdr:rowOff>
        </xdr:from>
        <xdr:to>
          <xdr:col>10</xdr:col>
          <xdr:colOff>708660</xdr:colOff>
          <xdr:row>12</xdr:row>
          <xdr:rowOff>259080</xdr:rowOff>
        </xdr:to>
        <xdr:sp macro="" textlink="">
          <xdr:nvSpPr>
            <xdr:cNvPr id="24593" name="Button 17" hidden="1">
              <a:extLst>
                <a:ext uri="{63B3BB69-23CF-44E3-9099-C40C66FF867C}">
                  <a14:compatExt spid="_x0000_s24593"/>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 Area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198120</xdr:colOff>
          <xdr:row>23</xdr:row>
          <xdr:rowOff>22860</xdr:rowOff>
        </xdr:from>
        <xdr:to>
          <xdr:col>11</xdr:col>
          <xdr:colOff>0</xdr:colOff>
          <xdr:row>23</xdr:row>
          <xdr:rowOff>259080</xdr:rowOff>
        </xdr:to>
        <xdr:sp macro="" textlink="">
          <xdr:nvSpPr>
            <xdr:cNvPr id="24594" name="Button 18" hidden="1">
              <a:extLst>
                <a:ext uri="{63B3BB69-23CF-44E3-9099-C40C66FF867C}">
                  <a14:compatExt spid="_x0000_s24594"/>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182880</xdr:colOff>
          <xdr:row>34</xdr:row>
          <xdr:rowOff>22860</xdr:rowOff>
        </xdr:from>
        <xdr:to>
          <xdr:col>11</xdr:col>
          <xdr:colOff>0</xdr:colOff>
          <xdr:row>34</xdr:row>
          <xdr:rowOff>259080</xdr:rowOff>
        </xdr:to>
        <xdr:sp macro="" textlink="">
          <xdr:nvSpPr>
            <xdr:cNvPr id="24595" name="Button 19" hidden="1">
              <a:extLst>
                <a:ext uri="{63B3BB69-23CF-44E3-9099-C40C66FF867C}">
                  <a14:compatExt spid="_x0000_s24595"/>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213360</xdr:colOff>
          <xdr:row>45</xdr:row>
          <xdr:rowOff>22860</xdr:rowOff>
        </xdr:from>
        <xdr:to>
          <xdr:col>11</xdr:col>
          <xdr:colOff>0</xdr:colOff>
          <xdr:row>45</xdr:row>
          <xdr:rowOff>259080</xdr:rowOff>
        </xdr:to>
        <xdr:sp macro="" textlink="">
          <xdr:nvSpPr>
            <xdr:cNvPr id="24596" name="Button 20" hidden="1">
              <a:extLst>
                <a:ext uri="{63B3BB69-23CF-44E3-9099-C40C66FF867C}">
                  <a14:compatExt spid="_x0000_s24596"/>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213360</xdr:colOff>
          <xdr:row>56</xdr:row>
          <xdr:rowOff>22860</xdr:rowOff>
        </xdr:from>
        <xdr:to>
          <xdr:col>11</xdr:col>
          <xdr:colOff>0</xdr:colOff>
          <xdr:row>56</xdr:row>
          <xdr:rowOff>259080</xdr:rowOff>
        </xdr:to>
        <xdr:sp macro="" textlink="">
          <xdr:nvSpPr>
            <xdr:cNvPr id="24597" name="Button 21" hidden="1">
              <a:extLst>
                <a:ext uri="{63B3BB69-23CF-44E3-9099-C40C66FF867C}">
                  <a14:compatExt spid="_x0000_s24597"/>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30480</xdr:colOff>
          <xdr:row>62</xdr:row>
          <xdr:rowOff>68580</xdr:rowOff>
        </xdr:from>
        <xdr:to>
          <xdr:col>1</xdr:col>
          <xdr:colOff>68580</xdr:colOff>
          <xdr:row>63</xdr:row>
          <xdr:rowOff>121920</xdr:rowOff>
        </xdr:to>
        <xdr:sp macro="" textlink="">
          <xdr:nvSpPr>
            <xdr:cNvPr id="24672" name="Button 96" hidden="1">
              <a:extLst>
                <a:ext uri="{63B3BB69-23CF-44E3-9099-C40C66FF867C}">
                  <a14:compatExt spid="_x0000_s24672"/>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Construction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137160</xdr:colOff>
          <xdr:row>62</xdr:row>
          <xdr:rowOff>68580</xdr:rowOff>
        </xdr:from>
        <xdr:to>
          <xdr:col>1</xdr:col>
          <xdr:colOff>1485900</xdr:colOff>
          <xdr:row>63</xdr:row>
          <xdr:rowOff>121920</xdr:rowOff>
        </xdr:to>
        <xdr:sp macro="" textlink="">
          <xdr:nvSpPr>
            <xdr:cNvPr id="24673" name="Button 97" hidden="1">
              <a:extLst>
                <a:ext uri="{63B3BB69-23CF-44E3-9099-C40C66FF867C}">
                  <a14:compatExt spid="_x0000_s24673"/>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190500</xdr:colOff>
          <xdr:row>67</xdr:row>
          <xdr:rowOff>22860</xdr:rowOff>
        </xdr:from>
        <xdr:to>
          <xdr:col>10</xdr:col>
          <xdr:colOff>731520</xdr:colOff>
          <xdr:row>67</xdr:row>
          <xdr:rowOff>259080</xdr:rowOff>
        </xdr:to>
        <xdr:sp macro="" textlink="">
          <xdr:nvSpPr>
            <xdr:cNvPr id="24674" name="Button 98" hidden="1">
              <a:extLst>
                <a:ext uri="{63B3BB69-23CF-44E3-9099-C40C66FF867C}">
                  <a14:compatExt spid="_x0000_s24674"/>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327660</xdr:colOff>
          <xdr:row>131</xdr:row>
          <xdr:rowOff>68580</xdr:rowOff>
        </xdr:from>
        <xdr:to>
          <xdr:col>10</xdr:col>
          <xdr:colOff>556260</xdr:colOff>
          <xdr:row>131</xdr:row>
          <xdr:rowOff>350520</xdr:rowOff>
        </xdr:to>
        <xdr:sp macro="" textlink="">
          <xdr:nvSpPr>
            <xdr:cNvPr id="24676" name="Button 100" hidden="1">
              <a:extLst>
                <a:ext uri="{63B3BB69-23CF-44E3-9099-C40C66FF867C}">
                  <a14:compatExt spid="_x0000_s24676"/>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228600</xdr:colOff>
          <xdr:row>143</xdr:row>
          <xdr:rowOff>30480</xdr:rowOff>
        </xdr:from>
        <xdr:to>
          <xdr:col>10</xdr:col>
          <xdr:colOff>632460</xdr:colOff>
          <xdr:row>143</xdr:row>
          <xdr:rowOff>289560</xdr:rowOff>
        </xdr:to>
        <xdr:sp macro="" textlink="">
          <xdr:nvSpPr>
            <xdr:cNvPr id="24677" name="Button 101" hidden="1">
              <a:extLst>
                <a:ext uri="{63B3BB69-23CF-44E3-9099-C40C66FF867C}">
                  <a14:compatExt spid="_x0000_s24677"/>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121920</xdr:colOff>
          <xdr:row>75</xdr:row>
          <xdr:rowOff>45720</xdr:rowOff>
        </xdr:from>
        <xdr:to>
          <xdr:col>1</xdr:col>
          <xdr:colOff>1813560</xdr:colOff>
          <xdr:row>76</xdr:row>
          <xdr:rowOff>137160</xdr:rowOff>
        </xdr:to>
        <xdr:sp macro="" textlink="">
          <xdr:nvSpPr>
            <xdr:cNvPr id="24678" name="Button 102" hidden="1">
              <a:extLst>
                <a:ext uri="{63B3BB69-23CF-44E3-9099-C40C66FF867C}">
                  <a14:compatExt spid="_x0000_s24678"/>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124</xdr:row>
          <xdr:rowOff>60960</xdr:rowOff>
        </xdr:from>
        <xdr:to>
          <xdr:col>1</xdr:col>
          <xdr:colOff>1813560</xdr:colOff>
          <xdr:row>124</xdr:row>
          <xdr:rowOff>335280</xdr:rowOff>
        </xdr:to>
        <xdr:sp macro="" textlink="">
          <xdr:nvSpPr>
            <xdr:cNvPr id="24679" name="Button 103" hidden="1">
              <a:extLst>
                <a:ext uri="{63B3BB69-23CF-44E3-9099-C40C66FF867C}">
                  <a14:compatExt spid="_x0000_s24679"/>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114300</xdr:colOff>
          <xdr:row>137</xdr:row>
          <xdr:rowOff>45720</xdr:rowOff>
        </xdr:from>
        <xdr:to>
          <xdr:col>1</xdr:col>
          <xdr:colOff>1798320</xdr:colOff>
          <xdr:row>137</xdr:row>
          <xdr:rowOff>335280</xdr:rowOff>
        </xdr:to>
        <xdr:sp macro="" textlink="">
          <xdr:nvSpPr>
            <xdr:cNvPr id="24680" name="Button 104" hidden="1">
              <a:extLst>
                <a:ext uri="{63B3BB69-23CF-44E3-9099-C40C66FF867C}">
                  <a14:compatExt spid="_x0000_s2468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xdr:colOff>
          <xdr:row>75</xdr:row>
          <xdr:rowOff>45720</xdr:rowOff>
        </xdr:from>
        <xdr:to>
          <xdr:col>1</xdr:col>
          <xdr:colOff>83820</xdr:colOff>
          <xdr:row>76</xdr:row>
          <xdr:rowOff>144780</xdr:rowOff>
        </xdr:to>
        <xdr:sp macro="" textlink="">
          <xdr:nvSpPr>
            <xdr:cNvPr id="24681" name="Button 105" hidden="1">
              <a:extLst>
                <a:ext uri="{63B3BB69-23CF-44E3-9099-C40C66FF867C}">
                  <a14:compatExt spid="_x0000_s24681"/>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68580</xdr:colOff>
          <xdr:row>92</xdr:row>
          <xdr:rowOff>144780</xdr:rowOff>
        </xdr:from>
        <xdr:to>
          <xdr:col>1</xdr:col>
          <xdr:colOff>106680</xdr:colOff>
          <xdr:row>93</xdr:row>
          <xdr:rowOff>0</xdr:rowOff>
        </xdr:to>
        <xdr:sp macro="" textlink="">
          <xdr:nvSpPr>
            <xdr:cNvPr id="24682" name="Button 106" hidden="1">
              <a:extLst>
                <a:ext uri="{63B3BB69-23CF-44E3-9099-C40C66FF867C}">
                  <a14:compatExt spid="_x0000_s24682"/>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Travel Expense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137160</xdr:colOff>
          <xdr:row>92</xdr:row>
          <xdr:rowOff>144780</xdr:rowOff>
        </xdr:from>
        <xdr:to>
          <xdr:col>1</xdr:col>
          <xdr:colOff>1821180</xdr:colOff>
          <xdr:row>93</xdr:row>
          <xdr:rowOff>0</xdr:rowOff>
        </xdr:to>
        <xdr:sp macro="" textlink="">
          <xdr:nvSpPr>
            <xdr:cNvPr id="24683" name="Button 107" hidden="1">
              <a:extLst>
                <a:ext uri="{63B3BB69-23CF-44E3-9099-C40C66FF867C}">
                  <a14:compatExt spid="_x0000_s24683"/>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Travel Expense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xdr:colOff>
          <xdr:row>124</xdr:row>
          <xdr:rowOff>60960</xdr:rowOff>
        </xdr:from>
        <xdr:to>
          <xdr:col>1</xdr:col>
          <xdr:colOff>83820</xdr:colOff>
          <xdr:row>124</xdr:row>
          <xdr:rowOff>335280</xdr:rowOff>
        </xdr:to>
        <xdr:sp macro="" textlink="">
          <xdr:nvSpPr>
            <xdr:cNvPr id="24684" name="Button 108" hidden="1">
              <a:extLst>
                <a:ext uri="{63B3BB69-23CF-44E3-9099-C40C66FF867C}">
                  <a14:compatExt spid="_x0000_s24684"/>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Other Cost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38100</xdr:colOff>
          <xdr:row>137</xdr:row>
          <xdr:rowOff>45720</xdr:rowOff>
        </xdr:from>
        <xdr:to>
          <xdr:col>1</xdr:col>
          <xdr:colOff>76200</xdr:colOff>
          <xdr:row>137</xdr:row>
          <xdr:rowOff>350520</xdr:rowOff>
        </xdr:to>
        <xdr:sp macro="" textlink="">
          <xdr:nvSpPr>
            <xdr:cNvPr id="24685" name="Button 109" hidden="1">
              <a:extLst>
                <a:ext uri="{63B3BB69-23CF-44E3-9099-C40C66FF867C}">
                  <a14:compatExt spid="_x0000_s24685"/>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Indirect Cost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137160</xdr:colOff>
          <xdr:row>105</xdr:row>
          <xdr:rowOff>45720</xdr:rowOff>
        </xdr:from>
        <xdr:to>
          <xdr:col>1</xdr:col>
          <xdr:colOff>1813560</xdr:colOff>
          <xdr:row>106</xdr:row>
          <xdr:rowOff>137160</xdr:rowOff>
        </xdr:to>
        <xdr:sp macro="" textlink="">
          <xdr:nvSpPr>
            <xdr:cNvPr id="24686" name="Button 110" hidden="1">
              <a:extLst>
                <a:ext uri="{63B3BB69-23CF-44E3-9099-C40C66FF867C}">
                  <a14:compatExt spid="_x0000_s24686"/>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xdr:colOff>
          <xdr:row>105</xdr:row>
          <xdr:rowOff>45720</xdr:rowOff>
        </xdr:from>
        <xdr:to>
          <xdr:col>1</xdr:col>
          <xdr:colOff>83820</xdr:colOff>
          <xdr:row>106</xdr:row>
          <xdr:rowOff>144780</xdr:rowOff>
        </xdr:to>
        <xdr:sp macro="" textlink="">
          <xdr:nvSpPr>
            <xdr:cNvPr id="24687" name="Button 111" hidden="1">
              <a:extLst>
                <a:ext uri="{63B3BB69-23CF-44E3-9099-C40C66FF867C}">
                  <a14:compatExt spid="_x0000_s24687"/>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68580</xdr:colOff>
          <xdr:row>116</xdr:row>
          <xdr:rowOff>144780</xdr:rowOff>
        </xdr:from>
        <xdr:to>
          <xdr:col>1</xdr:col>
          <xdr:colOff>106680</xdr:colOff>
          <xdr:row>117</xdr:row>
          <xdr:rowOff>0</xdr:rowOff>
        </xdr:to>
        <xdr:sp macro="" textlink="">
          <xdr:nvSpPr>
            <xdr:cNvPr id="24688" name="Button 112" hidden="1">
              <a:extLst>
                <a:ext uri="{63B3BB69-23CF-44E3-9099-C40C66FF867C}">
                  <a14:compatExt spid="_x0000_s24688"/>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Travel Expense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144780</xdr:colOff>
          <xdr:row>116</xdr:row>
          <xdr:rowOff>144780</xdr:rowOff>
        </xdr:from>
        <xdr:to>
          <xdr:col>1</xdr:col>
          <xdr:colOff>1828800</xdr:colOff>
          <xdr:row>117</xdr:row>
          <xdr:rowOff>0</xdr:rowOff>
        </xdr:to>
        <xdr:sp macro="" textlink="">
          <xdr:nvSpPr>
            <xdr:cNvPr id="24689" name="Button 113" hidden="1">
              <a:extLst>
                <a:ext uri="{63B3BB69-23CF-44E3-9099-C40C66FF867C}">
                  <a14:compatExt spid="_x0000_s24689"/>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Travel Expense</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xdr:colOff>
          <xdr:row>29</xdr:row>
          <xdr:rowOff>182880</xdr:rowOff>
        </xdr:from>
        <xdr:to>
          <xdr:col>1</xdr:col>
          <xdr:colOff>83820</xdr:colOff>
          <xdr:row>30</xdr:row>
          <xdr:rowOff>236220</xdr:rowOff>
        </xdr:to>
        <xdr:sp macro="" textlink="">
          <xdr:nvSpPr>
            <xdr:cNvPr id="26625" name="Button 1" hidden="1">
              <a:extLst>
                <a:ext uri="{63B3BB69-23CF-44E3-9099-C40C66FF867C}">
                  <a14:compatExt spid="_x0000_s26625"/>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Travel Expense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xdr:colOff>
          <xdr:row>40</xdr:row>
          <xdr:rowOff>68580</xdr:rowOff>
        </xdr:from>
        <xdr:to>
          <xdr:col>1</xdr:col>
          <xdr:colOff>83820</xdr:colOff>
          <xdr:row>41</xdr:row>
          <xdr:rowOff>121920</xdr:rowOff>
        </xdr:to>
        <xdr:sp macro="" textlink="">
          <xdr:nvSpPr>
            <xdr:cNvPr id="26626" name="Button 2" hidden="1">
              <a:extLst>
                <a:ext uri="{63B3BB69-23CF-44E3-9099-C40C66FF867C}">
                  <a14:compatExt spid="_x0000_s26626"/>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Equipment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68580</xdr:colOff>
          <xdr:row>51</xdr:row>
          <xdr:rowOff>68580</xdr:rowOff>
        </xdr:from>
        <xdr:to>
          <xdr:col>1</xdr:col>
          <xdr:colOff>106680</xdr:colOff>
          <xdr:row>52</xdr:row>
          <xdr:rowOff>121920</xdr:rowOff>
        </xdr:to>
        <xdr:sp macro="" textlink="">
          <xdr:nvSpPr>
            <xdr:cNvPr id="26627" name="Button 3" hidden="1">
              <a:extLst>
                <a:ext uri="{63B3BB69-23CF-44E3-9099-C40C66FF867C}">
                  <a14:compatExt spid="_x0000_s26627"/>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Supply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152400</xdr:colOff>
          <xdr:row>29</xdr:row>
          <xdr:rowOff>182880</xdr:rowOff>
        </xdr:from>
        <xdr:to>
          <xdr:col>2</xdr:col>
          <xdr:colOff>0</xdr:colOff>
          <xdr:row>30</xdr:row>
          <xdr:rowOff>236220</xdr:rowOff>
        </xdr:to>
        <xdr:sp macro="" textlink="">
          <xdr:nvSpPr>
            <xdr:cNvPr id="26630" name="Button 6" hidden="1">
              <a:extLst>
                <a:ext uri="{63B3BB69-23CF-44E3-9099-C40C66FF867C}">
                  <a14:compatExt spid="_x0000_s2663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114300</xdr:colOff>
          <xdr:row>40</xdr:row>
          <xdr:rowOff>68580</xdr:rowOff>
        </xdr:from>
        <xdr:to>
          <xdr:col>1</xdr:col>
          <xdr:colOff>1485900</xdr:colOff>
          <xdr:row>41</xdr:row>
          <xdr:rowOff>121920</xdr:rowOff>
        </xdr:to>
        <xdr:sp macro="" textlink="">
          <xdr:nvSpPr>
            <xdr:cNvPr id="26631" name="Button 7" hidden="1">
              <a:extLst>
                <a:ext uri="{63B3BB69-23CF-44E3-9099-C40C66FF867C}">
                  <a14:compatExt spid="_x0000_s26631"/>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121920</xdr:colOff>
          <xdr:row>51</xdr:row>
          <xdr:rowOff>68580</xdr:rowOff>
        </xdr:from>
        <xdr:to>
          <xdr:col>1</xdr:col>
          <xdr:colOff>1485900</xdr:colOff>
          <xdr:row>52</xdr:row>
          <xdr:rowOff>121920</xdr:rowOff>
        </xdr:to>
        <xdr:sp macro="" textlink="">
          <xdr:nvSpPr>
            <xdr:cNvPr id="26632" name="Button 8" hidden="1">
              <a:extLst>
                <a:ext uri="{63B3BB69-23CF-44E3-9099-C40C66FF867C}">
                  <a14:compatExt spid="_x0000_s26632"/>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xdr:colOff>
          <xdr:row>18</xdr:row>
          <xdr:rowOff>106680</xdr:rowOff>
        </xdr:from>
        <xdr:to>
          <xdr:col>1</xdr:col>
          <xdr:colOff>83820</xdr:colOff>
          <xdr:row>19</xdr:row>
          <xdr:rowOff>160020</xdr:rowOff>
        </xdr:to>
        <xdr:sp macro="" textlink="">
          <xdr:nvSpPr>
            <xdr:cNvPr id="26635" name="Button 11" hidden="1">
              <a:extLst>
                <a:ext uri="{63B3BB69-23CF-44E3-9099-C40C66FF867C}">
                  <a14:compatExt spid="_x0000_s26635"/>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Benefit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18</xdr:row>
          <xdr:rowOff>106680</xdr:rowOff>
        </xdr:from>
        <xdr:to>
          <xdr:col>1</xdr:col>
          <xdr:colOff>1485900</xdr:colOff>
          <xdr:row>19</xdr:row>
          <xdr:rowOff>160020</xdr:rowOff>
        </xdr:to>
        <xdr:sp macro="" textlink="">
          <xdr:nvSpPr>
            <xdr:cNvPr id="26636" name="Button 12" hidden="1">
              <a:extLst>
                <a:ext uri="{63B3BB69-23CF-44E3-9099-C40C66FF867C}">
                  <a14:compatExt spid="_x0000_s26636"/>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38100</xdr:colOff>
          <xdr:row>7</xdr:row>
          <xdr:rowOff>106680</xdr:rowOff>
        </xdr:from>
        <xdr:to>
          <xdr:col>1</xdr:col>
          <xdr:colOff>76200</xdr:colOff>
          <xdr:row>8</xdr:row>
          <xdr:rowOff>160020</xdr:rowOff>
        </xdr:to>
        <xdr:sp macro="" textlink="">
          <xdr:nvSpPr>
            <xdr:cNvPr id="26637" name="Button 13" hidden="1">
              <a:extLst>
                <a:ext uri="{63B3BB69-23CF-44E3-9099-C40C66FF867C}">
                  <a14:compatExt spid="_x0000_s26637"/>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Personnel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121920</xdr:colOff>
          <xdr:row>7</xdr:row>
          <xdr:rowOff>106680</xdr:rowOff>
        </xdr:from>
        <xdr:to>
          <xdr:col>1</xdr:col>
          <xdr:colOff>1485900</xdr:colOff>
          <xdr:row>8</xdr:row>
          <xdr:rowOff>160020</xdr:rowOff>
        </xdr:to>
        <xdr:sp macro="" textlink="">
          <xdr:nvSpPr>
            <xdr:cNvPr id="26638" name="Button 14" hidden="1">
              <a:extLst>
                <a:ext uri="{63B3BB69-23CF-44E3-9099-C40C66FF867C}">
                  <a14:compatExt spid="_x0000_s26638"/>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12</xdr:row>
          <xdr:rowOff>22860</xdr:rowOff>
        </xdr:from>
        <xdr:to>
          <xdr:col>10</xdr:col>
          <xdr:colOff>708660</xdr:colOff>
          <xdr:row>12</xdr:row>
          <xdr:rowOff>259080</xdr:rowOff>
        </xdr:to>
        <xdr:sp macro="" textlink="">
          <xdr:nvSpPr>
            <xdr:cNvPr id="26641" name="Button 17" hidden="1">
              <a:extLst>
                <a:ext uri="{63B3BB69-23CF-44E3-9099-C40C66FF867C}">
                  <a14:compatExt spid="_x0000_s26641"/>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 Area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198120</xdr:colOff>
          <xdr:row>23</xdr:row>
          <xdr:rowOff>22860</xdr:rowOff>
        </xdr:from>
        <xdr:to>
          <xdr:col>11</xdr:col>
          <xdr:colOff>0</xdr:colOff>
          <xdr:row>23</xdr:row>
          <xdr:rowOff>259080</xdr:rowOff>
        </xdr:to>
        <xdr:sp macro="" textlink="">
          <xdr:nvSpPr>
            <xdr:cNvPr id="26642" name="Button 18" hidden="1">
              <a:extLst>
                <a:ext uri="{63B3BB69-23CF-44E3-9099-C40C66FF867C}">
                  <a14:compatExt spid="_x0000_s26642"/>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182880</xdr:colOff>
          <xdr:row>34</xdr:row>
          <xdr:rowOff>22860</xdr:rowOff>
        </xdr:from>
        <xdr:to>
          <xdr:col>11</xdr:col>
          <xdr:colOff>0</xdr:colOff>
          <xdr:row>34</xdr:row>
          <xdr:rowOff>259080</xdr:rowOff>
        </xdr:to>
        <xdr:sp macro="" textlink="">
          <xdr:nvSpPr>
            <xdr:cNvPr id="26643" name="Button 19" hidden="1">
              <a:extLst>
                <a:ext uri="{63B3BB69-23CF-44E3-9099-C40C66FF867C}">
                  <a14:compatExt spid="_x0000_s26643"/>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213360</xdr:colOff>
          <xdr:row>45</xdr:row>
          <xdr:rowOff>22860</xdr:rowOff>
        </xdr:from>
        <xdr:to>
          <xdr:col>11</xdr:col>
          <xdr:colOff>0</xdr:colOff>
          <xdr:row>45</xdr:row>
          <xdr:rowOff>259080</xdr:rowOff>
        </xdr:to>
        <xdr:sp macro="" textlink="">
          <xdr:nvSpPr>
            <xdr:cNvPr id="26644" name="Button 20" hidden="1">
              <a:extLst>
                <a:ext uri="{63B3BB69-23CF-44E3-9099-C40C66FF867C}">
                  <a14:compatExt spid="_x0000_s26644"/>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213360</xdr:colOff>
          <xdr:row>56</xdr:row>
          <xdr:rowOff>22860</xdr:rowOff>
        </xdr:from>
        <xdr:to>
          <xdr:col>11</xdr:col>
          <xdr:colOff>0</xdr:colOff>
          <xdr:row>56</xdr:row>
          <xdr:rowOff>259080</xdr:rowOff>
        </xdr:to>
        <xdr:sp macro="" textlink="">
          <xdr:nvSpPr>
            <xdr:cNvPr id="26645" name="Button 21" hidden="1">
              <a:extLst>
                <a:ext uri="{63B3BB69-23CF-44E3-9099-C40C66FF867C}">
                  <a14:compatExt spid="_x0000_s26645"/>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327660</xdr:colOff>
          <xdr:row>131</xdr:row>
          <xdr:rowOff>68580</xdr:rowOff>
        </xdr:from>
        <xdr:to>
          <xdr:col>10</xdr:col>
          <xdr:colOff>556260</xdr:colOff>
          <xdr:row>131</xdr:row>
          <xdr:rowOff>350520</xdr:rowOff>
        </xdr:to>
        <xdr:sp macro="" textlink="">
          <xdr:nvSpPr>
            <xdr:cNvPr id="26721" name="Button 97" hidden="1">
              <a:extLst>
                <a:ext uri="{63B3BB69-23CF-44E3-9099-C40C66FF867C}">
                  <a14:compatExt spid="_x0000_s26721"/>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228600</xdr:colOff>
          <xdr:row>143</xdr:row>
          <xdr:rowOff>30480</xdr:rowOff>
        </xdr:from>
        <xdr:to>
          <xdr:col>10</xdr:col>
          <xdr:colOff>632460</xdr:colOff>
          <xdr:row>143</xdr:row>
          <xdr:rowOff>289560</xdr:rowOff>
        </xdr:to>
        <xdr:sp macro="" textlink="">
          <xdr:nvSpPr>
            <xdr:cNvPr id="26722" name="Button 98" hidden="1">
              <a:extLst>
                <a:ext uri="{63B3BB69-23CF-44E3-9099-C40C66FF867C}">
                  <a14:compatExt spid="_x0000_s26722"/>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121920</xdr:colOff>
          <xdr:row>75</xdr:row>
          <xdr:rowOff>45720</xdr:rowOff>
        </xdr:from>
        <xdr:to>
          <xdr:col>1</xdr:col>
          <xdr:colOff>1813560</xdr:colOff>
          <xdr:row>76</xdr:row>
          <xdr:rowOff>137160</xdr:rowOff>
        </xdr:to>
        <xdr:sp macro="" textlink="">
          <xdr:nvSpPr>
            <xdr:cNvPr id="26723" name="Button 99" hidden="1">
              <a:extLst>
                <a:ext uri="{63B3BB69-23CF-44E3-9099-C40C66FF867C}">
                  <a14:compatExt spid="_x0000_s26723"/>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124</xdr:row>
          <xdr:rowOff>60960</xdr:rowOff>
        </xdr:from>
        <xdr:to>
          <xdr:col>1</xdr:col>
          <xdr:colOff>1813560</xdr:colOff>
          <xdr:row>124</xdr:row>
          <xdr:rowOff>335280</xdr:rowOff>
        </xdr:to>
        <xdr:sp macro="" textlink="">
          <xdr:nvSpPr>
            <xdr:cNvPr id="26724" name="Button 100" hidden="1">
              <a:extLst>
                <a:ext uri="{63B3BB69-23CF-44E3-9099-C40C66FF867C}">
                  <a14:compatExt spid="_x0000_s26724"/>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114300</xdr:colOff>
          <xdr:row>137</xdr:row>
          <xdr:rowOff>45720</xdr:rowOff>
        </xdr:from>
        <xdr:to>
          <xdr:col>1</xdr:col>
          <xdr:colOff>1798320</xdr:colOff>
          <xdr:row>137</xdr:row>
          <xdr:rowOff>335280</xdr:rowOff>
        </xdr:to>
        <xdr:sp macro="" textlink="">
          <xdr:nvSpPr>
            <xdr:cNvPr id="26725" name="Button 101" hidden="1">
              <a:extLst>
                <a:ext uri="{63B3BB69-23CF-44E3-9099-C40C66FF867C}">
                  <a14:compatExt spid="_x0000_s26725"/>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xdr:colOff>
          <xdr:row>75</xdr:row>
          <xdr:rowOff>45720</xdr:rowOff>
        </xdr:from>
        <xdr:to>
          <xdr:col>1</xdr:col>
          <xdr:colOff>83820</xdr:colOff>
          <xdr:row>76</xdr:row>
          <xdr:rowOff>144780</xdr:rowOff>
        </xdr:to>
        <xdr:sp macro="" textlink="">
          <xdr:nvSpPr>
            <xdr:cNvPr id="26726" name="Button 102" hidden="1">
              <a:extLst>
                <a:ext uri="{63B3BB69-23CF-44E3-9099-C40C66FF867C}">
                  <a14:compatExt spid="_x0000_s26726"/>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68580</xdr:colOff>
          <xdr:row>92</xdr:row>
          <xdr:rowOff>144780</xdr:rowOff>
        </xdr:from>
        <xdr:to>
          <xdr:col>1</xdr:col>
          <xdr:colOff>106680</xdr:colOff>
          <xdr:row>93</xdr:row>
          <xdr:rowOff>0</xdr:rowOff>
        </xdr:to>
        <xdr:sp macro="" textlink="">
          <xdr:nvSpPr>
            <xdr:cNvPr id="26727" name="Button 103" hidden="1">
              <a:extLst>
                <a:ext uri="{63B3BB69-23CF-44E3-9099-C40C66FF867C}">
                  <a14:compatExt spid="_x0000_s26727"/>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Travel Expense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137160</xdr:colOff>
          <xdr:row>92</xdr:row>
          <xdr:rowOff>144780</xdr:rowOff>
        </xdr:from>
        <xdr:to>
          <xdr:col>1</xdr:col>
          <xdr:colOff>1821180</xdr:colOff>
          <xdr:row>93</xdr:row>
          <xdr:rowOff>0</xdr:rowOff>
        </xdr:to>
        <xdr:sp macro="" textlink="">
          <xdr:nvSpPr>
            <xdr:cNvPr id="26728" name="Button 104" hidden="1">
              <a:extLst>
                <a:ext uri="{63B3BB69-23CF-44E3-9099-C40C66FF867C}">
                  <a14:compatExt spid="_x0000_s26728"/>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Travel Expense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xdr:colOff>
          <xdr:row>124</xdr:row>
          <xdr:rowOff>60960</xdr:rowOff>
        </xdr:from>
        <xdr:to>
          <xdr:col>1</xdr:col>
          <xdr:colOff>83820</xdr:colOff>
          <xdr:row>124</xdr:row>
          <xdr:rowOff>335280</xdr:rowOff>
        </xdr:to>
        <xdr:sp macro="" textlink="">
          <xdr:nvSpPr>
            <xdr:cNvPr id="26729" name="Button 105" hidden="1">
              <a:extLst>
                <a:ext uri="{63B3BB69-23CF-44E3-9099-C40C66FF867C}">
                  <a14:compatExt spid="_x0000_s26729"/>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Other Cost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38100</xdr:colOff>
          <xdr:row>137</xdr:row>
          <xdr:rowOff>45720</xdr:rowOff>
        </xdr:from>
        <xdr:to>
          <xdr:col>1</xdr:col>
          <xdr:colOff>76200</xdr:colOff>
          <xdr:row>137</xdr:row>
          <xdr:rowOff>350520</xdr:rowOff>
        </xdr:to>
        <xdr:sp macro="" textlink="">
          <xdr:nvSpPr>
            <xdr:cNvPr id="26730" name="Button 106" hidden="1">
              <a:extLst>
                <a:ext uri="{63B3BB69-23CF-44E3-9099-C40C66FF867C}">
                  <a14:compatExt spid="_x0000_s2673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Indirect Cost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137160</xdr:colOff>
          <xdr:row>105</xdr:row>
          <xdr:rowOff>45720</xdr:rowOff>
        </xdr:from>
        <xdr:to>
          <xdr:col>1</xdr:col>
          <xdr:colOff>1813560</xdr:colOff>
          <xdr:row>106</xdr:row>
          <xdr:rowOff>137160</xdr:rowOff>
        </xdr:to>
        <xdr:sp macro="" textlink="">
          <xdr:nvSpPr>
            <xdr:cNvPr id="26731" name="Button 107" hidden="1">
              <a:extLst>
                <a:ext uri="{63B3BB69-23CF-44E3-9099-C40C66FF867C}">
                  <a14:compatExt spid="_x0000_s26731"/>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xdr:colOff>
          <xdr:row>105</xdr:row>
          <xdr:rowOff>45720</xdr:rowOff>
        </xdr:from>
        <xdr:to>
          <xdr:col>1</xdr:col>
          <xdr:colOff>83820</xdr:colOff>
          <xdr:row>106</xdr:row>
          <xdr:rowOff>144780</xdr:rowOff>
        </xdr:to>
        <xdr:sp macro="" textlink="">
          <xdr:nvSpPr>
            <xdr:cNvPr id="26732" name="Button 108" hidden="1">
              <a:extLst>
                <a:ext uri="{63B3BB69-23CF-44E3-9099-C40C66FF867C}">
                  <a14:compatExt spid="_x0000_s26732"/>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68580</xdr:colOff>
          <xdr:row>116</xdr:row>
          <xdr:rowOff>144780</xdr:rowOff>
        </xdr:from>
        <xdr:to>
          <xdr:col>1</xdr:col>
          <xdr:colOff>106680</xdr:colOff>
          <xdr:row>117</xdr:row>
          <xdr:rowOff>0</xdr:rowOff>
        </xdr:to>
        <xdr:sp macro="" textlink="">
          <xdr:nvSpPr>
            <xdr:cNvPr id="26733" name="Button 109" hidden="1">
              <a:extLst>
                <a:ext uri="{63B3BB69-23CF-44E3-9099-C40C66FF867C}">
                  <a14:compatExt spid="_x0000_s26733"/>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Travel Expense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144780</xdr:colOff>
          <xdr:row>116</xdr:row>
          <xdr:rowOff>144780</xdr:rowOff>
        </xdr:from>
        <xdr:to>
          <xdr:col>1</xdr:col>
          <xdr:colOff>1828800</xdr:colOff>
          <xdr:row>117</xdr:row>
          <xdr:rowOff>0</xdr:rowOff>
        </xdr:to>
        <xdr:sp macro="" textlink="">
          <xdr:nvSpPr>
            <xdr:cNvPr id="26734" name="Button 110" hidden="1">
              <a:extLst>
                <a:ext uri="{63B3BB69-23CF-44E3-9099-C40C66FF867C}">
                  <a14:compatExt spid="_x0000_s26734"/>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Travel Expense</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xdr:colOff>
          <xdr:row>29</xdr:row>
          <xdr:rowOff>182880</xdr:rowOff>
        </xdr:from>
        <xdr:to>
          <xdr:col>1</xdr:col>
          <xdr:colOff>83820</xdr:colOff>
          <xdr:row>30</xdr:row>
          <xdr:rowOff>236220</xdr:rowOff>
        </xdr:to>
        <xdr:sp macro="" textlink="">
          <xdr:nvSpPr>
            <xdr:cNvPr id="30721" name="Button 1" hidden="1">
              <a:extLst>
                <a:ext uri="{63B3BB69-23CF-44E3-9099-C40C66FF867C}">
                  <a14:compatExt spid="_x0000_s30721"/>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Travel Expense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xdr:colOff>
          <xdr:row>40</xdr:row>
          <xdr:rowOff>68580</xdr:rowOff>
        </xdr:from>
        <xdr:to>
          <xdr:col>1</xdr:col>
          <xdr:colOff>83820</xdr:colOff>
          <xdr:row>41</xdr:row>
          <xdr:rowOff>121920</xdr:rowOff>
        </xdr:to>
        <xdr:sp macro="" textlink="">
          <xdr:nvSpPr>
            <xdr:cNvPr id="30722" name="Button 2" hidden="1">
              <a:extLst>
                <a:ext uri="{63B3BB69-23CF-44E3-9099-C40C66FF867C}">
                  <a14:compatExt spid="_x0000_s30722"/>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Equipment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68580</xdr:colOff>
          <xdr:row>51</xdr:row>
          <xdr:rowOff>68580</xdr:rowOff>
        </xdr:from>
        <xdr:to>
          <xdr:col>1</xdr:col>
          <xdr:colOff>106680</xdr:colOff>
          <xdr:row>52</xdr:row>
          <xdr:rowOff>121920</xdr:rowOff>
        </xdr:to>
        <xdr:sp macro="" textlink="">
          <xdr:nvSpPr>
            <xdr:cNvPr id="30723" name="Button 3" hidden="1">
              <a:extLst>
                <a:ext uri="{63B3BB69-23CF-44E3-9099-C40C66FF867C}">
                  <a14:compatExt spid="_x0000_s30723"/>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Supply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152400</xdr:colOff>
          <xdr:row>29</xdr:row>
          <xdr:rowOff>182880</xdr:rowOff>
        </xdr:from>
        <xdr:to>
          <xdr:col>2</xdr:col>
          <xdr:colOff>0</xdr:colOff>
          <xdr:row>30</xdr:row>
          <xdr:rowOff>236220</xdr:rowOff>
        </xdr:to>
        <xdr:sp macro="" textlink="">
          <xdr:nvSpPr>
            <xdr:cNvPr id="30726" name="Button 6" hidden="1">
              <a:extLst>
                <a:ext uri="{63B3BB69-23CF-44E3-9099-C40C66FF867C}">
                  <a14:compatExt spid="_x0000_s30726"/>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114300</xdr:colOff>
          <xdr:row>40</xdr:row>
          <xdr:rowOff>68580</xdr:rowOff>
        </xdr:from>
        <xdr:to>
          <xdr:col>1</xdr:col>
          <xdr:colOff>1485900</xdr:colOff>
          <xdr:row>41</xdr:row>
          <xdr:rowOff>121920</xdr:rowOff>
        </xdr:to>
        <xdr:sp macro="" textlink="">
          <xdr:nvSpPr>
            <xdr:cNvPr id="30727" name="Button 7" hidden="1">
              <a:extLst>
                <a:ext uri="{63B3BB69-23CF-44E3-9099-C40C66FF867C}">
                  <a14:compatExt spid="_x0000_s30727"/>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121920</xdr:colOff>
          <xdr:row>51</xdr:row>
          <xdr:rowOff>68580</xdr:rowOff>
        </xdr:from>
        <xdr:to>
          <xdr:col>1</xdr:col>
          <xdr:colOff>1485900</xdr:colOff>
          <xdr:row>52</xdr:row>
          <xdr:rowOff>121920</xdr:rowOff>
        </xdr:to>
        <xdr:sp macro="" textlink="">
          <xdr:nvSpPr>
            <xdr:cNvPr id="30728" name="Button 8" hidden="1">
              <a:extLst>
                <a:ext uri="{63B3BB69-23CF-44E3-9099-C40C66FF867C}">
                  <a14:compatExt spid="_x0000_s30728"/>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xdr:colOff>
          <xdr:row>18</xdr:row>
          <xdr:rowOff>106680</xdr:rowOff>
        </xdr:from>
        <xdr:to>
          <xdr:col>1</xdr:col>
          <xdr:colOff>83820</xdr:colOff>
          <xdr:row>19</xdr:row>
          <xdr:rowOff>160020</xdr:rowOff>
        </xdr:to>
        <xdr:sp macro="" textlink="">
          <xdr:nvSpPr>
            <xdr:cNvPr id="30731" name="Button 11" hidden="1">
              <a:extLst>
                <a:ext uri="{63B3BB69-23CF-44E3-9099-C40C66FF867C}">
                  <a14:compatExt spid="_x0000_s30731"/>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Benefit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18</xdr:row>
          <xdr:rowOff>106680</xdr:rowOff>
        </xdr:from>
        <xdr:to>
          <xdr:col>1</xdr:col>
          <xdr:colOff>1485900</xdr:colOff>
          <xdr:row>19</xdr:row>
          <xdr:rowOff>160020</xdr:rowOff>
        </xdr:to>
        <xdr:sp macro="" textlink="">
          <xdr:nvSpPr>
            <xdr:cNvPr id="30732" name="Button 12" hidden="1">
              <a:extLst>
                <a:ext uri="{63B3BB69-23CF-44E3-9099-C40C66FF867C}">
                  <a14:compatExt spid="_x0000_s30732"/>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38100</xdr:colOff>
          <xdr:row>7</xdr:row>
          <xdr:rowOff>106680</xdr:rowOff>
        </xdr:from>
        <xdr:to>
          <xdr:col>1</xdr:col>
          <xdr:colOff>76200</xdr:colOff>
          <xdr:row>8</xdr:row>
          <xdr:rowOff>160020</xdr:rowOff>
        </xdr:to>
        <xdr:sp macro="" textlink="">
          <xdr:nvSpPr>
            <xdr:cNvPr id="30733" name="Button 13" hidden="1">
              <a:extLst>
                <a:ext uri="{63B3BB69-23CF-44E3-9099-C40C66FF867C}">
                  <a14:compatExt spid="_x0000_s30733"/>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Personnel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121920</xdr:colOff>
          <xdr:row>7</xdr:row>
          <xdr:rowOff>106680</xdr:rowOff>
        </xdr:from>
        <xdr:to>
          <xdr:col>1</xdr:col>
          <xdr:colOff>1485900</xdr:colOff>
          <xdr:row>8</xdr:row>
          <xdr:rowOff>160020</xdr:rowOff>
        </xdr:to>
        <xdr:sp macro="" textlink="">
          <xdr:nvSpPr>
            <xdr:cNvPr id="30734" name="Button 14" hidden="1">
              <a:extLst>
                <a:ext uri="{63B3BB69-23CF-44E3-9099-C40C66FF867C}">
                  <a14:compatExt spid="_x0000_s30734"/>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12</xdr:row>
          <xdr:rowOff>22860</xdr:rowOff>
        </xdr:from>
        <xdr:to>
          <xdr:col>10</xdr:col>
          <xdr:colOff>708660</xdr:colOff>
          <xdr:row>12</xdr:row>
          <xdr:rowOff>259080</xdr:rowOff>
        </xdr:to>
        <xdr:sp macro="" textlink="">
          <xdr:nvSpPr>
            <xdr:cNvPr id="30737" name="Button 17" hidden="1">
              <a:extLst>
                <a:ext uri="{63B3BB69-23CF-44E3-9099-C40C66FF867C}">
                  <a14:compatExt spid="_x0000_s30737"/>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 Area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198120</xdr:colOff>
          <xdr:row>23</xdr:row>
          <xdr:rowOff>22860</xdr:rowOff>
        </xdr:from>
        <xdr:to>
          <xdr:col>11</xdr:col>
          <xdr:colOff>0</xdr:colOff>
          <xdr:row>23</xdr:row>
          <xdr:rowOff>259080</xdr:rowOff>
        </xdr:to>
        <xdr:sp macro="" textlink="">
          <xdr:nvSpPr>
            <xdr:cNvPr id="30738" name="Button 18" hidden="1">
              <a:extLst>
                <a:ext uri="{63B3BB69-23CF-44E3-9099-C40C66FF867C}">
                  <a14:compatExt spid="_x0000_s30738"/>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182880</xdr:colOff>
          <xdr:row>34</xdr:row>
          <xdr:rowOff>22860</xdr:rowOff>
        </xdr:from>
        <xdr:to>
          <xdr:col>11</xdr:col>
          <xdr:colOff>0</xdr:colOff>
          <xdr:row>34</xdr:row>
          <xdr:rowOff>259080</xdr:rowOff>
        </xdr:to>
        <xdr:sp macro="" textlink="">
          <xdr:nvSpPr>
            <xdr:cNvPr id="30739" name="Button 19" hidden="1">
              <a:extLst>
                <a:ext uri="{63B3BB69-23CF-44E3-9099-C40C66FF867C}">
                  <a14:compatExt spid="_x0000_s30739"/>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213360</xdr:colOff>
          <xdr:row>45</xdr:row>
          <xdr:rowOff>22860</xdr:rowOff>
        </xdr:from>
        <xdr:to>
          <xdr:col>11</xdr:col>
          <xdr:colOff>0</xdr:colOff>
          <xdr:row>45</xdr:row>
          <xdr:rowOff>259080</xdr:rowOff>
        </xdr:to>
        <xdr:sp macro="" textlink="">
          <xdr:nvSpPr>
            <xdr:cNvPr id="30740" name="Button 20" hidden="1">
              <a:extLst>
                <a:ext uri="{63B3BB69-23CF-44E3-9099-C40C66FF867C}">
                  <a14:compatExt spid="_x0000_s3074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213360</xdr:colOff>
          <xdr:row>56</xdr:row>
          <xdr:rowOff>22860</xdr:rowOff>
        </xdr:from>
        <xdr:to>
          <xdr:col>11</xdr:col>
          <xdr:colOff>0</xdr:colOff>
          <xdr:row>56</xdr:row>
          <xdr:rowOff>259080</xdr:rowOff>
        </xdr:to>
        <xdr:sp macro="" textlink="">
          <xdr:nvSpPr>
            <xdr:cNvPr id="30741" name="Button 21" hidden="1">
              <a:extLst>
                <a:ext uri="{63B3BB69-23CF-44E3-9099-C40C66FF867C}">
                  <a14:compatExt spid="_x0000_s30741"/>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327660</xdr:colOff>
          <xdr:row>131</xdr:row>
          <xdr:rowOff>68580</xdr:rowOff>
        </xdr:from>
        <xdr:to>
          <xdr:col>10</xdr:col>
          <xdr:colOff>556260</xdr:colOff>
          <xdr:row>131</xdr:row>
          <xdr:rowOff>350520</xdr:rowOff>
        </xdr:to>
        <xdr:sp macro="" textlink="">
          <xdr:nvSpPr>
            <xdr:cNvPr id="30817" name="Button 97" hidden="1">
              <a:extLst>
                <a:ext uri="{63B3BB69-23CF-44E3-9099-C40C66FF867C}">
                  <a14:compatExt spid="_x0000_s30817"/>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228600</xdr:colOff>
          <xdr:row>143</xdr:row>
          <xdr:rowOff>30480</xdr:rowOff>
        </xdr:from>
        <xdr:to>
          <xdr:col>10</xdr:col>
          <xdr:colOff>632460</xdr:colOff>
          <xdr:row>143</xdr:row>
          <xdr:rowOff>289560</xdr:rowOff>
        </xdr:to>
        <xdr:sp macro="" textlink="">
          <xdr:nvSpPr>
            <xdr:cNvPr id="30818" name="Button 98" hidden="1">
              <a:extLst>
                <a:ext uri="{63B3BB69-23CF-44E3-9099-C40C66FF867C}">
                  <a14:compatExt spid="_x0000_s30818"/>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121920</xdr:colOff>
          <xdr:row>75</xdr:row>
          <xdr:rowOff>45720</xdr:rowOff>
        </xdr:from>
        <xdr:to>
          <xdr:col>1</xdr:col>
          <xdr:colOff>1813560</xdr:colOff>
          <xdr:row>76</xdr:row>
          <xdr:rowOff>137160</xdr:rowOff>
        </xdr:to>
        <xdr:sp macro="" textlink="">
          <xdr:nvSpPr>
            <xdr:cNvPr id="30819" name="Button 99" hidden="1">
              <a:extLst>
                <a:ext uri="{63B3BB69-23CF-44E3-9099-C40C66FF867C}">
                  <a14:compatExt spid="_x0000_s30819"/>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124</xdr:row>
          <xdr:rowOff>60960</xdr:rowOff>
        </xdr:from>
        <xdr:to>
          <xdr:col>1</xdr:col>
          <xdr:colOff>1813560</xdr:colOff>
          <xdr:row>124</xdr:row>
          <xdr:rowOff>335280</xdr:rowOff>
        </xdr:to>
        <xdr:sp macro="" textlink="">
          <xdr:nvSpPr>
            <xdr:cNvPr id="30820" name="Button 100" hidden="1">
              <a:extLst>
                <a:ext uri="{63B3BB69-23CF-44E3-9099-C40C66FF867C}">
                  <a14:compatExt spid="_x0000_s3082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114300</xdr:colOff>
          <xdr:row>137</xdr:row>
          <xdr:rowOff>45720</xdr:rowOff>
        </xdr:from>
        <xdr:to>
          <xdr:col>1</xdr:col>
          <xdr:colOff>1798320</xdr:colOff>
          <xdr:row>137</xdr:row>
          <xdr:rowOff>335280</xdr:rowOff>
        </xdr:to>
        <xdr:sp macro="" textlink="">
          <xdr:nvSpPr>
            <xdr:cNvPr id="30821" name="Button 101" hidden="1">
              <a:extLst>
                <a:ext uri="{63B3BB69-23CF-44E3-9099-C40C66FF867C}">
                  <a14:compatExt spid="_x0000_s30821"/>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xdr:colOff>
          <xdr:row>75</xdr:row>
          <xdr:rowOff>45720</xdr:rowOff>
        </xdr:from>
        <xdr:to>
          <xdr:col>1</xdr:col>
          <xdr:colOff>83820</xdr:colOff>
          <xdr:row>76</xdr:row>
          <xdr:rowOff>144780</xdr:rowOff>
        </xdr:to>
        <xdr:sp macro="" textlink="">
          <xdr:nvSpPr>
            <xdr:cNvPr id="30822" name="Button 102" hidden="1">
              <a:extLst>
                <a:ext uri="{63B3BB69-23CF-44E3-9099-C40C66FF867C}">
                  <a14:compatExt spid="_x0000_s30822"/>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68580</xdr:colOff>
          <xdr:row>92</xdr:row>
          <xdr:rowOff>144780</xdr:rowOff>
        </xdr:from>
        <xdr:to>
          <xdr:col>1</xdr:col>
          <xdr:colOff>106680</xdr:colOff>
          <xdr:row>93</xdr:row>
          <xdr:rowOff>0</xdr:rowOff>
        </xdr:to>
        <xdr:sp macro="" textlink="">
          <xdr:nvSpPr>
            <xdr:cNvPr id="30823" name="Button 103" hidden="1">
              <a:extLst>
                <a:ext uri="{63B3BB69-23CF-44E3-9099-C40C66FF867C}">
                  <a14:compatExt spid="_x0000_s30823"/>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Travel Expense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137160</xdr:colOff>
          <xdr:row>92</xdr:row>
          <xdr:rowOff>144780</xdr:rowOff>
        </xdr:from>
        <xdr:to>
          <xdr:col>1</xdr:col>
          <xdr:colOff>1821180</xdr:colOff>
          <xdr:row>93</xdr:row>
          <xdr:rowOff>0</xdr:rowOff>
        </xdr:to>
        <xdr:sp macro="" textlink="">
          <xdr:nvSpPr>
            <xdr:cNvPr id="30824" name="Button 104" hidden="1">
              <a:extLst>
                <a:ext uri="{63B3BB69-23CF-44E3-9099-C40C66FF867C}">
                  <a14:compatExt spid="_x0000_s30824"/>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Travel Expense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xdr:colOff>
          <xdr:row>124</xdr:row>
          <xdr:rowOff>60960</xdr:rowOff>
        </xdr:from>
        <xdr:to>
          <xdr:col>1</xdr:col>
          <xdr:colOff>83820</xdr:colOff>
          <xdr:row>124</xdr:row>
          <xdr:rowOff>335280</xdr:rowOff>
        </xdr:to>
        <xdr:sp macro="" textlink="">
          <xdr:nvSpPr>
            <xdr:cNvPr id="30825" name="Button 105" hidden="1">
              <a:extLst>
                <a:ext uri="{63B3BB69-23CF-44E3-9099-C40C66FF867C}">
                  <a14:compatExt spid="_x0000_s30825"/>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Other Cost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38100</xdr:colOff>
          <xdr:row>137</xdr:row>
          <xdr:rowOff>45720</xdr:rowOff>
        </xdr:from>
        <xdr:to>
          <xdr:col>1</xdr:col>
          <xdr:colOff>76200</xdr:colOff>
          <xdr:row>137</xdr:row>
          <xdr:rowOff>350520</xdr:rowOff>
        </xdr:to>
        <xdr:sp macro="" textlink="">
          <xdr:nvSpPr>
            <xdr:cNvPr id="30826" name="Button 106" hidden="1">
              <a:extLst>
                <a:ext uri="{63B3BB69-23CF-44E3-9099-C40C66FF867C}">
                  <a14:compatExt spid="_x0000_s30826"/>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Indirect Cost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137160</xdr:colOff>
          <xdr:row>105</xdr:row>
          <xdr:rowOff>45720</xdr:rowOff>
        </xdr:from>
        <xdr:to>
          <xdr:col>1</xdr:col>
          <xdr:colOff>1813560</xdr:colOff>
          <xdr:row>106</xdr:row>
          <xdr:rowOff>137160</xdr:rowOff>
        </xdr:to>
        <xdr:sp macro="" textlink="">
          <xdr:nvSpPr>
            <xdr:cNvPr id="30827" name="Button 107" hidden="1">
              <a:extLst>
                <a:ext uri="{63B3BB69-23CF-44E3-9099-C40C66FF867C}">
                  <a14:compatExt spid="_x0000_s30827"/>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xdr:colOff>
          <xdr:row>105</xdr:row>
          <xdr:rowOff>45720</xdr:rowOff>
        </xdr:from>
        <xdr:to>
          <xdr:col>1</xdr:col>
          <xdr:colOff>83820</xdr:colOff>
          <xdr:row>106</xdr:row>
          <xdr:rowOff>144780</xdr:rowOff>
        </xdr:to>
        <xdr:sp macro="" textlink="">
          <xdr:nvSpPr>
            <xdr:cNvPr id="30828" name="Button 108" hidden="1">
              <a:extLst>
                <a:ext uri="{63B3BB69-23CF-44E3-9099-C40C66FF867C}">
                  <a14:compatExt spid="_x0000_s30828"/>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68580</xdr:colOff>
          <xdr:row>116</xdr:row>
          <xdr:rowOff>144780</xdr:rowOff>
        </xdr:from>
        <xdr:to>
          <xdr:col>1</xdr:col>
          <xdr:colOff>106680</xdr:colOff>
          <xdr:row>117</xdr:row>
          <xdr:rowOff>0</xdr:rowOff>
        </xdr:to>
        <xdr:sp macro="" textlink="">
          <xdr:nvSpPr>
            <xdr:cNvPr id="30829" name="Button 109" hidden="1">
              <a:extLst>
                <a:ext uri="{63B3BB69-23CF-44E3-9099-C40C66FF867C}">
                  <a14:compatExt spid="_x0000_s30829"/>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Travel Expense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144780</xdr:colOff>
          <xdr:row>116</xdr:row>
          <xdr:rowOff>144780</xdr:rowOff>
        </xdr:from>
        <xdr:to>
          <xdr:col>1</xdr:col>
          <xdr:colOff>1828800</xdr:colOff>
          <xdr:row>117</xdr:row>
          <xdr:rowOff>0</xdr:rowOff>
        </xdr:to>
        <xdr:sp macro="" textlink="">
          <xdr:nvSpPr>
            <xdr:cNvPr id="30830" name="Button 110" hidden="1">
              <a:extLst>
                <a:ext uri="{63B3BB69-23CF-44E3-9099-C40C66FF867C}">
                  <a14:compatExt spid="_x0000_s3083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Travel Expense</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xdr:colOff>
          <xdr:row>29</xdr:row>
          <xdr:rowOff>182880</xdr:rowOff>
        </xdr:from>
        <xdr:to>
          <xdr:col>1</xdr:col>
          <xdr:colOff>83820</xdr:colOff>
          <xdr:row>30</xdr:row>
          <xdr:rowOff>236220</xdr:rowOff>
        </xdr:to>
        <xdr:sp macro="" textlink="">
          <xdr:nvSpPr>
            <xdr:cNvPr id="28673" name="Button 1" hidden="1">
              <a:extLst>
                <a:ext uri="{63B3BB69-23CF-44E3-9099-C40C66FF867C}">
                  <a14:compatExt spid="_x0000_s28673"/>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Travel Expense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xdr:colOff>
          <xdr:row>40</xdr:row>
          <xdr:rowOff>68580</xdr:rowOff>
        </xdr:from>
        <xdr:to>
          <xdr:col>1</xdr:col>
          <xdr:colOff>83820</xdr:colOff>
          <xdr:row>41</xdr:row>
          <xdr:rowOff>121920</xdr:rowOff>
        </xdr:to>
        <xdr:sp macro="" textlink="">
          <xdr:nvSpPr>
            <xdr:cNvPr id="28674" name="Button 2" hidden="1">
              <a:extLst>
                <a:ext uri="{63B3BB69-23CF-44E3-9099-C40C66FF867C}">
                  <a14:compatExt spid="_x0000_s28674"/>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Equipment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68580</xdr:colOff>
          <xdr:row>51</xdr:row>
          <xdr:rowOff>68580</xdr:rowOff>
        </xdr:from>
        <xdr:to>
          <xdr:col>1</xdr:col>
          <xdr:colOff>106680</xdr:colOff>
          <xdr:row>52</xdr:row>
          <xdr:rowOff>121920</xdr:rowOff>
        </xdr:to>
        <xdr:sp macro="" textlink="">
          <xdr:nvSpPr>
            <xdr:cNvPr id="28675" name="Button 3" hidden="1">
              <a:extLst>
                <a:ext uri="{63B3BB69-23CF-44E3-9099-C40C66FF867C}">
                  <a14:compatExt spid="_x0000_s28675"/>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Supply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152400</xdr:colOff>
          <xdr:row>29</xdr:row>
          <xdr:rowOff>182880</xdr:rowOff>
        </xdr:from>
        <xdr:to>
          <xdr:col>2</xdr:col>
          <xdr:colOff>0</xdr:colOff>
          <xdr:row>30</xdr:row>
          <xdr:rowOff>236220</xdr:rowOff>
        </xdr:to>
        <xdr:sp macro="" textlink="">
          <xdr:nvSpPr>
            <xdr:cNvPr id="28678" name="Button 6" hidden="1">
              <a:extLst>
                <a:ext uri="{63B3BB69-23CF-44E3-9099-C40C66FF867C}">
                  <a14:compatExt spid="_x0000_s28678"/>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114300</xdr:colOff>
          <xdr:row>40</xdr:row>
          <xdr:rowOff>68580</xdr:rowOff>
        </xdr:from>
        <xdr:to>
          <xdr:col>1</xdr:col>
          <xdr:colOff>1485900</xdr:colOff>
          <xdr:row>41</xdr:row>
          <xdr:rowOff>121920</xdr:rowOff>
        </xdr:to>
        <xdr:sp macro="" textlink="">
          <xdr:nvSpPr>
            <xdr:cNvPr id="28679" name="Button 7" hidden="1">
              <a:extLst>
                <a:ext uri="{63B3BB69-23CF-44E3-9099-C40C66FF867C}">
                  <a14:compatExt spid="_x0000_s28679"/>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121920</xdr:colOff>
          <xdr:row>51</xdr:row>
          <xdr:rowOff>68580</xdr:rowOff>
        </xdr:from>
        <xdr:to>
          <xdr:col>1</xdr:col>
          <xdr:colOff>1485900</xdr:colOff>
          <xdr:row>52</xdr:row>
          <xdr:rowOff>121920</xdr:rowOff>
        </xdr:to>
        <xdr:sp macro="" textlink="">
          <xdr:nvSpPr>
            <xdr:cNvPr id="28680" name="Button 8" hidden="1">
              <a:extLst>
                <a:ext uri="{63B3BB69-23CF-44E3-9099-C40C66FF867C}">
                  <a14:compatExt spid="_x0000_s2868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xdr:colOff>
          <xdr:row>18</xdr:row>
          <xdr:rowOff>106680</xdr:rowOff>
        </xdr:from>
        <xdr:to>
          <xdr:col>1</xdr:col>
          <xdr:colOff>83820</xdr:colOff>
          <xdr:row>19</xdr:row>
          <xdr:rowOff>160020</xdr:rowOff>
        </xdr:to>
        <xdr:sp macro="" textlink="">
          <xdr:nvSpPr>
            <xdr:cNvPr id="28683" name="Button 11" hidden="1">
              <a:extLst>
                <a:ext uri="{63B3BB69-23CF-44E3-9099-C40C66FF867C}">
                  <a14:compatExt spid="_x0000_s28683"/>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Benefit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18</xdr:row>
          <xdr:rowOff>106680</xdr:rowOff>
        </xdr:from>
        <xdr:to>
          <xdr:col>1</xdr:col>
          <xdr:colOff>1485900</xdr:colOff>
          <xdr:row>19</xdr:row>
          <xdr:rowOff>160020</xdr:rowOff>
        </xdr:to>
        <xdr:sp macro="" textlink="">
          <xdr:nvSpPr>
            <xdr:cNvPr id="28684" name="Button 12" hidden="1">
              <a:extLst>
                <a:ext uri="{63B3BB69-23CF-44E3-9099-C40C66FF867C}">
                  <a14:compatExt spid="_x0000_s28684"/>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38100</xdr:colOff>
          <xdr:row>7</xdr:row>
          <xdr:rowOff>106680</xdr:rowOff>
        </xdr:from>
        <xdr:to>
          <xdr:col>1</xdr:col>
          <xdr:colOff>76200</xdr:colOff>
          <xdr:row>8</xdr:row>
          <xdr:rowOff>160020</xdr:rowOff>
        </xdr:to>
        <xdr:sp macro="" textlink="">
          <xdr:nvSpPr>
            <xdr:cNvPr id="28685" name="Button 13" hidden="1">
              <a:extLst>
                <a:ext uri="{63B3BB69-23CF-44E3-9099-C40C66FF867C}">
                  <a14:compatExt spid="_x0000_s28685"/>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Personnel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121920</xdr:colOff>
          <xdr:row>7</xdr:row>
          <xdr:rowOff>106680</xdr:rowOff>
        </xdr:from>
        <xdr:to>
          <xdr:col>1</xdr:col>
          <xdr:colOff>1485900</xdr:colOff>
          <xdr:row>8</xdr:row>
          <xdr:rowOff>160020</xdr:rowOff>
        </xdr:to>
        <xdr:sp macro="" textlink="">
          <xdr:nvSpPr>
            <xdr:cNvPr id="28686" name="Button 14" hidden="1">
              <a:extLst>
                <a:ext uri="{63B3BB69-23CF-44E3-9099-C40C66FF867C}">
                  <a14:compatExt spid="_x0000_s28686"/>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213360</xdr:colOff>
          <xdr:row>12</xdr:row>
          <xdr:rowOff>22860</xdr:rowOff>
        </xdr:from>
        <xdr:to>
          <xdr:col>10</xdr:col>
          <xdr:colOff>708660</xdr:colOff>
          <xdr:row>12</xdr:row>
          <xdr:rowOff>259080</xdr:rowOff>
        </xdr:to>
        <xdr:sp macro="" textlink="">
          <xdr:nvSpPr>
            <xdr:cNvPr id="28689" name="Button 17" hidden="1">
              <a:extLst>
                <a:ext uri="{63B3BB69-23CF-44E3-9099-C40C66FF867C}">
                  <a14:compatExt spid="_x0000_s28689"/>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 Area</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198120</xdr:colOff>
          <xdr:row>23</xdr:row>
          <xdr:rowOff>22860</xdr:rowOff>
        </xdr:from>
        <xdr:to>
          <xdr:col>11</xdr:col>
          <xdr:colOff>0</xdr:colOff>
          <xdr:row>23</xdr:row>
          <xdr:rowOff>259080</xdr:rowOff>
        </xdr:to>
        <xdr:sp macro="" textlink="">
          <xdr:nvSpPr>
            <xdr:cNvPr id="28690" name="Button 18" hidden="1">
              <a:extLst>
                <a:ext uri="{63B3BB69-23CF-44E3-9099-C40C66FF867C}">
                  <a14:compatExt spid="_x0000_s2869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182880</xdr:colOff>
          <xdr:row>34</xdr:row>
          <xdr:rowOff>22860</xdr:rowOff>
        </xdr:from>
        <xdr:to>
          <xdr:col>11</xdr:col>
          <xdr:colOff>0</xdr:colOff>
          <xdr:row>34</xdr:row>
          <xdr:rowOff>259080</xdr:rowOff>
        </xdr:to>
        <xdr:sp macro="" textlink="">
          <xdr:nvSpPr>
            <xdr:cNvPr id="28691" name="Button 19" hidden="1">
              <a:extLst>
                <a:ext uri="{63B3BB69-23CF-44E3-9099-C40C66FF867C}">
                  <a14:compatExt spid="_x0000_s28691"/>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213360</xdr:colOff>
          <xdr:row>45</xdr:row>
          <xdr:rowOff>22860</xdr:rowOff>
        </xdr:from>
        <xdr:to>
          <xdr:col>11</xdr:col>
          <xdr:colOff>0</xdr:colOff>
          <xdr:row>45</xdr:row>
          <xdr:rowOff>259080</xdr:rowOff>
        </xdr:to>
        <xdr:sp macro="" textlink="">
          <xdr:nvSpPr>
            <xdr:cNvPr id="28692" name="Button 20" hidden="1">
              <a:extLst>
                <a:ext uri="{63B3BB69-23CF-44E3-9099-C40C66FF867C}">
                  <a14:compatExt spid="_x0000_s28692"/>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213360</xdr:colOff>
          <xdr:row>56</xdr:row>
          <xdr:rowOff>22860</xdr:rowOff>
        </xdr:from>
        <xdr:to>
          <xdr:col>11</xdr:col>
          <xdr:colOff>0</xdr:colOff>
          <xdr:row>56</xdr:row>
          <xdr:rowOff>259080</xdr:rowOff>
        </xdr:to>
        <xdr:sp macro="" textlink="">
          <xdr:nvSpPr>
            <xdr:cNvPr id="28693" name="Button 21" hidden="1">
              <a:extLst>
                <a:ext uri="{63B3BB69-23CF-44E3-9099-C40C66FF867C}">
                  <a14:compatExt spid="_x0000_s28693"/>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327660</xdr:colOff>
          <xdr:row>131</xdr:row>
          <xdr:rowOff>68580</xdr:rowOff>
        </xdr:from>
        <xdr:to>
          <xdr:col>10</xdr:col>
          <xdr:colOff>556260</xdr:colOff>
          <xdr:row>131</xdr:row>
          <xdr:rowOff>350520</xdr:rowOff>
        </xdr:to>
        <xdr:sp macro="" textlink="">
          <xdr:nvSpPr>
            <xdr:cNvPr id="28769" name="Button 97" hidden="1">
              <a:extLst>
                <a:ext uri="{63B3BB69-23CF-44E3-9099-C40C66FF867C}">
                  <a14:compatExt spid="_x0000_s28769"/>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228600</xdr:colOff>
          <xdr:row>143</xdr:row>
          <xdr:rowOff>30480</xdr:rowOff>
        </xdr:from>
        <xdr:to>
          <xdr:col>10</xdr:col>
          <xdr:colOff>632460</xdr:colOff>
          <xdr:row>143</xdr:row>
          <xdr:rowOff>289560</xdr:rowOff>
        </xdr:to>
        <xdr:sp macro="" textlink="">
          <xdr:nvSpPr>
            <xdr:cNvPr id="28770" name="Button 98" hidden="1">
              <a:extLst>
                <a:ext uri="{63B3BB69-23CF-44E3-9099-C40C66FF867C}">
                  <a14:compatExt spid="_x0000_s2877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Additional Narrative Text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121920</xdr:colOff>
          <xdr:row>75</xdr:row>
          <xdr:rowOff>45720</xdr:rowOff>
        </xdr:from>
        <xdr:to>
          <xdr:col>1</xdr:col>
          <xdr:colOff>1813560</xdr:colOff>
          <xdr:row>76</xdr:row>
          <xdr:rowOff>137160</xdr:rowOff>
        </xdr:to>
        <xdr:sp macro="" textlink="">
          <xdr:nvSpPr>
            <xdr:cNvPr id="28771" name="Button 99" hidden="1">
              <a:extLst>
                <a:ext uri="{63B3BB69-23CF-44E3-9099-C40C66FF867C}">
                  <a14:compatExt spid="_x0000_s28771"/>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121920</xdr:colOff>
          <xdr:row>124</xdr:row>
          <xdr:rowOff>60960</xdr:rowOff>
        </xdr:from>
        <xdr:to>
          <xdr:col>1</xdr:col>
          <xdr:colOff>1813560</xdr:colOff>
          <xdr:row>124</xdr:row>
          <xdr:rowOff>335280</xdr:rowOff>
        </xdr:to>
        <xdr:sp macro="" textlink="">
          <xdr:nvSpPr>
            <xdr:cNvPr id="28772" name="Button 100" hidden="1">
              <a:extLst>
                <a:ext uri="{63B3BB69-23CF-44E3-9099-C40C66FF867C}">
                  <a14:compatExt spid="_x0000_s28772"/>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114300</xdr:colOff>
          <xdr:row>137</xdr:row>
          <xdr:rowOff>45720</xdr:rowOff>
        </xdr:from>
        <xdr:to>
          <xdr:col>1</xdr:col>
          <xdr:colOff>1798320</xdr:colOff>
          <xdr:row>137</xdr:row>
          <xdr:rowOff>335280</xdr:rowOff>
        </xdr:to>
        <xdr:sp macro="" textlink="">
          <xdr:nvSpPr>
            <xdr:cNvPr id="28773" name="Button 101" hidden="1">
              <a:extLst>
                <a:ext uri="{63B3BB69-23CF-44E3-9099-C40C66FF867C}">
                  <a14:compatExt spid="_x0000_s28773"/>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xdr:colOff>
          <xdr:row>75</xdr:row>
          <xdr:rowOff>45720</xdr:rowOff>
        </xdr:from>
        <xdr:to>
          <xdr:col>1</xdr:col>
          <xdr:colOff>83820</xdr:colOff>
          <xdr:row>76</xdr:row>
          <xdr:rowOff>144780</xdr:rowOff>
        </xdr:to>
        <xdr:sp macro="" textlink="">
          <xdr:nvSpPr>
            <xdr:cNvPr id="28774" name="Button 102" hidden="1">
              <a:extLst>
                <a:ext uri="{63B3BB69-23CF-44E3-9099-C40C66FF867C}">
                  <a14:compatExt spid="_x0000_s28774"/>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68580</xdr:colOff>
          <xdr:row>92</xdr:row>
          <xdr:rowOff>144780</xdr:rowOff>
        </xdr:from>
        <xdr:to>
          <xdr:col>1</xdr:col>
          <xdr:colOff>106680</xdr:colOff>
          <xdr:row>93</xdr:row>
          <xdr:rowOff>0</xdr:rowOff>
        </xdr:to>
        <xdr:sp macro="" textlink="">
          <xdr:nvSpPr>
            <xdr:cNvPr id="28775" name="Button 103" hidden="1">
              <a:extLst>
                <a:ext uri="{63B3BB69-23CF-44E3-9099-C40C66FF867C}">
                  <a14:compatExt spid="_x0000_s28775"/>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Travel Expense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137160</xdr:colOff>
          <xdr:row>92</xdr:row>
          <xdr:rowOff>144780</xdr:rowOff>
        </xdr:from>
        <xdr:to>
          <xdr:col>1</xdr:col>
          <xdr:colOff>1821180</xdr:colOff>
          <xdr:row>93</xdr:row>
          <xdr:rowOff>0</xdr:rowOff>
        </xdr:to>
        <xdr:sp macro="" textlink="">
          <xdr:nvSpPr>
            <xdr:cNvPr id="28776" name="Button 104" hidden="1">
              <a:extLst>
                <a:ext uri="{63B3BB69-23CF-44E3-9099-C40C66FF867C}">
                  <a14:compatExt spid="_x0000_s28776"/>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Travel Expense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xdr:colOff>
          <xdr:row>124</xdr:row>
          <xdr:rowOff>60960</xdr:rowOff>
        </xdr:from>
        <xdr:to>
          <xdr:col>1</xdr:col>
          <xdr:colOff>83820</xdr:colOff>
          <xdr:row>124</xdr:row>
          <xdr:rowOff>335280</xdr:rowOff>
        </xdr:to>
        <xdr:sp macro="" textlink="">
          <xdr:nvSpPr>
            <xdr:cNvPr id="28777" name="Button 105" hidden="1">
              <a:extLst>
                <a:ext uri="{63B3BB69-23CF-44E3-9099-C40C66FF867C}">
                  <a14:compatExt spid="_x0000_s28777"/>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Other Cost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38100</xdr:colOff>
          <xdr:row>137</xdr:row>
          <xdr:rowOff>45720</xdr:rowOff>
        </xdr:from>
        <xdr:to>
          <xdr:col>1</xdr:col>
          <xdr:colOff>76200</xdr:colOff>
          <xdr:row>137</xdr:row>
          <xdr:rowOff>350520</xdr:rowOff>
        </xdr:to>
        <xdr:sp macro="" textlink="">
          <xdr:nvSpPr>
            <xdr:cNvPr id="28778" name="Button 106" hidden="1">
              <a:extLst>
                <a:ext uri="{63B3BB69-23CF-44E3-9099-C40C66FF867C}">
                  <a14:compatExt spid="_x0000_s28778"/>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Indirect Cost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137160</xdr:colOff>
          <xdr:row>105</xdr:row>
          <xdr:rowOff>45720</xdr:rowOff>
        </xdr:from>
        <xdr:to>
          <xdr:col>1</xdr:col>
          <xdr:colOff>1813560</xdr:colOff>
          <xdr:row>106</xdr:row>
          <xdr:rowOff>137160</xdr:rowOff>
        </xdr:to>
        <xdr:sp macro="" textlink="">
          <xdr:nvSpPr>
            <xdr:cNvPr id="28779" name="Button 107" hidden="1">
              <a:extLst>
                <a:ext uri="{63B3BB69-23CF-44E3-9099-C40C66FF867C}">
                  <a14:compatExt spid="_x0000_s28779"/>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Selected</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xdr:colOff>
          <xdr:row>105</xdr:row>
          <xdr:rowOff>45720</xdr:rowOff>
        </xdr:from>
        <xdr:to>
          <xdr:col>1</xdr:col>
          <xdr:colOff>83820</xdr:colOff>
          <xdr:row>106</xdr:row>
          <xdr:rowOff>144780</xdr:rowOff>
        </xdr:to>
        <xdr:sp macro="" textlink="">
          <xdr:nvSpPr>
            <xdr:cNvPr id="28780" name="Button 108" hidden="1">
              <a:extLst>
                <a:ext uri="{63B3BB69-23CF-44E3-9099-C40C66FF867C}">
                  <a14:compatExt spid="_x0000_s2878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Item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68580</xdr:colOff>
          <xdr:row>116</xdr:row>
          <xdr:rowOff>144780</xdr:rowOff>
        </xdr:from>
        <xdr:to>
          <xdr:col>1</xdr:col>
          <xdr:colOff>106680</xdr:colOff>
          <xdr:row>117</xdr:row>
          <xdr:rowOff>0</xdr:rowOff>
        </xdr:to>
        <xdr:sp macro="" textlink="">
          <xdr:nvSpPr>
            <xdr:cNvPr id="28781" name="Button 109" hidden="1">
              <a:extLst>
                <a:ext uri="{63B3BB69-23CF-44E3-9099-C40C66FF867C}">
                  <a14:compatExt spid="_x0000_s28781"/>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Add Travel Expense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144780</xdr:colOff>
          <xdr:row>116</xdr:row>
          <xdr:rowOff>144780</xdr:rowOff>
        </xdr:from>
        <xdr:to>
          <xdr:col>1</xdr:col>
          <xdr:colOff>1828800</xdr:colOff>
          <xdr:row>117</xdr:row>
          <xdr:rowOff>0</xdr:rowOff>
        </xdr:to>
        <xdr:sp macro="" textlink="">
          <xdr:nvSpPr>
            <xdr:cNvPr id="28782" name="Button 110" hidden="1">
              <a:extLst>
                <a:ext uri="{63B3BB69-23CF-44E3-9099-C40C66FF867C}">
                  <a14:compatExt spid="_x0000_s28782"/>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rPr>
                <a:t>Delete Travel Expense</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90.xml"/><Relationship Id="rId13" Type="http://schemas.openxmlformats.org/officeDocument/2006/relationships/ctrlProp" Target="../ctrlProps/ctrlProp295.xml"/><Relationship Id="rId18" Type="http://schemas.openxmlformats.org/officeDocument/2006/relationships/ctrlProp" Target="../ctrlProps/ctrlProp300.xml"/><Relationship Id="rId26" Type="http://schemas.openxmlformats.org/officeDocument/2006/relationships/ctrlProp" Target="../ctrlProps/ctrlProp308.xml"/><Relationship Id="rId3" Type="http://schemas.openxmlformats.org/officeDocument/2006/relationships/vmlDrawing" Target="../drawings/vmlDrawing10.vml"/><Relationship Id="rId21" Type="http://schemas.openxmlformats.org/officeDocument/2006/relationships/ctrlProp" Target="../ctrlProps/ctrlProp303.xml"/><Relationship Id="rId7" Type="http://schemas.openxmlformats.org/officeDocument/2006/relationships/ctrlProp" Target="../ctrlProps/ctrlProp289.xml"/><Relationship Id="rId12" Type="http://schemas.openxmlformats.org/officeDocument/2006/relationships/ctrlProp" Target="../ctrlProps/ctrlProp294.xml"/><Relationship Id="rId17" Type="http://schemas.openxmlformats.org/officeDocument/2006/relationships/ctrlProp" Target="../ctrlProps/ctrlProp299.xml"/><Relationship Id="rId25" Type="http://schemas.openxmlformats.org/officeDocument/2006/relationships/ctrlProp" Target="../ctrlProps/ctrlProp307.xml"/><Relationship Id="rId33" Type="http://schemas.openxmlformats.org/officeDocument/2006/relationships/comments" Target="../comments8.xml"/><Relationship Id="rId2" Type="http://schemas.openxmlformats.org/officeDocument/2006/relationships/drawing" Target="../drawings/drawing10.xml"/><Relationship Id="rId16" Type="http://schemas.openxmlformats.org/officeDocument/2006/relationships/ctrlProp" Target="../ctrlProps/ctrlProp298.xml"/><Relationship Id="rId20" Type="http://schemas.openxmlformats.org/officeDocument/2006/relationships/ctrlProp" Target="../ctrlProps/ctrlProp302.xml"/><Relationship Id="rId29" Type="http://schemas.openxmlformats.org/officeDocument/2006/relationships/ctrlProp" Target="../ctrlProps/ctrlProp311.xml"/><Relationship Id="rId1" Type="http://schemas.openxmlformats.org/officeDocument/2006/relationships/printerSettings" Target="../printerSettings/printerSettings10.bin"/><Relationship Id="rId6" Type="http://schemas.openxmlformats.org/officeDocument/2006/relationships/ctrlProp" Target="../ctrlProps/ctrlProp288.xml"/><Relationship Id="rId11" Type="http://schemas.openxmlformats.org/officeDocument/2006/relationships/ctrlProp" Target="../ctrlProps/ctrlProp293.xml"/><Relationship Id="rId24" Type="http://schemas.openxmlformats.org/officeDocument/2006/relationships/ctrlProp" Target="../ctrlProps/ctrlProp306.xml"/><Relationship Id="rId32" Type="http://schemas.openxmlformats.org/officeDocument/2006/relationships/ctrlProp" Target="../ctrlProps/ctrlProp314.xml"/><Relationship Id="rId5" Type="http://schemas.openxmlformats.org/officeDocument/2006/relationships/ctrlProp" Target="../ctrlProps/ctrlProp287.xml"/><Relationship Id="rId15" Type="http://schemas.openxmlformats.org/officeDocument/2006/relationships/ctrlProp" Target="../ctrlProps/ctrlProp297.xml"/><Relationship Id="rId23" Type="http://schemas.openxmlformats.org/officeDocument/2006/relationships/ctrlProp" Target="../ctrlProps/ctrlProp305.xml"/><Relationship Id="rId28" Type="http://schemas.openxmlformats.org/officeDocument/2006/relationships/ctrlProp" Target="../ctrlProps/ctrlProp310.xml"/><Relationship Id="rId10" Type="http://schemas.openxmlformats.org/officeDocument/2006/relationships/ctrlProp" Target="../ctrlProps/ctrlProp292.xml"/><Relationship Id="rId19" Type="http://schemas.openxmlformats.org/officeDocument/2006/relationships/ctrlProp" Target="../ctrlProps/ctrlProp301.xml"/><Relationship Id="rId31" Type="http://schemas.openxmlformats.org/officeDocument/2006/relationships/ctrlProp" Target="../ctrlProps/ctrlProp313.xml"/><Relationship Id="rId4" Type="http://schemas.openxmlformats.org/officeDocument/2006/relationships/ctrlProp" Target="../ctrlProps/ctrlProp286.xml"/><Relationship Id="rId9" Type="http://schemas.openxmlformats.org/officeDocument/2006/relationships/ctrlProp" Target="../ctrlProps/ctrlProp291.xml"/><Relationship Id="rId14" Type="http://schemas.openxmlformats.org/officeDocument/2006/relationships/ctrlProp" Target="../ctrlProps/ctrlProp296.xml"/><Relationship Id="rId22" Type="http://schemas.openxmlformats.org/officeDocument/2006/relationships/ctrlProp" Target="../ctrlProps/ctrlProp304.xml"/><Relationship Id="rId27" Type="http://schemas.openxmlformats.org/officeDocument/2006/relationships/ctrlProp" Target="../ctrlProps/ctrlProp309.xml"/><Relationship Id="rId30" Type="http://schemas.openxmlformats.org/officeDocument/2006/relationships/ctrlProp" Target="../ctrlProps/ctrlProp312.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319.xml"/><Relationship Id="rId13" Type="http://schemas.openxmlformats.org/officeDocument/2006/relationships/ctrlProp" Target="../ctrlProps/ctrlProp324.xml"/><Relationship Id="rId18" Type="http://schemas.openxmlformats.org/officeDocument/2006/relationships/ctrlProp" Target="../ctrlProps/ctrlProp329.xml"/><Relationship Id="rId26" Type="http://schemas.openxmlformats.org/officeDocument/2006/relationships/ctrlProp" Target="../ctrlProps/ctrlProp337.xml"/><Relationship Id="rId3" Type="http://schemas.openxmlformats.org/officeDocument/2006/relationships/vmlDrawing" Target="../drawings/vmlDrawing11.vml"/><Relationship Id="rId21" Type="http://schemas.openxmlformats.org/officeDocument/2006/relationships/ctrlProp" Target="../ctrlProps/ctrlProp332.xml"/><Relationship Id="rId7" Type="http://schemas.openxmlformats.org/officeDocument/2006/relationships/ctrlProp" Target="../ctrlProps/ctrlProp318.xml"/><Relationship Id="rId12" Type="http://schemas.openxmlformats.org/officeDocument/2006/relationships/ctrlProp" Target="../ctrlProps/ctrlProp323.xml"/><Relationship Id="rId17" Type="http://schemas.openxmlformats.org/officeDocument/2006/relationships/ctrlProp" Target="../ctrlProps/ctrlProp328.xml"/><Relationship Id="rId25" Type="http://schemas.openxmlformats.org/officeDocument/2006/relationships/ctrlProp" Target="../ctrlProps/ctrlProp336.xml"/><Relationship Id="rId33" Type="http://schemas.openxmlformats.org/officeDocument/2006/relationships/comments" Target="../comments9.xml"/><Relationship Id="rId2" Type="http://schemas.openxmlformats.org/officeDocument/2006/relationships/drawing" Target="../drawings/drawing11.xml"/><Relationship Id="rId16" Type="http://schemas.openxmlformats.org/officeDocument/2006/relationships/ctrlProp" Target="../ctrlProps/ctrlProp327.xml"/><Relationship Id="rId20" Type="http://schemas.openxmlformats.org/officeDocument/2006/relationships/ctrlProp" Target="../ctrlProps/ctrlProp331.xml"/><Relationship Id="rId29" Type="http://schemas.openxmlformats.org/officeDocument/2006/relationships/ctrlProp" Target="../ctrlProps/ctrlProp340.xml"/><Relationship Id="rId1" Type="http://schemas.openxmlformats.org/officeDocument/2006/relationships/printerSettings" Target="../printerSettings/printerSettings11.bin"/><Relationship Id="rId6" Type="http://schemas.openxmlformats.org/officeDocument/2006/relationships/ctrlProp" Target="../ctrlProps/ctrlProp317.xml"/><Relationship Id="rId11" Type="http://schemas.openxmlformats.org/officeDocument/2006/relationships/ctrlProp" Target="../ctrlProps/ctrlProp322.xml"/><Relationship Id="rId24" Type="http://schemas.openxmlformats.org/officeDocument/2006/relationships/ctrlProp" Target="../ctrlProps/ctrlProp335.xml"/><Relationship Id="rId32" Type="http://schemas.openxmlformats.org/officeDocument/2006/relationships/ctrlProp" Target="../ctrlProps/ctrlProp343.xml"/><Relationship Id="rId5" Type="http://schemas.openxmlformats.org/officeDocument/2006/relationships/ctrlProp" Target="../ctrlProps/ctrlProp316.xml"/><Relationship Id="rId15" Type="http://schemas.openxmlformats.org/officeDocument/2006/relationships/ctrlProp" Target="../ctrlProps/ctrlProp326.xml"/><Relationship Id="rId23" Type="http://schemas.openxmlformats.org/officeDocument/2006/relationships/ctrlProp" Target="../ctrlProps/ctrlProp334.xml"/><Relationship Id="rId28" Type="http://schemas.openxmlformats.org/officeDocument/2006/relationships/ctrlProp" Target="../ctrlProps/ctrlProp339.xml"/><Relationship Id="rId10" Type="http://schemas.openxmlformats.org/officeDocument/2006/relationships/ctrlProp" Target="../ctrlProps/ctrlProp321.xml"/><Relationship Id="rId19" Type="http://schemas.openxmlformats.org/officeDocument/2006/relationships/ctrlProp" Target="../ctrlProps/ctrlProp330.xml"/><Relationship Id="rId31" Type="http://schemas.openxmlformats.org/officeDocument/2006/relationships/ctrlProp" Target="../ctrlProps/ctrlProp342.xml"/><Relationship Id="rId4" Type="http://schemas.openxmlformats.org/officeDocument/2006/relationships/ctrlProp" Target="../ctrlProps/ctrlProp315.xml"/><Relationship Id="rId9" Type="http://schemas.openxmlformats.org/officeDocument/2006/relationships/ctrlProp" Target="../ctrlProps/ctrlProp320.xml"/><Relationship Id="rId14" Type="http://schemas.openxmlformats.org/officeDocument/2006/relationships/ctrlProp" Target="../ctrlProps/ctrlProp325.xml"/><Relationship Id="rId22" Type="http://schemas.openxmlformats.org/officeDocument/2006/relationships/ctrlProp" Target="../ctrlProps/ctrlProp333.xml"/><Relationship Id="rId27" Type="http://schemas.openxmlformats.org/officeDocument/2006/relationships/ctrlProp" Target="../ctrlProps/ctrlProp338.xml"/><Relationship Id="rId30" Type="http://schemas.openxmlformats.org/officeDocument/2006/relationships/ctrlProp" Target="../ctrlProps/ctrlProp34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9" Type="http://schemas.openxmlformats.org/officeDocument/2006/relationships/ctrlProp" Target="../ctrlProps/ctrlProp37.xml"/><Relationship Id="rId21" Type="http://schemas.openxmlformats.org/officeDocument/2006/relationships/ctrlProp" Target="../ctrlProps/ctrlProp19.xml"/><Relationship Id="rId34" Type="http://schemas.openxmlformats.org/officeDocument/2006/relationships/ctrlProp" Target="../ctrlProps/ctrlProp32.xml"/><Relationship Id="rId42" Type="http://schemas.openxmlformats.org/officeDocument/2006/relationships/ctrlProp" Target="../ctrlProps/ctrlProp40.xml"/><Relationship Id="rId47" Type="http://schemas.openxmlformats.org/officeDocument/2006/relationships/ctrlProp" Target="../ctrlProps/ctrlProp45.xml"/><Relationship Id="rId50" Type="http://schemas.openxmlformats.org/officeDocument/2006/relationships/ctrlProp" Target="../ctrlProps/ctrlProp48.xml"/><Relationship Id="rId55" Type="http://schemas.openxmlformats.org/officeDocument/2006/relationships/ctrlProp" Target="../ctrlProps/ctrlProp53.xml"/><Relationship Id="rId63" Type="http://schemas.openxmlformats.org/officeDocument/2006/relationships/ctrlProp" Target="../ctrlProps/ctrlProp61.xml"/><Relationship Id="rId7" Type="http://schemas.openxmlformats.org/officeDocument/2006/relationships/ctrlProp" Target="../ctrlProps/ctrlProp5.xml"/><Relationship Id="rId2" Type="http://schemas.openxmlformats.org/officeDocument/2006/relationships/drawing" Target="../drawings/drawing2.xml"/><Relationship Id="rId16" Type="http://schemas.openxmlformats.org/officeDocument/2006/relationships/ctrlProp" Target="../ctrlProps/ctrlProp14.xml"/><Relationship Id="rId29" Type="http://schemas.openxmlformats.org/officeDocument/2006/relationships/ctrlProp" Target="../ctrlProps/ctrlProp27.xml"/><Relationship Id="rId1" Type="http://schemas.openxmlformats.org/officeDocument/2006/relationships/printerSettings" Target="../printerSettings/printerSettings2.bin"/><Relationship Id="rId6" Type="http://schemas.openxmlformats.org/officeDocument/2006/relationships/ctrlProp" Target="../ctrlProps/ctrlProp4.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45" Type="http://schemas.openxmlformats.org/officeDocument/2006/relationships/ctrlProp" Target="../ctrlProps/ctrlProp43.xml"/><Relationship Id="rId53" Type="http://schemas.openxmlformats.org/officeDocument/2006/relationships/ctrlProp" Target="../ctrlProps/ctrlProp51.xml"/><Relationship Id="rId58" Type="http://schemas.openxmlformats.org/officeDocument/2006/relationships/ctrlProp" Target="../ctrlProps/ctrlProp56.xml"/><Relationship Id="rId66" Type="http://schemas.openxmlformats.org/officeDocument/2006/relationships/ctrlProp" Target="../ctrlProps/ctrlProp64.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 Id="rId61" Type="http://schemas.openxmlformats.org/officeDocument/2006/relationships/ctrlProp" Target="../ctrlProps/ctrlProp59.xml"/><Relationship Id="rId10" Type="http://schemas.openxmlformats.org/officeDocument/2006/relationships/ctrlProp" Target="../ctrlProps/ctrlProp8.xml"/><Relationship Id="rId19" Type="http://schemas.openxmlformats.org/officeDocument/2006/relationships/ctrlProp" Target="../ctrlProps/ctrlProp17.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60" Type="http://schemas.openxmlformats.org/officeDocument/2006/relationships/ctrlProp" Target="../ctrlProps/ctrlProp58.xml"/><Relationship Id="rId65" Type="http://schemas.openxmlformats.org/officeDocument/2006/relationships/ctrlProp" Target="../ctrlProps/ctrlProp63.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56" Type="http://schemas.openxmlformats.org/officeDocument/2006/relationships/ctrlProp" Target="../ctrlProps/ctrlProp54.xml"/><Relationship Id="rId64" Type="http://schemas.openxmlformats.org/officeDocument/2006/relationships/ctrlProp" Target="../ctrlProps/ctrlProp62.xml"/><Relationship Id="rId8" Type="http://schemas.openxmlformats.org/officeDocument/2006/relationships/ctrlProp" Target="../ctrlProps/ctrlProp6.xml"/><Relationship Id="rId51" Type="http://schemas.openxmlformats.org/officeDocument/2006/relationships/ctrlProp" Target="../ctrlProps/ctrlProp49.xml"/><Relationship Id="rId3" Type="http://schemas.openxmlformats.org/officeDocument/2006/relationships/vmlDrawing" Target="../drawings/vmlDrawing2.v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59" Type="http://schemas.openxmlformats.org/officeDocument/2006/relationships/ctrlProp" Target="../ctrlProps/ctrlProp57.xml"/><Relationship Id="rId67" Type="http://schemas.openxmlformats.org/officeDocument/2006/relationships/ctrlProp" Target="../ctrlProps/ctrlProp65.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trlProp" Target="../ctrlProps/ctrlProp52.xml"/><Relationship Id="rId62" Type="http://schemas.openxmlformats.org/officeDocument/2006/relationships/ctrlProp" Target="../ctrlProps/ctrlProp60.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0.xml"/><Relationship Id="rId13" Type="http://schemas.openxmlformats.org/officeDocument/2006/relationships/ctrlProp" Target="../ctrlProps/ctrlProp75.xml"/><Relationship Id="rId18" Type="http://schemas.openxmlformats.org/officeDocument/2006/relationships/ctrlProp" Target="../ctrlProps/ctrlProp80.xml"/><Relationship Id="rId26" Type="http://schemas.openxmlformats.org/officeDocument/2006/relationships/ctrlProp" Target="../ctrlProps/ctrlProp88.xml"/><Relationship Id="rId39" Type="http://schemas.openxmlformats.org/officeDocument/2006/relationships/ctrlProp" Target="../ctrlProps/ctrlProp101.xml"/><Relationship Id="rId3" Type="http://schemas.openxmlformats.org/officeDocument/2006/relationships/vmlDrawing" Target="../drawings/vmlDrawing3.vml"/><Relationship Id="rId21" Type="http://schemas.openxmlformats.org/officeDocument/2006/relationships/ctrlProp" Target="../ctrlProps/ctrlProp83.xml"/><Relationship Id="rId34" Type="http://schemas.openxmlformats.org/officeDocument/2006/relationships/ctrlProp" Target="../ctrlProps/ctrlProp96.xml"/><Relationship Id="rId42" Type="http://schemas.openxmlformats.org/officeDocument/2006/relationships/ctrlProp" Target="../ctrlProps/ctrlProp104.xml"/><Relationship Id="rId47" Type="http://schemas.openxmlformats.org/officeDocument/2006/relationships/comments" Target="../comments1.xml"/><Relationship Id="rId7" Type="http://schemas.openxmlformats.org/officeDocument/2006/relationships/ctrlProp" Target="../ctrlProps/ctrlProp69.xml"/><Relationship Id="rId12" Type="http://schemas.openxmlformats.org/officeDocument/2006/relationships/ctrlProp" Target="../ctrlProps/ctrlProp74.xml"/><Relationship Id="rId17" Type="http://schemas.openxmlformats.org/officeDocument/2006/relationships/ctrlProp" Target="../ctrlProps/ctrlProp79.xml"/><Relationship Id="rId25" Type="http://schemas.openxmlformats.org/officeDocument/2006/relationships/ctrlProp" Target="../ctrlProps/ctrlProp87.xml"/><Relationship Id="rId33" Type="http://schemas.openxmlformats.org/officeDocument/2006/relationships/ctrlProp" Target="../ctrlProps/ctrlProp95.xml"/><Relationship Id="rId38" Type="http://schemas.openxmlformats.org/officeDocument/2006/relationships/ctrlProp" Target="../ctrlProps/ctrlProp100.xml"/><Relationship Id="rId46" Type="http://schemas.openxmlformats.org/officeDocument/2006/relationships/ctrlProp" Target="../ctrlProps/ctrlProp108.xml"/><Relationship Id="rId2" Type="http://schemas.openxmlformats.org/officeDocument/2006/relationships/drawing" Target="../drawings/drawing3.xml"/><Relationship Id="rId16" Type="http://schemas.openxmlformats.org/officeDocument/2006/relationships/ctrlProp" Target="../ctrlProps/ctrlProp78.xml"/><Relationship Id="rId20" Type="http://schemas.openxmlformats.org/officeDocument/2006/relationships/ctrlProp" Target="../ctrlProps/ctrlProp82.xml"/><Relationship Id="rId29" Type="http://schemas.openxmlformats.org/officeDocument/2006/relationships/ctrlProp" Target="../ctrlProps/ctrlProp91.xml"/><Relationship Id="rId41" Type="http://schemas.openxmlformats.org/officeDocument/2006/relationships/ctrlProp" Target="../ctrlProps/ctrlProp103.xml"/><Relationship Id="rId1" Type="http://schemas.openxmlformats.org/officeDocument/2006/relationships/printerSettings" Target="../printerSettings/printerSettings3.bin"/><Relationship Id="rId6" Type="http://schemas.openxmlformats.org/officeDocument/2006/relationships/ctrlProp" Target="../ctrlProps/ctrlProp68.xml"/><Relationship Id="rId11" Type="http://schemas.openxmlformats.org/officeDocument/2006/relationships/ctrlProp" Target="../ctrlProps/ctrlProp73.xml"/><Relationship Id="rId24" Type="http://schemas.openxmlformats.org/officeDocument/2006/relationships/ctrlProp" Target="../ctrlProps/ctrlProp86.xml"/><Relationship Id="rId32" Type="http://schemas.openxmlformats.org/officeDocument/2006/relationships/ctrlProp" Target="../ctrlProps/ctrlProp94.xml"/><Relationship Id="rId37" Type="http://schemas.openxmlformats.org/officeDocument/2006/relationships/ctrlProp" Target="../ctrlProps/ctrlProp99.xml"/><Relationship Id="rId40" Type="http://schemas.openxmlformats.org/officeDocument/2006/relationships/ctrlProp" Target="../ctrlProps/ctrlProp102.xml"/><Relationship Id="rId45" Type="http://schemas.openxmlformats.org/officeDocument/2006/relationships/ctrlProp" Target="../ctrlProps/ctrlProp107.xml"/><Relationship Id="rId5" Type="http://schemas.openxmlformats.org/officeDocument/2006/relationships/ctrlProp" Target="../ctrlProps/ctrlProp67.xml"/><Relationship Id="rId15" Type="http://schemas.openxmlformats.org/officeDocument/2006/relationships/ctrlProp" Target="../ctrlProps/ctrlProp77.xml"/><Relationship Id="rId23" Type="http://schemas.openxmlformats.org/officeDocument/2006/relationships/ctrlProp" Target="../ctrlProps/ctrlProp85.xml"/><Relationship Id="rId28" Type="http://schemas.openxmlformats.org/officeDocument/2006/relationships/ctrlProp" Target="../ctrlProps/ctrlProp90.xml"/><Relationship Id="rId36" Type="http://schemas.openxmlformats.org/officeDocument/2006/relationships/ctrlProp" Target="../ctrlProps/ctrlProp98.xml"/><Relationship Id="rId10" Type="http://schemas.openxmlformats.org/officeDocument/2006/relationships/ctrlProp" Target="../ctrlProps/ctrlProp72.xml"/><Relationship Id="rId19" Type="http://schemas.openxmlformats.org/officeDocument/2006/relationships/ctrlProp" Target="../ctrlProps/ctrlProp81.xml"/><Relationship Id="rId31" Type="http://schemas.openxmlformats.org/officeDocument/2006/relationships/ctrlProp" Target="../ctrlProps/ctrlProp93.xml"/><Relationship Id="rId44" Type="http://schemas.openxmlformats.org/officeDocument/2006/relationships/ctrlProp" Target="../ctrlProps/ctrlProp106.xml"/><Relationship Id="rId4" Type="http://schemas.openxmlformats.org/officeDocument/2006/relationships/ctrlProp" Target="../ctrlProps/ctrlProp66.xml"/><Relationship Id="rId9" Type="http://schemas.openxmlformats.org/officeDocument/2006/relationships/ctrlProp" Target="../ctrlProps/ctrlProp71.xml"/><Relationship Id="rId14" Type="http://schemas.openxmlformats.org/officeDocument/2006/relationships/ctrlProp" Target="../ctrlProps/ctrlProp76.xml"/><Relationship Id="rId22" Type="http://schemas.openxmlformats.org/officeDocument/2006/relationships/ctrlProp" Target="../ctrlProps/ctrlProp84.xml"/><Relationship Id="rId27" Type="http://schemas.openxmlformats.org/officeDocument/2006/relationships/ctrlProp" Target="../ctrlProps/ctrlProp89.xml"/><Relationship Id="rId30" Type="http://schemas.openxmlformats.org/officeDocument/2006/relationships/ctrlProp" Target="../ctrlProps/ctrlProp92.xml"/><Relationship Id="rId35" Type="http://schemas.openxmlformats.org/officeDocument/2006/relationships/ctrlProp" Target="../ctrlProps/ctrlProp97.xml"/><Relationship Id="rId43" Type="http://schemas.openxmlformats.org/officeDocument/2006/relationships/ctrlProp" Target="../ctrlProps/ctrlProp10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13.xml"/><Relationship Id="rId13" Type="http://schemas.openxmlformats.org/officeDocument/2006/relationships/ctrlProp" Target="../ctrlProps/ctrlProp118.xml"/><Relationship Id="rId18" Type="http://schemas.openxmlformats.org/officeDocument/2006/relationships/ctrlProp" Target="../ctrlProps/ctrlProp123.xml"/><Relationship Id="rId26" Type="http://schemas.openxmlformats.org/officeDocument/2006/relationships/ctrlProp" Target="../ctrlProps/ctrlProp131.xml"/><Relationship Id="rId3" Type="http://schemas.openxmlformats.org/officeDocument/2006/relationships/vmlDrawing" Target="../drawings/vmlDrawing4.vml"/><Relationship Id="rId21" Type="http://schemas.openxmlformats.org/officeDocument/2006/relationships/ctrlProp" Target="../ctrlProps/ctrlProp126.xml"/><Relationship Id="rId7" Type="http://schemas.openxmlformats.org/officeDocument/2006/relationships/ctrlProp" Target="../ctrlProps/ctrlProp112.xml"/><Relationship Id="rId12" Type="http://schemas.openxmlformats.org/officeDocument/2006/relationships/ctrlProp" Target="../ctrlProps/ctrlProp117.xml"/><Relationship Id="rId17" Type="http://schemas.openxmlformats.org/officeDocument/2006/relationships/ctrlProp" Target="../ctrlProps/ctrlProp122.xml"/><Relationship Id="rId25" Type="http://schemas.openxmlformats.org/officeDocument/2006/relationships/ctrlProp" Target="../ctrlProps/ctrlProp130.xml"/><Relationship Id="rId33" Type="http://schemas.openxmlformats.org/officeDocument/2006/relationships/comments" Target="../comments2.xml"/><Relationship Id="rId2" Type="http://schemas.openxmlformats.org/officeDocument/2006/relationships/drawing" Target="../drawings/drawing4.xml"/><Relationship Id="rId16" Type="http://schemas.openxmlformats.org/officeDocument/2006/relationships/ctrlProp" Target="../ctrlProps/ctrlProp121.xml"/><Relationship Id="rId20" Type="http://schemas.openxmlformats.org/officeDocument/2006/relationships/ctrlProp" Target="../ctrlProps/ctrlProp125.xml"/><Relationship Id="rId29" Type="http://schemas.openxmlformats.org/officeDocument/2006/relationships/ctrlProp" Target="../ctrlProps/ctrlProp134.xml"/><Relationship Id="rId1" Type="http://schemas.openxmlformats.org/officeDocument/2006/relationships/printerSettings" Target="../printerSettings/printerSettings4.bin"/><Relationship Id="rId6" Type="http://schemas.openxmlformats.org/officeDocument/2006/relationships/ctrlProp" Target="../ctrlProps/ctrlProp111.xml"/><Relationship Id="rId11" Type="http://schemas.openxmlformats.org/officeDocument/2006/relationships/ctrlProp" Target="../ctrlProps/ctrlProp116.xml"/><Relationship Id="rId24" Type="http://schemas.openxmlformats.org/officeDocument/2006/relationships/ctrlProp" Target="../ctrlProps/ctrlProp129.xml"/><Relationship Id="rId32" Type="http://schemas.openxmlformats.org/officeDocument/2006/relationships/ctrlProp" Target="../ctrlProps/ctrlProp137.xml"/><Relationship Id="rId5" Type="http://schemas.openxmlformats.org/officeDocument/2006/relationships/ctrlProp" Target="../ctrlProps/ctrlProp110.xml"/><Relationship Id="rId15" Type="http://schemas.openxmlformats.org/officeDocument/2006/relationships/ctrlProp" Target="../ctrlProps/ctrlProp120.xml"/><Relationship Id="rId23" Type="http://schemas.openxmlformats.org/officeDocument/2006/relationships/ctrlProp" Target="../ctrlProps/ctrlProp128.xml"/><Relationship Id="rId28" Type="http://schemas.openxmlformats.org/officeDocument/2006/relationships/ctrlProp" Target="../ctrlProps/ctrlProp133.xml"/><Relationship Id="rId10" Type="http://schemas.openxmlformats.org/officeDocument/2006/relationships/ctrlProp" Target="../ctrlProps/ctrlProp115.xml"/><Relationship Id="rId19" Type="http://schemas.openxmlformats.org/officeDocument/2006/relationships/ctrlProp" Target="../ctrlProps/ctrlProp124.xml"/><Relationship Id="rId31" Type="http://schemas.openxmlformats.org/officeDocument/2006/relationships/ctrlProp" Target="../ctrlProps/ctrlProp136.xml"/><Relationship Id="rId4" Type="http://schemas.openxmlformats.org/officeDocument/2006/relationships/ctrlProp" Target="../ctrlProps/ctrlProp109.xml"/><Relationship Id="rId9" Type="http://schemas.openxmlformats.org/officeDocument/2006/relationships/ctrlProp" Target="../ctrlProps/ctrlProp114.xml"/><Relationship Id="rId14" Type="http://schemas.openxmlformats.org/officeDocument/2006/relationships/ctrlProp" Target="../ctrlProps/ctrlProp119.xml"/><Relationship Id="rId22" Type="http://schemas.openxmlformats.org/officeDocument/2006/relationships/ctrlProp" Target="../ctrlProps/ctrlProp127.xml"/><Relationship Id="rId27" Type="http://schemas.openxmlformats.org/officeDocument/2006/relationships/ctrlProp" Target="../ctrlProps/ctrlProp132.xml"/><Relationship Id="rId30" Type="http://schemas.openxmlformats.org/officeDocument/2006/relationships/ctrlProp" Target="../ctrlProps/ctrlProp13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42.xml"/><Relationship Id="rId13" Type="http://schemas.openxmlformats.org/officeDocument/2006/relationships/ctrlProp" Target="../ctrlProps/ctrlProp147.xml"/><Relationship Id="rId18" Type="http://schemas.openxmlformats.org/officeDocument/2006/relationships/ctrlProp" Target="../ctrlProps/ctrlProp152.xml"/><Relationship Id="rId26" Type="http://schemas.openxmlformats.org/officeDocument/2006/relationships/ctrlProp" Target="../ctrlProps/ctrlProp160.xml"/><Relationship Id="rId3" Type="http://schemas.openxmlformats.org/officeDocument/2006/relationships/vmlDrawing" Target="../drawings/vmlDrawing5.vml"/><Relationship Id="rId21" Type="http://schemas.openxmlformats.org/officeDocument/2006/relationships/ctrlProp" Target="../ctrlProps/ctrlProp155.xml"/><Relationship Id="rId7" Type="http://schemas.openxmlformats.org/officeDocument/2006/relationships/ctrlProp" Target="../ctrlProps/ctrlProp141.xml"/><Relationship Id="rId12" Type="http://schemas.openxmlformats.org/officeDocument/2006/relationships/ctrlProp" Target="../ctrlProps/ctrlProp146.xml"/><Relationship Id="rId17" Type="http://schemas.openxmlformats.org/officeDocument/2006/relationships/ctrlProp" Target="../ctrlProps/ctrlProp151.xml"/><Relationship Id="rId25" Type="http://schemas.openxmlformats.org/officeDocument/2006/relationships/ctrlProp" Target="../ctrlProps/ctrlProp159.xml"/><Relationship Id="rId33" Type="http://schemas.openxmlformats.org/officeDocument/2006/relationships/comments" Target="../comments3.xml"/><Relationship Id="rId2" Type="http://schemas.openxmlformats.org/officeDocument/2006/relationships/drawing" Target="../drawings/drawing5.xml"/><Relationship Id="rId16" Type="http://schemas.openxmlformats.org/officeDocument/2006/relationships/ctrlProp" Target="../ctrlProps/ctrlProp150.xml"/><Relationship Id="rId20" Type="http://schemas.openxmlformats.org/officeDocument/2006/relationships/ctrlProp" Target="../ctrlProps/ctrlProp154.xml"/><Relationship Id="rId29" Type="http://schemas.openxmlformats.org/officeDocument/2006/relationships/ctrlProp" Target="../ctrlProps/ctrlProp163.xml"/><Relationship Id="rId1" Type="http://schemas.openxmlformats.org/officeDocument/2006/relationships/printerSettings" Target="../printerSettings/printerSettings5.bin"/><Relationship Id="rId6" Type="http://schemas.openxmlformats.org/officeDocument/2006/relationships/ctrlProp" Target="../ctrlProps/ctrlProp140.xml"/><Relationship Id="rId11" Type="http://schemas.openxmlformats.org/officeDocument/2006/relationships/ctrlProp" Target="../ctrlProps/ctrlProp145.xml"/><Relationship Id="rId24" Type="http://schemas.openxmlformats.org/officeDocument/2006/relationships/ctrlProp" Target="../ctrlProps/ctrlProp158.xml"/><Relationship Id="rId32" Type="http://schemas.openxmlformats.org/officeDocument/2006/relationships/ctrlProp" Target="../ctrlProps/ctrlProp166.xml"/><Relationship Id="rId5" Type="http://schemas.openxmlformats.org/officeDocument/2006/relationships/ctrlProp" Target="../ctrlProps/ctrlProp139.xml"/><Relationship Id="rId15" Type="http://schemas.openxmlformats.org/officeDocument/2006/relationships/ctrlProp" Target="../ctrlProps/ctrlProp149.xml"/><Relationship Id="rId23" Type="http://schemas.openxmlformats.org/officeDocument/2006/relationships/ctrlProp" Target="../ctrlProps/ctrlProp157.xml"/><Relationship Id="rId28" Type="http://schemas.openxmlformats.org/officeDocument/2006/relationships/ctrlProp" Target="../ctrlProps/ctrlProp162.xml"/><Relationship Id="rId10" Type="http://schemas.openxmlformats.org/officeDocument/2006/relationships/ctrlProp" Target="../ctrlProps/ctrlProp144.xml"/><Relationship Id="rId19" Type="http://schemas.openxmlformats.org/officeDocument/2006/relationships/ctrlProp" Target="../ctrlProps/ctrlProp153.xml"/><Relationship Id="rId31" Type="http://schemas.openxmlformats.org/officeDocument/2006/relationships/ctrlProp" Target="../ctrlProps/ctrlProp165.xml"/><Relationship Id="rId4" Type="http://schemas.openxmlformats.org/officeDocument/2006/relationships/ctrlProp" Target="../ctrlProps/ctrlProp138.xml"/><Relationship Id="rId9" Type="http://schemas.openxmlformats.org/officeDocument/2006/relationships/ctrlProp" Target="../ctrlProps/ctrlProp143.xml"/><Relationship Id="rId14" Type="http://schemas.openxmlformats.org/officeDocument/2006/relationships/ctrlProp" Target="../ctrlProps/ctrlProp148.xml"/><Relationship Id="rId22" Type="http://schemas.openxmlformats.org/officeDocument/2006/relationships/ctrlProp" Target="../ctrlProps/ctrlProp156.xml"/><Relationship Id="rId27" Type="http://schemas.openxmlformats.org/officeDocument/2006/relationships/ctrlProp" Target="../ctrlProps/ctrlProp161.xml"/><Relationship Id="rId30" Type="http://schemas.openxmlformats.org/officeDocument/2006/relationships/ctrlProp" Target="../ctrlProps/ctrlProp16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71.xml"/><Relationship Id="rId13" Type="http://schemas.openxmlformats.org/officeDocument/2006/relationships/ctrlProp" Target="../ctrlProps/ctrlProp176.xml"/><Relationship Id="rId18" Type="http://schemas.openxmlformats.org/officeDocument/2006/relationships/ctrlProp" Target="../ctrlProps/ctrlProp181.xml"/><Relationship Id="rId26" Type="http://schemas.openxmlformats.org/officeDocument/2006/relationships/ctrlProp" Target="../ctrlProps/ctrlProp189.xml"/><Relationship Id="rId3" Type="http://schemas.openxmlformats.org/officeDocument/2006/relationships/vmlDrawing" Target="../drawings/vmlDrawing6.vml"/><Relationship Id="rId21" Type="http://schemas.openxmlformats.org/officeDocument/2006/relationships/ctrlProp" Target="../ctrlProps/ctrlProp184.xml"/><Relationship Id="rId34" Type="http://schemas.openxmlformats.org/officeDocument/2006/relationships/ctrlProp" Target="../ctrlProps/ctrlProp197.xml"/><Relationship Id="rId7" Type="http://schemas.openxmlformats.org/officeDocument/2006/relationships/ctrlProp" Target="../ctrlProps/ctrlProp170.xml"/><Relationship Id="rId12" Type="http://schemas.openxmlformats.org/officeDocument/2006/relationships/ctrlProp" Target="../ctrlProps/ctrlProp175.xml"/><Relationship Id="rId17" Type="http://schemas.openxmlformats.org/officeDocument/2006/relationships/ctrlProp" Target="../ctrlProps/ctrlProp180.xml"/><Relationship Id="rId25" Type="http://schemas.openxmlformats.org/officeDocument/2006/relationships/ctrlProp" Target="../ctrlProps/ctrlProp188.xml"/><Relationship Id="rId33" Type="http://schemas.openxmlformats.org/officeDocument/2006/relationships/ctrlProp" Target="../ctrlProps/ctrlProp196.xml"/><Relationship Id="rId2" Type="http://schemas.openxmlformats.org/officeDocument/2006/relationships/drawing" Target="../drawings/drawing6.xml"/><Relationship Id="rId16" Type="http://schemas.openxmlformats.org/officeDocument/2006/relationships/ctrlProp" Target="../ctrlProps/ctrlProp179.xml"/><Relationship Id="rId20" Type="http://schemas.openxmlformats.org/officeDocument/2006/relationships/ctrlProp" Target="../ctrlProps/ctrlProp183.xml"/><Relationship Id="rId29" Type="http://schemas.openxmlformats.org/officeDocument/2006/relationships/ctrlProp" Target="../ctrlProps/ctrlProp192.xml"/><Relationship Id="rId1" Type="http://schemas.openxmlformats.org/officeDocument/2006/relationships/printerSettings" Target="../printerSettings/printerSettings6.bin"/><Relationship Id="rId6" Type="http://schemas.openxmlformats.org/officeDocument/2006/relationships/ctrlProp" Target="../ctrlProps/ctrlProp169.xml"/><Relationship Id="rId11" Type="http://schemas.openxmlformats.org/officeDocument/2006/relationships/ctrlProp" Target="../ctrlProps/ctrlProp174.xml"/><Relationship Id="rId24" Type="http://schemas.openxmlformats.org/officeDocument/2006/relationships/ctrlProp" Target="../ctrlProps/ctrlProp187.xml"/><Relationship Id="rId32" Type="http://schemas.openxmlformats.org/officeDocument/2006/relationships/ctrlProp" Target="../ctrlProps/ctrlProp195.xml"/><Relationship Id="rId5" Type="http://schemas.openxmlformats.org/officeDocument/2006/relationships/ctrlProp" Target="../ctrlProps/ctrlProp168.xml"/><Relationship Id="rId15" Type="http://schemas.openxmlformats.org/officeDocument/2006/relationships/ctrlProp" Target="../ctrlProps/ctrlProp178.xml"/><Relationship Id="rId23" Type="http://schemas.openxmlformats.org/officeDocument/2006/relationships/ctrlProp" Target="../ctrlProps/ctrlProp186.xml"/><Relationship Id="rId28" Type="http://schemas.openxmlformats.org/officeDocument/2006/relationships/ctrlProp" Target="../ctrlProps/ctrlProp191.xml"/><Relationship Id="rId36" Type="http://schemas.openxmlformats.org/officeDocument/2006/relationships/comments" Target="../comments4.xml"/><Relationship Id="rId10" Type="http://schemas.openxmlformats.org/officeDocument/2006/relationships/ctrlProp" Target="../ctrlProps/ctrlProp173.xml"/><Relationship Id="rId19" Type="http://schemas.openxmlformats.org/officeDocument/2006/relationships/ctrlProp" Target="../ctrlProps/ctrlProp182.xml"/><Relationship Id="rId31" Type="http://schemas.openxmlformats.org/officeDocument/2006/relationships/ctrlProp" Target="../ctrlProps/ctrlProp194.xml"/><Relationship Id="rId4" Type="http://schemas.openxmlformats.org/officeDocument/2006/relationships/ctrlProp" Target="../ctrlProps/ctrlProp167.xml"/><Relationship Id="rId9" Type="http://schemas.openxmlformats.org/officeDocument/2006/relationships/ctrlProp" Target="../ctrlProps/ctrlProp172.xml"/><Relationship Id="rId14" Type="http://schemas.openxmlformats.org/officeDocument/2006/relationships/ctrlProp" Target="../ctrlProps/ctrlProp177.xml"/><Relationship Id="rId22" Type="http://schemas.openxmlformats.org/officeDocument/2006/relationships/ctrlProp" Target="../ctrlProps/ctrlProp185.xml"/><Relationship Id="rId27" Type="http://schemas.openxmlformats.org/officeDocument/2006/relationships/ctrlProp" Target="../ctrlProps/ctrlProp190.xml"/><Relationship Id="rId30" Type="http://schemas.openxmlformats.org/officeDocument/2006/relationships/ctrlProp" Target="../ctrlProps/ctrlProp193.xml"/><Relationship Id="rId35" Type="http://schemas.openxmlformats.org/officeDocument/2006/relationships/ctrlProp" Target="../ctrlProps/ctrlProp198.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03.xml"/><Relationship Id="rId13" Type="http://schemas.openxmlformats.org/officeDocument/2006/relationships/ctrlProp" Target="../ctrlProps/ctrlProp208.xml"/><Relationship Id="rId18" Type="http://schemas.openxmlformats.org/officeDocument/2006/relationships/ctrlProp" Target="../ctrlProps/ctrlProp213.xml"/><Relationship Id="rId26" Type="http://schemas.openxmlformats.org/officeDocument/2006/relationships/ctrlProp" Target="../ctrlProps/ctrlProp221.xml"/><Relationship Id="rId3" Type="http://schemas.openxmlformats.org/officeDocument/2006/relationships/vmlDrawing" Target="../drawings/vmlDrawing7.vml"/><Relationship Id="rId21" Type="http://schemas.openxmlformats.org/officeDocument/2006/relationships/ctrlProp" Target="../ctrlProps/ctrlProp216.xml"/><Relationship Id="rId7" Type="http://schemas.openxmlformats.org/officeDocument/2006/relationships/ctrlProp" Target="../ctrlProps/ctrlProp202.xml"/><Relationship Id="rId12" Type="http://schemas.openxmlformats.org/officeDocument/2006/relationships/ctrlProp" Target="../ctrlProps/ctrlProp207.xml"/><Relationship Id="rId17" Type="http://schemas.openxmlformats.org/officeDocument/2006/relationships/ctrlProp" Target="../ctrlProps/ctrlProp212.xml"/><Relationship Id="rId25" Type="http://schemas.openxmlformats.org/officeDocument/2006/relationships/ctrlProp" Target="../ctrlProps/ctrlProp220.xml"/><Relationship Id="rId33" Type="http://schemas.openxmlformats.org/officeDocument/2006/relationships/comments" Target="../comments5.xml"/><Relationship Id="rId2" Type="http://schemas.openxmlformats.org/officeDocument/2006/relationships/drawing" Target="../drawings/drawing7.xml"/><Relationship Id="rId16" Type="http://schemas.openxmlformats.org/officeDocument/2006/relationships/ctrlProp" Target="../ctrlProps/ctrlProp211.xml"/><Relationship Id="rId20" Type="http://schemas.openxmlformats.org/officeDocument/2006/relationships/ctrlProp" Target="../ctrlProps/ctrlProp215.xml"/><Relationship Id="rId29" Type="http://schemas.openxmlformats.org/officeDocument/2006/relationships/ctrlProp" Target="../ctrlProps/ctrlProp224.xml"/><Relationship Id="rId1" Type="http://schemas.openxmlformats.org/officeDocument/2006/relationships/printerSettings" Target="../printerSettings/printerSettings7.bin"/><Relationship Id="rId6" Type="http://schemas.openxmlformats.org/officeDocument/2006/relationships/ctrlProp" Target="../ctrlProps/ctrlProp201.xml"/><Relationship Id="rId11" Type="http://schemas.openxmlformats.org/officeDocument/2006/relationships/ctrlProp" Target="../ctrlProps/ctrlProp206.xml"/><Relationship Id="rId24" Type="http://schemas.openxmlformats.org/officeDocument/2006/relationships/ctrlProp" Target="../ctrlProps/ctrlProp219.xml"/><Relationship Id="rId32" Type="http://schemas.openxmlformats.org/officeDocument/2006/relationships/ctrlProp" Target="../ctrlProps/ctrlProp227.xml"/><Relationship Id="rId5" Type="http://schemas.openxmlformats.org/officeDocument/2006/relationships/ctrlProp" Target="../ctrlProps/ctrlProp200.xml"/><Relationship Id="rId15" Type="http://schemas.openxmlformats.org/officeDocument/2006/relationships/ctrlProp" Target="../ctrlProps/ctrlProp210.xml"/><Relationship Id="rId23" Type="http://schemas.openxmlformats.org/officeDocument/2006/relationships/ctrlProp" Target="../ctrlProps/ctrlProp218.xml"/><Relationship Id="rId28" Type="http://schemas.openxmlformats.org/officeDocument/2006/relationships/ctrlProp" Target="../ctrlProps/ctrlProp223.xml"/><Relationship Id="rId10" Type="http://schemas.openxmlformats.org/officeDocument/2006/relationships/ctrlProp" Target="../ctrlProps/ctrlProp205.xml"/><Relationship Id="rId19" Type="http://schemas.openxmlformats.org/officeDocument/2006/relationships/ctrlProp" Target="../ctrlProps/ctrlProp214.xml"/><Relationship Id="rId31" Type="http://schemas.openxmlformats.org/officeDocument/2006/relationships/ctrlProp" Target="../ctrlProps/ctrlProp226.xml"/><Relationship Id="rId4" Type="http://schemas.openxmlformats.org/officeDocument/2006/relationships/ctrlProp" Target="../ctrlProps/ctrlProp199.xml"/><Relationship Id="rId9" Type="http://schemas.openxmlformats.org/officeDocument/2006/relationships/ctrlProp" Target="../ctrlProps/ctrlProp204.xml"/><Relationship Id="rId14" Type="http://schemas.openxmlformats.org/officeDocument/2006/relationships/ctrlProp" Target="../ctrlProps/ctrlProp209.xml"/><Relationship Id="rId22" Type="http://schemas.openxmlformats.org/officeDocument/2006/relationships/ctrlProp" Target="../ctrlProps/ctrlProp217.xml"/><Relationship Id="rId27" Type="http://schemas.openxmlformats.org/officeDocument/2006/relationships/ctrlProp" Target="../ctrlProps/ctrlProp222.xml"/><Relationship Id="rId30" Type="http://schemas.openxmlformats.org/officeDocument/2006/relationships/ctrlProp" Target="../ctrlProps/ctrlProp225.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32.xml"/><Relationship Id="rId13" Type="http://schemas.openxmlformats.org/officeDocument/2006/relationships/ctrlProp" Target="../ctrlProps/ctrlProp237.xml"/><Relationship Id="rId18" Type="http://schemas.openxmlformats.org/officeDocument/2006/relationships/ctrlProp" Target="../ctrlProps/ctrlProp242.xml"/><Relationship Id="rId26" Type="http://schemas.openxmlformats.org/officeDocument/2006/relationships/ctrlProp" Target="../ctrlProps/ctrlProp250.xml"/><Relationship Id="rId3" Type="http://schemas.openxmlformats.org/officeDocument/2006/relationships/vmlDrawing" Target="../drawings/vmlDrawing8.vml"/><Relationship Id="rId21" Type="http://schemas.openxmlformats.org/officeDocument/2006/relationships/ctrlProp" Target="../ctrlProps/ctrlProp245.xml"/><Relationship Id="rId7" Type="http://schemas.openxmlformats.org/officeDocument/2006/relationships/ctrlProp" Target="../ctrlProps/ctrlProp231.xml"/><Relationship Id="rId12" Type="http://schemas.openxmlformats.org/officeDocument/2006/relationships/ctrlProp" Target="../ctrlProps/ctrlProp236.xml"/><Relationship Id="rId17" Type="http://schemas.openxmlformats.org/officeDocument/2006/relationships/ctrlProp" Target="../ctrlProps/ctrlProp241.xml"/><Relationship Id="rId25" Type="http://schemas.openxmlformats.org/officeDocument/2006/relationships/ctrlProp" Target="../ctrlProps/ctrlProp249.xml"/><Relationship Id="rId33" Type="http://schemas.openxmlformats.org/officeDocument/2006/relationships/comments" Target="../comments6.xml"/><Relationship Id="rId2" Type="http://schemas.openxmlformats.org/officeDocument/2006/relationships/drawing" Target="../drawings/drawing8.xml"/><Relationship Id="rId16" Type="http://schemas.openxmlformats.org/officeDocument/2006/relationships/ctrlProp" Target="../ctrlProps/ctrlProp240.xml"/><Relationship Id="rId20" Type="http://schemas.openxmlformats.org/officeDocument/2006/relationships/ctrlProp" Target="../ctrlProps/ctrlProp244.xml"/><Relationship Id="rId29" Type="http://schemas.openxmlformats.org/officeDocument/2006/relationships/ctrlProp" Target="../ctrlProps/ctrlProp253.xml"/><Relationship Id="rId1" Type="http://schemas.openxmlformats.org/officeDocument/2006/relationships/printerSettings" Target="../printerSettings/printerSettings8.bin"/><Relationship Id="rId6" Type="http://schemas.openxmlformats.org/officeDocument/2006/relationships/ctrlProp" Target="../ctrlProps/ctrlProp230.xml"/><Relationship Id="rId11" Type="http://schemas.openxmlformats.org/officeDocument/2006/relationships/ctrlProp" Target="../ctrlProps/ctrlProp235.xml"/><Relationship Id="rId24" Type="http://schemas.openxmlformats.org/officeDocument/2006/relationships/ctrlProp" Target="../ctrlProps/ctrlProp248.xml"/><Relationship Id="rId32" Type="http://schemas.openxmlformats.org/officeDocument/2006/relationships/ctrlProp" Target="../ctrlProps/ctrlProp256.xml"/><Relationship Id="rId5" Type="http://schemas.openxmlformats.org/officeDocument/2006/relationships/ctrlProp" Target="../ctrlProps/ctrlProp229.xml"/><Relationship Id="rId15" Type="http://schemas.openxmlformats.org/officeDocument/2006/relationships/ctrlProp" Target="../ctrlProps/ctrlProp239.xml"/><Relationship Id="rId23" Type="http://schemas.openxmlformats.org/officeDocument/2006/relationships/ctrlProp" Target="../ctrlProps/ctrlProp247.xml"/><Relationship Id="rId28" Type="http://schemas.openxmlformats.org/officeDocument/2006/relationships/ctrlProp" Target="../ctrlProps/ctrlProp252.xml"/><Relationship Id="rId10" Type="http://schemas.openxmlformats.org/officeDocument/2006/relationships/ctrlProp" Target="../ctrlProps/ctrlProp234.xml"/><Relationship Id="rId19" Type="http://schemas.openxmlformats.org/officeDocument/2006/relationships/ctrlProp" Target="../ctrlProps/ctrlProp243.xml"/><Relationship Id="rId31" Type="http://schemas.openxmlformats.org/officeDocument/2006/relationships/ctrlProp" Target="../ctrlProps/ctrlProp255.xml"/><Relationship Id="rId4" Type="http://schemas.openxmlformats.org/officeDocument/2006/relationships/ctrlProp" Target="../ctrlProps/ctrlProp228.xml"/><Relationship Id="rId9" Type="http://schemas.openxmlformats.org/officeDocument/2006/relationships/ctrlProp" Target="../ctrlProps/ctrlProp233.xml"/><Relationship Id="rId14" Type="http://schemas.openxmlformats.org/officeDocument/2006/relationships/ctrlProp" Target="../ctrlProps/ctrlProp238.xml"/><Relationship Id="rId22" Type="http://schemas.openxmlformats.org/officeDocument/2006/relationships/ctrlProp" Target="../ctrlProps/ctrlProp246.xml"/><Relationship Id="rId27" Type="http://schemas.openxmlformats.org/officeDocument/2006/relationships/ctrlProp" Target="../ctrlProps/ctrlProp251.xml"/><Relationship Id="rId30" Type="http://schemas.openxmlformats.org/officeDocument/2006/relationships/ctrlProp" Target="../ctrlProps/ctrlProp254.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61.xml"/><Relationship Id="rId13" Type="http://schemas.openxmlformats.org/officeDocument/2006/relationships/ctrlProp" Target="../ctrlProps/ctrlProp266.xml"/><Relationship Id="rId18" Type="http://schemas.openxmlformats.org/officeDocument/2006/relationships/ctrlProp" Target="../ctrlProps/ctrlProp271.xml"/><Relationship Id="rId26" Type="http://schemas.openxmlformats.org/officeDocument/2006/relationships/ctrlProp" Target="../ctrlProps/ctrlProp279.xml"/><Relationship Id="rId3" Type="http://schemas.openxmlformats.org/officeDocument/2006/relationships/vmlDrawing" Target="../drawings/vmlDrawing9.vml"/><Relationship Id="rId21" Type="http://schemas.openxmlformats.org/officeDocument/2006/relationships/ctrlProp" Target="../ctrlProps/ctrlProp274.xml"/><Relationship Id="rId7" Type="http://schemas.openxmlformats.org/officeDocument/2006/relationships/ctrlProp" Target="../ctrlProps/ctrlProp260.xml"/><Relationship Id="rId12" Type="http://schemas.openxmlformats.org/officeDocument/2006/relationships/ctrlProp" Target="../ctrlProps/ctrlProp265.xml"/><Relationship Id="rId17" Type="http://schemas.openxmlformats.org/officeDocument/2006/relationships/ctrlProp" Target="../ctrlProps/ctrlProp270.xml"/><Relationship Id="rId25" Type="http://schemas.openxmlformats.org/officeDocument/2006/relationships/ctrlProp" Target="../ctrlProps/ctrlProp278.xml"/><Relationship Id="rId33" Type="http://schemas.openxmlformats.org/officeDocument/2006/relationships/comments" Target="../comments7.xml"/><Relationship Id="rId2" Type="http://schemas.openxmlformats.org/officeDocument/2006/relationships/drawing" Target="../drawings/drawing9.xml"/><Relationship Id="rId16" Type="http://schemas.openxmlformats.org/officeDocument/2006/relationships/ctrlProp" Target="../ctrlProps/ctrlProp269.xml"/><Relationship Id="rId20" Type="http://schemas.openxmlformats.org/officeDocument/2006/relationships/ctrlProp" Target="../ctrlProps/ctrlProp273.xml"/><Relationship Id="rId29" Type="http://schemas.openxmlformats.org/officeDocument/2006/relationships/ctrlProp" Target="../ctrlProps/ctrlProp282.xml"/><Relationship Id="rId1" Type="http://schemas.openxmlformats.org/officeDocument/2006/relationships/printerSettings" Target="../printerSettings/printerSettings9.bin"/><Relationship Id="rId6" Type="http://schemas.openxmlformats.org/officeDocument/2006/relationships/ctrlProp" Target="../ctrlProps/ctrlProp259.xml"/><Relationship Id="rId11" Type="http://schemas.openxmlformats.org/officeDocument/2006/relationships/ctrlProp" Target="../ctrlProps/ctrlProp264.xml"/><Relationship Id="rId24" Type="http://schemas.openxmlformats.org/officeDocument/2006/relationships/ctrlProp" Target="../ctrlProps/ctrlProp277.xml"/><Relationship Id="rId32" Type="http://schemas.openxmlformats.org/officeDocument/2006/relationships/ctrlProp" Target="../ctrlProps/ctrlProp285.xml"/><Relationship Id="rId5" Type="http://schemas.openxmlformats.org/officeDocument/2006/relationships/ctrlProp" Target="../ctrlProps/ctrlProp258.xml"/><Relationship Id="rId15" Type="http://schemas.openxmlformats.org/officeDocument/2006/relationships/ctrlProp" Target="../ctrlProps/ctrlProp268.xml"/><Relationship Id="rId23" Type="http://schemas.openxmlformats.org/officeDocument/2006/relationships/ctrlProp" Target="../ctrlProps/ctrlProp276.xml"/><Relationship Id="rId28" Type="http://schemas.openxmlformats.org/officeDocument/2006/relationships/ctrlProp" Target="../ctrlProps/ctrlProp281.xml"/><Relationship Id="rId10" Type="http://schemas.openxmlformats.org/officeDocument/2006/relationships/ctrlProp" Target="../ctrlProps/ctrlProp263.xml"/><Relationship Id="rId19" Type="http://schemas.openxmlformats.org/officeDocument/2006/relationships/ctrlProp" Target="../ctrlProps/ctrlProp272.xml"/><Relationship Id="rId31" Type="http://schemas.openxmlformats.org/officeDocument/2006/relationships/ctrlProp" Target="../ctrlProps/ctrlProp284.xml"/><Relationship Id="rId4" Type="http://schemas.openxmlformats.org/officeDocument/2006/relationships/ctrlProp" Target="../ctrlProps/ctrlProp257.xml"/><Relationship Id="rId9" Type="http://schemas.openxmlformats.org/officeDocument/2006/relationships/ctrlProp" Target="../ctrlProps/ctrlProp262.xml"/><Relationship Id="rId14" Type="http://schemas.openxmlformats.org/officeDocument/2006/relationships/ctrlProp" Target="../ctrlProps/ctrlProp267.xml"/><Relationship Id="rId22" Type="http://schemas.openxmlformats.org/officeDocument/2006/relationships/ctrlProp" Target="../ctrlProps/ctrlProp275.xml"/><Relationship Id="rId27" Type="http://schemas.openxmlformats.org/officeDocument/2006/relationships/ctrlProp" Target="../ctrlProps/ctrlProp280.xml"/><Relationship Id="rId30" Type="http://schemas.openxmlformats.org/officeDocument/2006/relationships/ctrlProp" Target="../ctrlProps/ctrlProp28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R36"/>
  <sheetViews>
    <sheetView tabSelected="1" zoomScaleNormal="100" workbookViewId="0">
      <selection sqref="A1:K1"/>
    </sheetView>
  </sheetViews>
  <sheetFormatPr defaultRowHeight="14.4" x14ac:dyDescent="0.3"/>
  <cols>
    <col min="1" max="1" width="18.88671875" customWidth="1"/>
    <col min="2" max="2" width="9.109375" customWidth="1"/>
    <col min="10" max="10" width="15.33203125" customWidth="1"/>
    <col min="11" max="11" width="13.5546875" customWidth="1"/>
  </cols>
  <sheetData>
    <row r="1" spans="1:12" ht="31.2" x14ac:dyDescent="0.3">
      <c r="A1" s="346" t="s">
        <v>277</v>
      </c>
      <c r="B1" s="346"/>
      <c r="C1" s="346"/>
      <c r="D1" s="346"/>
      <c r="E1" s="346"/>
      <c r="F1" s="346"/>
      <c r="G1" s="346"/>
      <c r="H1" s="346"/>
      <c r="I1" s="346"/>
      <c r="J1" s="346"/>
      <c r="K1" s="346"/>
    </row>
    <row r="2" spans="1:12" ht="21" x14ac:dyDescent="0.3">
      <c r="A2" s="347" t="s">
        <v>62</v>
      </c>
      <c r="B2" s="347"/>
      <c r="C2" s="347"/>
      <c r="D2" s="347"/>
      <c r="E2" s="347"/>
      <c r="F2" s="347"/>
      <c r="G2" s="347"/>
      <c r="H2" s="347"/>
      <c r="I2" s="347"/>
      <c r="J2" s="347"/>
      <c r="K2" s="347"/>
    </row>
    <row r="3" spans="1:12" s="46" customFormat="1" ht="235.5" customHeight="1" x14ac:dyDescent="0.3">
      <c r="A3" s="349" t="s">
        <v>107</v>
      </c>
      <c r="B3" s="350"/>
      <c r="C3" s="350"/>
      <c r="D3" s="350"/>
      <c r="E3" s="350"/>
      <c r="F3" s="350"/>
      <c r="G3" s="350"/>
      <c r="H3" s="350"/>
      <c r="I3" s="350"/>
      <c r="J3" s="350"/>
      <c r="K3" s="351"/>
    </row>
    <row r="4" spans="1:12" s="46" customFormat="1" ht="195" customHeight="1" x14ac:dyDescent="0.3">
      <c r="A4" s="354"/>
      <c r="B4" s="355"/>
      <c r="C4" s="355"/>
      <c r="D4" s="355"/>
      <c r="E4" s="355"/>
      <c r="F4" s="70"/>
      <c r="G4" s="352" t="s">
        <v>114</v>
      </c>
      <c r="H4" s="352"/>
      <c r="I4" s="352"/>
      <c r="J4" s="352"/>
      <c r="K4" s="353"/>
    </row>
    <row r="5" spans="1:12" x14ac:dyDescent="0.3">
      <c r="A5" s="336" t="s">
        <v>1</v>
      </c>
      <c r="B5" s="336"/>
      <c r="C5" s="336"/>
      <c r="D5" s="336"/>
      <c r="E5" s="336"/>
      <c r="F5" s="335"/>
      <c r="G5" s="335"/>
      <c r="H5" s="335"/>
      <c r="I5" s="335"/>
      <c r="J5" s="335"/>
      <c r="K5" s="335"/>
    </row>
    <row r="6" spans="1:12" ht="37.5" customHeight="1" x14ac:dyDescent="0.3">
      <c r="A6" s="348" t="s">
        <v>2</v>
      </c>
      <c r="B6" s="348"/>
      <c r="C6" s="348"/>
      <c r="D6" s="348"/>
      <c r="E6" s="348"/>
      <c r="F6" s="348"/>
      <c r="G6" s="348"/>
      <c r="H6" s="348"/>
      <c r="I6" s="348"/>
      <c r="J6" s="348"/>
      <c r="K6" s="348"/>
      <c r="L6" s="1"/>
    </row>
    <row r="7" spans="1:12" x14ac:dyDescent="0.3">
      <c r="A7" s="335" t="s">
        <v>80</v>
      </c>
      <c r="B7" s="335"/>
      <c r="C7" s="335"/>
      <c r="D7" s="335"/>
      <c r="E7" s="335"/>
      <c r="F7" s="335"/>
      <c r="G7" s="335"/>
      <c r="H7" s="335"/>
      <c r="I7" s="335"/>
      <c r="J7" s="335"/>
      <c r="K7" s="335"/>
      <c r="L7" s="1"/>
    </row>
    <row r="8" spans="1:12" ht="217.5" customHeight="1" x14ac:dyDescent="0.3">
      <c r="A8" s="326" t="s">
        <v>272</v>
      </c>
      <c r="B8" s="327"/>
      <c r="C8" s="327"/>
      <c r="D8" s="327"/>
      <c r="E8" s="327"/>
      <c r="F8" s="327"/>
      <c r="G8" s="327"/>
      <c r="H8" s="327"/>
      <c r="I8" s="327"/>
      <c r="J8" s="327"/>
      <c r="K8" s="328"/>
      <c r="L8" s="1"/>
    </row>
    <row r="9" spans="1:12" s="116" customFormat="1" ht="217.5" customHeight="1" x14ac:dyDescent="0.3">
      <c r="A9" s="329"/>
      <c r="B9" s="330"/>
      <c r="C9" s="330"/>
      <c r="D9" s="330"/>
      <c r="E9" s="330"/>
      <c r="F9" s="330"/>
      <c r="G9" s="330"/>
      <c r="H9" s="330"/>
      <c r="I9" s="330"/>
      <c r="J9" s="330"/>
      <c r="K9" s="331"/>
      <c r="L9" s="1"/>
    </row>
    <row r="10" spans="1:12" s="116" customFormat="1" x14ac:dyDescent="0.3">
      <c r="A10" s="339" t="s">
        <v>254</v>
      </c>
      <c r="B10" s="340"/>
      <c r="C10" s="341"/>
      <c r="D10" s="341"/>
      <c r="E10" s="341"/>
      <c r="F10" s="340"/>
      <c r="G10" s="340"/>
      <c r="H10" s="340"/>
      <c r="I10" s="340"/>
      <c r="J10" s="340"/>
      <c r="K10" s="342"/>
      <c r="L10" s="1"/>
    </row>
    <row r="11" spans="1:12" s="116" customFormat="1" x14ac:dyDescent="0.3">
      <c r="A11" s="266" t="s">
        <v>255</v>
      </c>
      <c r="B11" s="265" t="s">
        <v>256</v>
      </c>
      <c r="C11" s="343"/>
      <c r="D11" s="344"/>
      <c r="E11" s="345"/>
      <c r="F11" s="264" t="s">
        <v>257</v>
      </c>
      <c r="G11" s="359"/>
      <c r="H11" s="360"/>
      <c r="I11" s="361"/>
      <c r="J11" s="263" t="s">
        <v>258</v>
      </c>
      <c r="K11" s="267"/>
      <c r="L11" s="1"/>
    </row>
    <row r="12" spans="1:12" s="116" customFormat="1" ht="15" customHeight="1" x14ac:dyDescent="0.3">
      <c r="A12" s="266" t="s">
        <v>259</v>
      </c>
      <c r="B12" s="362"/>
      <c r="C12" s="363"/>
      <c r="D12" s="364" t="s">
        <v>260</v>
      </c>
      <c r="E12" s="365"/>
      <c r="F12" s="358"/>
      <c r="G12" s="358"/>
      <c r="H12" s="366" t="s">
        <v>261</v>
      </c>
      <c r="I12" s="367"/>
      <c r="J12" s="358"/>
      <c r="K12" s="358"/>
      <c r="L12" s="1"/>
    </row>
    <row r="13" spans="1:12" x14ac:dyDescent="0.3">
      <c r="A13" s="335" t="s">
        <v>100</v>
      </c>
      <c r="B13" s="335"/>
      <c r="C13" s="336"/>
      <c r="D13" s="336"/>
      <c r="E13" s="336"/>
      <c r="F13" s="336"/>
      <c r="G13" s="336"/>
      <c r="H13" s="335"/>
      <c r="I13" s="335"/>
      <c r="J13" s="336"/>
      <c r="K13" s="336"/>
    </row>
    <row r="14" spans="1:12" x14ac:dyDescent="0.3">
      <c r="A14" s="7" t="s">
        <v>57</v>
      </c>
      <c r="B14" s="58" t="s">
        <v>56</v>
      </c>
      <c r="C14" s="59"/>
      <c r="D14" s="59"/>
      <c r="E14" s="59"/>
      <c r="F14" s="59"/>
      <c r="G14" s="59"/>
      <c r="H14" s="59"/>
      <c r="I14" s="59"/>
      <c r="J14" s="63" t="s">
        <v>42</v>
      </c>
      <c r="K14" s="62" t="s">
        <v>89</v>
      </c>
    </row>
    <row r="15" spans="1:12" s="116" customFormat="1" x14ac:dyDescent="0.3">
      <c r="A15" s="117" t="s">
        <v>166</v>
      </c>
      <c r="B15" s="332" t="s">
        <v>167</v>
      </c>
      <c r="C15" s="333"/>
      <c r="D15" s="333"/>
      <c r="E15" s="333"/>
      <c r="F15" s="333"/>
      <c r="G15" s="333"/>
      <c r="H15" s="333"/>
      <c r="I15" s="334"/>
      <c r="J15" s="118"/>
      <c r="K15" s="119"/>
    </row>
    <row r="16" spans="1:12" x14ac:dyDescent="0.3">
      <c r="A16" s="8">
        <v>1</v>
      </c>
      <c r="B16" s="337" t="s">
        <v>113</v>
      </c>
      <c r="C16" s="338"/>
      <c r="D16" s="338"/>
      <c r="E16" s="338"/>
      <c r="F16" s="338"/>
      <c r="G16" s="338"/>
      <c r="H16" s="338"/>
      <c r="I16" s="338"/>
      <c r="J16" s="60" t="s">
        <v>43</v>
      </c>
      <c r="K16" s="64" t="s">
        <v>90</v>
      </c>
    </row>
    <row r="17" spans="1:18" ht="15" customHeight="1" x14ac:dyDescent="0.3">
      <c r="A17" s="9">
        <v>2</v>
      </c>
      <c r="B17" s="332" t="s">
        <v>171</v>
      </c>
      <c r="C17" s="333"/>
      <c r="D17" s="333"/>
      <c r="E17" s="333"/>
      <c r="F17" s="333"/>
      <c r="G17" s="333"/>
      <c r="H17" s="333"/>
      <c r="I17" s="334"/>
      <c r="J17" s="61"/>
      <c r="K17" s="65" t="s">
        <v>91</v>
      </c>
      <c r="M17" s="3"/>
      <c r="N17" s="3"/>
      <c r="O17" s="3"/>
      <c r="P17" s="3"/>
      <c r="Q17" s="3"/>
      <c r="R17" s="3"/>
    </row>
    <row r="18" spans="1:18" ht="15" customHeight="1" x14ac:dyDescent="0.3">
      <c r="A18" s="8">
        <v>3</v>
      </c>
      <c r="B18" s="332" t="s">
        <v>108</v>
      </c>
      <c r="C18" s="333"/>
      <c r="D18" s="333"/>
      <c r="E18" s="333"/>
      <c r="F18" s="333"/>
      <c r="G18" s="333"/>
      <c r="H18" s="333"/>
      <c r="I18" s="334"/>
      <c r="J18" s="60" t="s">
        <v>58</v>
      </c>
      <c r="K18" s="64" t="s">
        <v>91</v>
      </c>
    </row>
    <row r="19" spans="1:18" ht="15" customHeight="1" x14ac:dyDescent="0.3">
      <c r="A19" s="9">
        <v>4</v>
      </c>
      <c r="B19" s="332" t="s">
        <v>243</v>
      </c>
      <c r="C19" s="333"/>
      <c r="D19" s="333"/>
      <c r="E19" s="333"/>
      <c r="F19" s="333"/>
      <c r="G19" s="333"/>
      <c r="H19" s="333"/>
      <c r="I19" s="334"/>
      <c r="J19" s="61" t="s">
        <v>58</v>
      </c>
      <c r="K19" s="65" t="s">
        <v>92</v>
      </c>
    </row>
    <row r="20" spans="1:18" ht="14.25" customHeight="1" x14ac:dyDescent="0.3">
      <c r="A20" s="9">
        <v>5</v>
      </c>
      <c r="B20" s="332" t="s">
        <v>269</v>
      </c>
      <c r="C20" s="333"/>
      <c r="D20" s="333"/>
      <c r="E20" s="333"/>
      <c r="F20" s="333"/>
      <c r="G20" s="333"/>
      <c r="H20" s="333"/>
      <c r="I20" s="334"/>
      <c r="J20" s="61" t="s">
        <v>59</v>
      </c>
      <c r="K20" s="65" t="s">
        <v>93</v>
      </c>
    </row>
    <row r="21" spans="1:18" x14ac:dyDescent="0.3">
      <c r="A21" s="8">
        <v>6</v>
      </c>
      <c r="B21" s="332" t="s">
        <v>109</v>
      </c>
      <c r="C21" s="333"/>
      <c r="D21" s="333"/>
      <c r="E21" s="333"/>
      <c r="F21" s="333"/>
      <c r="G21" s="333"/>
      <c r="H21" s="333"/>
      <c r="I21" s="334"/>
      <c r="J21" s="60" t="s">
        <v>60</v>
      </c>
      <c r="K21" s="64" t="s">
        <v>94</v>
      </c>
    </row>
    <row r="22" spans="1:18" ht="15" customHeight="1" x14ac:dyDescent="0.3">
      <c r="A22" s="9">
        <v>7</v>
      </c>
      <c r="B22" s="332" t="s">
        <v>110</v>
      </c>
      <c r="C22" s="333"/>
      <c r="D22" s="333"/>
      <c r="E22" s="333"/>
      <c r="F22" s="333"/>
      <c r="G22" s="333"/>
      <c r="H22" s="333"/>
      <c r="I22" s="334"/>
      <c r="J22" s="61" t="s">
        <v>60</v>
      </c>
      <c r="K22" s="65" t="s">
        <v>94</v>
      </c>
    </row>
    <row r="23" spans="1:18" ht="15" customHeight="1" x14ac:dyDescent="0.3">
      <c r="A23" s="8">
        <v>8</v>
      </c>
      <c r="B23" s="332" t="s">
        <v>242</v>
      </c>
      <c r="C23" s="333"/>
      <c r="D23" s="333"/>
      <c r="E23" s="333"/>
      <c r="F23" s="333"/>
      <c r="G23" s="333"/>
      <c r="H23" s="333"/>
      <c r="I23" s="334"/>
      <c r="J23" s="60" t="s">
        <v>61</v>
      </c>
      <c r="K23" s="64" t="s">
        <v>241</v>
      </c>
    </row>
    <row r="24" spans="1:18" ht="15" customHeight="1" x14ac:dyDescent="0.3">
      <c r="A24" s="9">
        <v>9</v>
      </c>
      <c r="B24" s="332" t="s">
        <v>168</v>
      </c>
      <c r="C24" s="333"/>
      <c r="D24" s="333"/>
      <c r="E24" s="333"/>
      <c r="F24" s="333"/>
      <c r="G24" s="333"/>
      <c r="H24" s="333"/>
      <c r="I24" s="334"/>
      <c r="J24" s="61" t="s">
        <v>61</v>
      </c>
      <c r="K24" s="65" t="s">
        <v>95</v>
      </c>
    </row>
    <row r="25" spans="1:18" x14ac:dyDescent="0.3">
      <c r="A25" s="9"/>
      <c r="B25" s="332" t="s">
        <v>70</v>
      </c>
      <c r="C25" s="333"/>
      <c r="D25" s="333"/>
      <c r="E25" s="333"/>
      <c r="F25" s="333"/>
      <c r="G25" s="333"/>
      <c r="H25" s="333"/>
      <c r="I25" s="334"/>
      <c r="J25" s="61"/>
      <c r="K25" s="65"/>
    </row>
    <row r="26" spans="1:18" x14ac:dyDescent="0.3">
      <c r="A26" s="335" t="s">
        <v>83</v>
      </c>
      <c r="B26" s="335"/>
      <c r="C26" s="335"/>
      <c r="D26" s="335"/>
      <c r="E26" s="335"/>
      <c r="F26" s="335"/>
      <c r="G26" s="335"/>
      <c r="H26" s="335"/>
      <c r="I26" s="335"/>
      <c r="J26" s="335"/>
      <c r="K26" s="335"/>
    </row>
    <row r="27" spans="1:18" ht="63" customHeight="1" x14ac:dyDescent="0.3">
      <c r="A27" s="10" t="s">
        <v>0</v>
      </c>
      <c r="B27" s="348" t="s">
        <v>117</v>
      </c>
      <c r="C27" s="348"/>
      <c r="D27" s="348"/>
      <c r="E27" s="348"/>
      <c r="F27" s="348"/>
      <c r="G27" s="348"/>
      <c r="H27" s="348"/>
      <c r="I27" s="348"/>
      <c r="J27" s="348"/>
      <c r="K27" s="348"/>
      <c r="L27" s="6"/>
    </row>
    <row r="28" spans="1:18" ht="51" customHeight="1" x14ac:dyDescent="0.3">
      <c r="A28" s="11" t="s">
        <v>4</v>
      </c>
      <c r="B28" s="357" t="s">
        <v>97</v>
      </c>
      <c r="C28" s="357"/>
      <c r="D28" s="357"/>
      <c r="E28" s="357"/>
      <c r="F28" s="357"/>
      <c r="G28" s="357"/>
      <c r="H28" s="357"/>
      <c r="I28" s="357"/>
      <c r="J28" s="357"/>
      <c r="K28" s="357"/>
      <c r="L28" s="2"/>
    </row>
    <row r="29" spans="1:18" ht="135.75" customHeight="1" x14ac:dyDescent="0.3">
      <c r="A29" s="10" t="s">
        <v>5</v>
      </c>
      <c r="B29" s="348" t="s">
        <v>273</v>
      </c>
      <c r="C29" s="348"/>
      <c r="D29" s="348"/>
      <c r="E29" s="348"/>
      <c r="F29" s="348"/>
      <c r="G29" s="348"/>
      <c r="H29" s="348"/>
      <c r="I29" s="348"/>
      <c r="J29" s="348"/>
      <c r="K29" s="348"/>
      <c r="L29" s="2"/>
    </row>
    <row r="30" spans="1:18" ht="86.25" customHeight="1" x14ac:dyDescent="0.3">
      <c r="A30" s="11" t="s">
        <v>6</v>
      </c>
      <c r="B30" s="357" t="s">
        <v>275</v>
      </c>
      <c r="C30" s="357"/>
      <c r="D30" s="357"/>
      <c r="E30" s="357"/>
      <c r="F30" s="357"/>
      <c r="G30" s="357"/>
      <c r="H30" s="357"/>
      <c r="I30" s="357"/>
      <c r="J30" s="357"/>
      <c r="K30" s="357"/>
      <c r="L30" s="2"/>
    </row>
    <row r="31" spans="1:18" ht="50.25" customHeight="1" x14ac:dyDescent="0.3">
      <c r="A31" s="10" t="s">
        <v>7</v>
      </c>
      <c r="B31" s="348" t="s">
        <v>98</v>
      </c>
      <c r="C31" s="348"/>
      <c r="D31" s="348"/>
      <c r="E31" s="348"/>
      <c r="F31" s="348"/>
      <c r="G31" s="348"/>
      <c r="H31" s="348"/>
      <c r="I31" s="348"/>
      <c r="J31" s="348"/>
      <c r="K31" s="348"/>
      <c r="L31" s="2"/>
    </row>
    <row r="32" spans="1:18" ht="65.25" customHeight="1" x14ac:dyDescent="0.3">
      <c r="A32" s="11" t="s">
        <v>8</v>
      </c>
      <c r="B32" s="357" t="s">
        <v>175</v>
      </c>
      <c r="C32" s="357"/>
      <c r="D32" s="357"/>
      <c r="E32" s="357"/>
      <c r="F32" s="357"/>
      <c r="G32" s="357"/>
      <c r="H32" s="357"/>
      <c r="I32" s="357"/>
      <c r="J32" s="357"/>
      <c r="K32" s="357"/>
      <c r="L32" s="2"/>
    </row>
    <row r="33" spans="1:12" ht="209.25" customHeight="1" x14ac:dyDescent="0.3">
      <c r="A33" s="268" t="s">
        <v>270</v>
      </c>
      <c r="B33" s="356" t="s">
        <v>276</v>
      </c>
      <c r="C33" s="348"/>
      <c r="D33" s="348"/>
      <c r="E33" s="348"/>
      <c r="F33" s="348"/>
      <c r="G33" s="348"/>
      <c r="H33" s="348"/>
      <c r="I33" s="348"/>
      <c r="J33" s="348"/>
      <c r="K33" s="348"/>
      <c r="L33" s="2"/>
    </row>
    <row r="34" spans="1:12" ht="48.75" customHeight="1" x14ac:dyDescent="0.3">
      <c r="A34" s="11" t="s">
        <v>9</v>
      </c>
      <c r="B34" s="357" t="s">
        <v>99</v>
      </c>
      <c r="C34" s="357"/>
      <c r="D34" s="357"/>
      <c r="E34" s="357"/>
      <c r="F34" s="357"/>
      <c r="G34" s="357"/>
      <c r="H34" s="357"/>
      <c r="I34" s="357"/>
      <c r="J34" s="357"/>
      <c r="K34" s="357"/>
      <c r="L34" s="2"/>
    </row>
    <row r="35" spans="1:12" ht="193.5" customHeight="1" x14ac:dyDescent="0.3">
      <c r="A35" s="10" t="s">
        <v>10</v>
      </c>
      <c r="B35" s="348" t="s">
        <v>274</v>
      </c>
      <c r="C35" s="348"/>
      <c r="D35" s="348"/>
      <c r="E35" s="348"/>
      <c r="F35" s="348"/>
      <c r="G35" s="348"/>
      <c r="H35" s="348"/>
      <c r="I35" s="348"/>
      <c r="J35" s="348"/>
      <c r="K35" s="348"/>
      <c r="L35" s="2"/>
    </row>
    <row r="36" spans="1:12" ht="51" customHeight="1" x14ac:dyDescent="0.3"/>
  </sheetData>
  <sheetProtection algorithmName="SHA-512" hashValue="bVcawhnmYNdWMW2TW8VvN7dFdM9RmlgfxUCift63wqn13NZ5/lCO/S58nc00isKGQ7YTWuoLPiQY/lLPvqprqw==" saltValue="adn2AfFajIf+5Ei09+LV0w==" spinCount="100000" sheet="1" objects="1" scenarios="1"/>
  <mergeCells count="39">
    <mergeCell ref="J12:K12"/>
    <mergeCell ref="G11:I11"/>
    <mergeCell ref="B12:C12"/>
    <mergeCell ref="D12:E12"/>
    <mergeCell ref="F12:G12"/>
    <mergeCell ref="H12:I12"/>
    <mergeCell ref="B35:K35"/>
    <mergeCell ref="B33:K33"/>
    <mergeCell ref="B34:K34"/>
    <mergeCell ref="B32:K32"/>
    <mergeCell ref="A26:K26"/>
    <mergeCell ref="B31:K31"/>
    <mergeCell ref="B30:K30"/>
    <mergeCell ref="B27:K27"/>
    <mergeCell ref="B28:K28"/>
    <mergeCell ref="B29:K29"/>
    <mergeCell ref="A1:K1"/>
    <mergeCell ref="A2:K2"/>
    <mergeCell ref="A6:K6"/>
    <mergeCell ref="A3:K3"/>
    <mergeCell ref="A7:K7"/>
    <mergeCell ref="G4:K4"/>
    <mergeCell ref="A4:E4"/>
    <mergeCell ref="A8:K9"/>
    <mergeCell ref="B25:I25"/>
    <mergeCell ref="A13:K13"/>
    <mergeCell ref="A5:K5"/>
    <mergeCell ref="B17:I17"/>
    <mergeCell ref="B18:I18"/>
    <mergeCell ref="B20:I20"/>
    <mergeCell ref="B23:I23"/>
    <mergeCell ref="B24:I24"/>
    <mergeCell ref="B21:I21"/>
    <mergeCell ref="B22:I22"/>
    <mergeCell ref="B19:I19"/>
    <mergeCell ref="B15:I15"/>
    <mergeCell ref="B16:I16"/>
    <mergeCell ref="A10:K10"/>
    <mergeCell ref="C11:E11"/>
  </mergeCells>
  <hyperlinks>
    <hyperlink ref="B16:I16" location="PA1!A1" display="Public safety and community policing"/>
    <hyperlink ref="B17:I17" location="PA2!A1" display="Methamphetamine enforcement"/>
    <hyperlink ref="B18:I18" location="PA3!A1" display="Justice systems, and alcohol and substance abuse"/>
    <hyperlink ref="B19:I19" location="PA4!A1" display="Corrections and correctional alternatives"/>
    <hyperlink ref="B20:I20" location="'PA5'!A1" display="Violence Against Women Tribal Governments Program "/>
    <hyperlink ref="B21:I21" location="'PA6'!A1" display="Children’s Justice Act Partnerships for Indian Communities"/>
    <hyperlink ref="B22:I22" location="'PA7'!A1" display="Comprehensive Tribal Victim Assistance Program "/>
    <hyperlink ref="B25:I25" location="'Budget Summary'!A1" display="Budget Summary"/>
    <hyperlink ref="B24:I24" location="'PA9'!A1" display="Tribal Youth Program"/>
    <hyperlink ref="B23:I23" location="'PA8'!A1" display="Juvenile Justice "/>
    <hyperlink ref="B15:I15" location="Demographics!A1" display="CTAS Demographic Form"/>
  </hyperlinks>
  <pageMargins left="0.7" right="0.7" top="0.75" bottom="0.75" header="0.3" footer="0.3"/>
  <pageSetup orientation="landscape" r:id="rId1"/>
  <headerFooter differentOddEven="1">
    <oddHeader>&amp;CBudget Sheet Instructions</oddHeader>
    <oddFooter>&amp;C&amp;P</oddFooter>
    <evenHeader>&amp;CBudget Sheet Instructions</evenHeader>
  </headerFooter>
  <rowBreaks count="1" manualBreakCount="1">
    <brk id="12" max="16383" man="1"/>
  </rowBreaks>
  <ignoredErrors>
    <ignoredError sqref="K16:K17 K18:K19 K20:K22 K24"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4098" r:id="rId4" name="Button 2">
              <controlPr defaultSize="0" print="0" autoFill="0" autoPict="0" macro="[0]!PrintInstructionsSheet">
                <anchor moveWithCells="1">
                  <from>
                    <xdr:col>9</xdr:col>
                    <xdr:colOff>182880</xdr:colOff>
                    <xdr:row>7</xdr:row>
                    <xdr:rowOff>1173480</xdr:rowOff>
                  </from>
                  <to>
                    <xdr:col>9</xdr:col>
                    <xdr:colOff>723900</xdr:colOff>
                    <xdr:row>7</xdr:row>
                    <xdr:rowOff>1409700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R1209"/>
  <sheetViews>
    <sheetView zoomScaleNormal="100" workbookViewId="0">
      <selection activeCell="A144" sqref="A144:H144"/>
    </sheetView>
  </sheetViews>
  <sheetFormatPr defaultColWidth="9.109375" defaultRowHeight="14.4" x14ac:dyDescent="0.3"/>
  <cols>
    <col min="1" max="1" width="24" style="4" customWidth="1"/>
    <col min="2" max="2" width="22.5546875" style="4" customWidth="1"/>
    <col min="3" max="3" width="9.44140625" style="4" customWidth="1"/>
    <col min="4" max="4" width="10.5546875" style="4" customWidth="1"/>
    <col min="5" max="5" width="7" style="4" customWidth="1"/>
    <col min="6" max="6" width="9" style="4" customWidth="1"/>
    <col min="7" max="7" width="8.33203125" style="4" customWidth="1"/>
    <col min="8" max="8" width="5.6640625" style="4" customWidth="1"/>
    <col min="9" max="9" width="11.44140625" style="4" customWidth="1"/>
    <col min="10" max="10" width="12.33203125" style="4" customWidth="1"/>
    <col min="11" max="11" width="11.33203125" style="4" customWidth="1"/>
    <col min="12" max="16384" width="9.109375" style="4"/>
  </cols>
  <sheetData>
    <row r="1" spans="1:14" ht="69.75" customHeight="1" x14ac:dyDescent="0.6">
      <c r="A1" s="537" t="str">
        <f>'Budget Sheet Instructions'!B23</f>
        <v>Tribal Juvenile Healing To Wellness Courts</v>
      </c>
      <c r="B1" s="538"/>
      <c r="C1" s="538"/>
      <c r="D1" s="538"/>
      <c r="E1" s="538"/>
      <c r="F1" s="538"/>
      <c r="G1" s="13"/>
      <c r="H1" s="535" t="s">
        <v>103</v>
      </c>
      <c r="I1" s="535"/>
      <c r="J1" s="535"/>
      <c r="K1" s="536"/>
      <c r="L1" s="14"/>
      <c r="M1" s="14"/>
      <c r="N1" s="14"/>
    </row>
    <row r="2" spans="1:14" ht="15" customHeight="1" x14ac:dyDescent="0.3">
      <c r="A2" s="552" t="s">
        <v>42</v>
      </c>
      <c r="B2" s="539"/>
      <c r="C2" s="539"/>
      <c r="D2" s="539"/>
      <c r="E2" s="539"/>
      <c r="F2" s="539"/>
      <c r="G2" s="73"/>
      <c r="H2" s="73"/>
      <c r="I2" s="67" t="str">
        <f>'Budget Sheet Instructions'!J23</f>
        <v>OJJDP</v>
      </c>
      <c r="J2" s="66" t="str">
        <f>'Budget Sheet Instructions'!K23</f>
        <v>16.585</v>
      </c>
      <c r="K2" s="15"/>
      <c r="L2" s="14"/>
      <c r="M2" s="14"/>
      <c r="N2" s="14"/>
    </row>
    <row r="3" spans="1:14" ht="15" customHeight="1" x14ac:dyDescent="0.3">
      <c r="A3" s="672"/>
      <c r="B3" s="540"/>
      <c r="C3" s="540"/>
      <c r="D3" s="540"/>
      <c r="E3" s="540"/>
      <c r="F3" s="540"/>
      <c r="G3" s="74"/>
      <c r="H3" s="74"/>
      <c r="I3" s="74"/>
      <c r="J3" s="74"/>
      <c r="K3" s="16"/>
      <c r="L3" s="17"/>
      <c r="M3" s="14"/>
      <c r="N3" s="14"/>
    </row>
    <row r="4" spans="1:14" ht="15" customHeight="1" x14ac:dyDescent="0.3">
      <c r="A4" s="28" t="s">
        <v>77</v>
      </c>
      <c r="B4" s="26"/>
      <c r="C4" s="26"/>
      <c r="D4" s="26"/>
      <c r="E4" s="26"/>
      <c r="F4" s="26"/>
      <c r="G4" s="26"/>
      <c r="H4" s="26"/>
      <c r="I4" s="26"/>
      <c r="J4" s="26"/>
      <c r="K4" s="27"/>
      <c r="L4" s="17"/>
      <c r="M4" s="14"/>
      <c r="N4" s="14"/>
    </row>
    <row r="5" spans="1:14" ht="15" thickBot="1" x14ac:dyDescent="0.35">
      <c r="A5" s="20" t="s">
        <v>32</v>
      </c>
      <c r="B5" s="21"/>
      <c r="C5" s="21"/>
      <c r="D5" s="21"/>
      <c r="E5" s="21"/>
      <c r="F5" s="21"/>
      <c r="G5" s="21"/>
      <c r="H5" s="21"/>
      <c r="I5" s="21"/>
      <c r="J5" s="21"/>
      <c r="K5" s="22"/>
      <c r="L5" s="17"/>
      <c r="M5" s="14"/>
      <c r="N5" s="14"/>
    </row>
    <row r="6" spans="1:14" ht="15" thickTop="1" x14ac:dyDescent="0.3">
      <c r="A6" s="449" t="s">
        <v>11</v>
      </c>
      <c r="B6" s="451"/>
      <c r="C6" s="449" t="s">
        <v>3</v>
      </c>
      <c r="D6" s="450"/>
      <c r="E6" s="450"/>
      <c r="F6" s="450"/>
      <c r="G6" s="450"/>
      <c r="H6" s="450"/>
      <c r="I6" s="450"/>
      <c r="J6" s="450"/>
      <c r="K6" s="451"/>
      <c r="L6" s="17"/>
      <c r="M6" s="14"/>
      <c r="N6" s="14"/>
    </row>
    <row r="7" spans="1:14" ht="28.5" customHeight="1" x14ac:dyDescent="0.3">
      <c r="A7" s="452" t="s">
        <v>88</v>
      </c>
      <c r="B7" s="454"/>
      <c r="C7" s="452" t="s">
        <v>74</v>
      </c>
      <c r="D7" s="453"/>
      <c r="E7" s="453"/>
      <c r="F7" s="453"/>
      <c r="G7" s="453"/>
      <c r="H7" s="453"/>
      <c r="I7" s="453"/>
      <c r="J7" s="453"/>
      <c r="K7" s="454"/>
      <c r="L7" s="17"/>
      <c r="M7" s="14"/>
      <c r="N7" s="14"/>
    </row>
    <row r="8" spans="1:14" ht="15" customHeight="1" x14ac:dyDescent="0.3">
      <c r="A8" s="492"/>
      <c r="B8" s="492"/>
      <c r="C8" s="550" t="s">
        <v>115</v>
      </c>
      <c r="D8" s="646" t="s">
        <v>22</v>
      </c>
      <c r="E8" s="646" t="s">
        <v>72</v>
      </c>
      <c r="F8" s="522" t="s">
        <v>79</v>
      </c>
      <c r="G8" s="523"/>
      <c r="H8" s="647" t="s">
        <v>78</v>
      </c>
      <c r="I8" s="647" t="s">
        <v>75</v>
      </c>
      <c r="J8" s="657" t="s">
        <v>73</v>
      </c>
      <c r="K8" s="647" t="s">
        <v>51</v>
      </c>
      <c r="L8" s="17"/>
      <c r="M8" s="14"/>
      <c r="N8" s="14"/>
    </row>
    <row r="9" spans="1:14" ht="21.75" customHeight="1" x14ac:dyDescent="0.3">
      <c r="A9" s="492"/>
      <c r="B9" s="492"/>
      <c r="C9" s="551"/>
      <c r="D9" s="646"/>
      <c r="E9" s="646"/>
      <c r="F9" s="525"/>
      <c r="G9" s="526"/>
      <c r="H9" s="647"/>
      <c r="I9" s="647"/>
      <c r="J9" s="657"/>
      <c r="K9" s="647"/>
      <c r="L9" s="17"/>
      <c r="M9" s="14"/>
      <c r="N9" s="14"/>
    </row>
    <row r="10" spans="1:14" ht="30" hidden="1" customHeight="1" x14ac:dyDescent="0.3">
      <c r="A10" s="597" t="s">
        <v>271</v>
      </c>
      <c r="B10" s="597"/>
      <c r="C10" s="112"/>
      <c r="D10" s="78"/>
      <c r="E10" s="78"/>
      <c r="F10" s="618"/>
      <c r="G10" s="619"/>
      <c r="H10" s="54"/>
      <c r="I10" s="47">
        <f>CEILING(C10*D10*F10*H10,1)</f>
        <v>0</v>
      </c>
      <c r="J10" s="77"/>
      <c r="K10" s="47">
        <f t="shared" ref="K10:K11" si="0">IF(I10-J10&lt;0,0,I10-J10)</f>
        <v>0</v>
      </c>
      <c r="L10" s="29"/>
      <c r="M10" s="14"/>
      <c r="N10" s="14"/>
    </row>
    <row r="11" spans="1:14" ht="30" hidden="1" customHeight="1" x14ac:dyDescent="0.3">
      <c r="A11" s="674"/>
      <c r="B11" s="674"/>
      <c r="C11" s="114"/>
      <c r="D11" s="85"/>
      <c r="E11" s="85"/>
      <c r="F11" s="675"/>
      <c r="G11" s="676"/>
      <c r="H11" s="80"/>
      <c r="I11" s="47">
        <f>CEILING(D11*F11*H11,1)</f>
        <v>0</v>
      </c>
      <c r="J11" s="79"/>
      <c r="K11" s="47">
        <f t="shared" si="0"/>
        <v>0</v>
      </c>
      <c r="L11" s="29"/>
      <c r="M11" s="14"/>
      <c r="N11" s="14"/>
    </row>
    <row r="12" spans="1:14" x14ac:dyDescent="0.3">
      <c r="A12" s="585" t="s">
        <v>53</v>
      </c>
      <c r="B12" s="585"/>
      <c r="C12" s="585"/>
      <c r="D12" s="585"/>
      <c r="E12" s="585"/>
      <c r="F12" s="585"/>
      <c r="G12" s="585"/>
      <c r="H12" s="585"/>
      <c r="I12" s="47">
        <f>SUM(I10:I11)</f>
        <v>0</v>
      </c>
      <c r="J12" s="47">
        <f>SUM(J10:J11)</f>
        <v>0</v>
      </c>
      <c r="K12" s="47">
        <f>SUM(K10:K11)</f>
        <v>0</v>
      </c>
    </row>
    <row r="13" spans="1:14" ht="22.5" customHeight="1" x14ac:dyDescent="0.3">
      <c r="A13" s="57" t="s">
        <v>21</v>
      </c>
      <c r="B13" s="75"/>
      <c r="C13" s="110"/>
      <c r="D13" s="76"/>
      <c r="E13" s="76"/>
      <c r="F13" s="76"/>
      <c r="G13" s="76"/>
      <c r="H13" s="76"/>
      <c r="I13" s="55"/>
      <c r="J13" s="55"/>
      <c r="K13" s="56"/>
    </row>
    <row r="14" spans="1:14" ht="200.1" customHeight="1" x14ac:dyDescent="0.3">
      <c r="A14" s="433"/>
      <c r="B14" s="434"/>
      <c r="C14" s="434"/>
      <c r="D14" s="434"/>
      <c r="E14" s="434"/>
      <c r="F14" s="434"/>
      <c r="G14" s="434"/>
      <c r="H14" s="434"/>
      <c r="I14" s="434"/>
      <c r="J14" s="434"/>
      <c r="K14" s="435"/>
    </row>
    <row r="15" spans="1:14" ht="16.5" hidden="1" customHeight="1" x14ac:dyDescent="0.3">
      <c r="A15" s="439"/>
      <c r="B15" s="440"/>
      <c r="C15" s="440"/>
      <c r="D15" s="440"/>
      <c r="E15" s="440"/>
      <c r="F15" s="440"/>
      <c r="G15" s="440"/>
      <c r="H15" s="440"/>
      <c r="I15" s="440"/>
      <c r="J15" s="440"/>
      <c r="K15" s="441"/>
    </row>
    <row r="16" spans="1:14" ht="15" thickBot="1" x14ac:dyDescent="0.35">
      <c r="A16" s="20" t="s">
        <v>33</v>
      </c>
      <c r="B16" s="21"/>
      <c r="C16" s="21"/>
      <c r="D16" s="21"/>
      <c r="E16" s="21"/>
      <c r="F16" s="21"/>
      <c r="G16" s="21"/>
      <c r="H16" s="21"/>
      <c r="I16" s="21"/>
      <c r="J16" s="21"/>
      <c r="K16" s="22"/>
    </row>
    <row r="17" spans="1:11" ht="15" thickTop="1" x14ac:dyDescent="0.3">
      <c r="A17" s="449" t="s">
        <v>12</v>
      </c>
      <c r="B17" s="450"/>
      <c r="C17" s="451"/>
      <c r="D17" s="677" t="s">
        <v>3</v>
      </c>
      <c r="E17" s="677"/>
      <c r="F17" s="677"/>
      <c r="G17" s="677"/>
      <c r="H17" s="677"/>
      <c r="I17" s="677"/>
      <c r="J17" s="677"/>
      <c r="K17" s="677"/>
    </row>
    <row r="18" spans="1:11" ht="28.5" customHeight="1" x14ac:dyDescent="0.3">
      <c r="A18" s="452" t="s">
        <v>23</v>
      </c>
      <c r="B18" s="453"/>
      <c r="C18" s="454"/>
      <c r="D18" s="678" t="s">
        <v>84</v>
      </c>
      <c r="E18" s="678"/>
      <c r="F18" s="678"/>
      <c r="G18" s="678"/>
      <c r="H18" s="678"/>
      <c r="I18" s="678"/>
      <c r="J18" s="678"/>
      <c r="K18" s="678"/>
    </row>
    <row r="19" spans="1:11" ht="15" customHeight="1" x14ac:dyDescent="0.3">
      <c r="A19" s="560"/>
      <c r="B19" s="561"/>
      <c r="C19" s="562"/>
      <c r="D19" s="646" t="s">
        <v>96</v>
      </c>
      <c r="E19" s="646"/>
      <c r="F19" s="647" t="s">
        <v>72</v>
      </c>
      <c r="G19" s="647"/>
      <c r="H19" s="647"/>
      <c r="I19" s="647" t="s">
        <v>75</v>
      </c>
      <c r="J19" s="657" t="s">
        <v>73</v>
      </c>
      <c r="K19" s="647" t="s">
        <v>51</v>
      </c>
    </row>
    <row r="20" spans="1:11" ht="20.25" customHeight="1" x14ac:dyDescent="0.3">
      <c r="A20" s="563"/>
      <c r="B20" s="564"/>
      <c r="C20" s="565"/>
      <c r="D20" s="646"/>
      <c r="E20" s="646"/>
      <c r="F20" s="647"/>
      <c r="G20" s="647"/>
      <c r="H20" s="647"/>
      <c r="I20" s="647"/>
      <c r="J20" s="657"/>
      <c r="K20" s="647"/>
    </row>
    <row r="21" spans="1:11" ht="30" hidden="1" customHeight="1" x14ac:dyDescent="0.3">
      <c r="A21" s="620"/>
      <c r="B21" s="621"/>
      <c r="C21" s="622"/>
      <c r="D21" s="534"/>
      <c r="E21" s="534"/>
      <c r="F21" s="623"/>
      <c r="G21" s="623"/>
      <c r="H21" s="623"/>
      <c r="I21" s="47">
        <f t="shared" ref="I21:I22" si="1">CEILING(D21*F21,1)</f>
        <v>0</v>
      </c>
      <c r="J21" s="77"/>
      <c r="K21" s="47">
        <f t="shared" ref="K21:K22" si="2">IF(I21-J21&lt;0,0,I21-J21)</f>
        <v>0</v>
      </c>
    </row>
    <row r="22" spans="1:11" ht="30" hidden="1" customHeight="1" x14ac:dyDescent="0.3">
      <c r="A22" s="489"/>
      <c r="B22" s="491"/>
      <c r="C22" s="109"/>
      <c r="D22" s="667"/>
      <c r="E22" s="667"/>
      <c r="F22" s="668"/>
      <c r="G22" s="668"/>
      <c r="H22" s="668"/>
      <c r="I22" s="47">
        <f t="shared" si="1"/>
        <v>0</v>
      </c>
      <c r="J22" s="79"/>
      <c r="K22" s="47">
        <f t="shared" si="2"/>
        <v>0</v>
      </c>
    </row>
    <row r="23" spans="1:11" x14ac:dyDescent="0.3">
      <c r="A23" s="474" t="s">
        <v>20</v>
      </c>
      <c r="B23" s="475"/>
      <c r="C23" s="475"/>
      <c r="D23" s="475"/>
      <c r="E23" s="475"/>
      <c r="F23" s="475"/>
      <c r="G23" s="475"/>
      <c r="H23" s="476"/>
      <c r="I23" s="47">
        <f>SUM(I21:I22)</f>
        <v>0</v>
      </c>
      <c r="J23" s="47">
        <f>SUM(J21:J22)</f>
        <v>0</v>
      </c>
      <c r="K23" s="47">
        <f>SUM(K21:K22)</f>
        <v>0</v>
      </c>
    </row>
    <row r="24" spans="1:11" ht="22.5" customHeight="1" x14ac:dyDescent="0.3">
      <c r="A24" s="57" t="s">
        <v>21</v>
      </c>
      <c r="B24" s="75"/>
      <c r="C24" s="110"/>
      <c r="D24" s="76"/>
      <c r="E24" s="76"/>
      <c r="F24" s="76"/>
      <c r="G24" s="76"/>
      <c r="H24" s="76"/>
      <c r="I24" s="55"/>
      <c r="J24" s="55"/>
      <c r="K24" s="56"/>
    </row>
    <row r="25" spans="1:11" ht="200.1" customHeight="1" x14ac:dyDescent="0.3">
      <c r="A25" s="433"/>
      <c r="B25" s="434"/>
      <c r="C25" s="434"/>
      <c r="D25" s="434"/>
      <c r="E25" s="434"/>
      <c r="F25" s="434"/>
      <c r="G25" s="434"/>
      <c r="H25" s="434"/>
      <c r="I25" s="434"/>
      <c r="J25" s="434"/>
      <c r="K25" s="435"/>
    </row>
    <row r="26" spans="1:11" ht="16.5" hidden="1" customHeight="1" x14ac:dyDescent="0.3">
      <c r="A26" s="439"/>
      <c r="B26" s="440"/>
      <c r="C26" s="440"/>
      <c r="D26" s="440"/>
      <c r="E26" s="440"/>
      <c r="F26" s="440"/>
      <c r="G26" s="440"/>
      <c r="H26" s="440"/>
      <c r="I26" s="440"/>
      <c r="J26" s="440"/>
      <c r="K26" s="441"/>
    </row>
    <row r="27" spans="1:11" ht="15" thickBot="1" x14ac:dyDescent="0.35">
      <c r="A27" s="20" t="s">
        <v>34</v>
      </c>
      <c r="B27" s="21"/>
      <c r="C27" s="21"/>
      <c r="D27" s="21"/>
      <c r="E27" s="21"/>
      <c r="F27" s="21"/>
      <c r="G27" s="21"/>
      <c r="H27" s="21"/>
      <c r="I27" s="21"/>
      <c r="J27" s="21"/>
      <c r="K27" s="22"/>
    </row>
    <row r="28" spans="1:11" ht="15" thickTop="1" x14ac:dyDescent="0.3">
      <c r="A28" s="18" t="s">
        <v>13</v>
      </c>
      <c r="B28" s="477" t="s">
        <v>14</v>
      </c>
      <c r="C28" s="479"/>
      <c r="D28" s="477" t="s">
        <v>15</v>
      </c>
      <c r="E28" s="479"/>
      <c r="F28" s="669" t="s">
        <v>3</v>
      </c>
      <c r="G28" s="670"/>
      <c r="H28" s="670"/>
      <c r="I28" s="670"/>
      <c r="J28" s="670"/>
      <c r="K28" s="671"/>
    </row>
    <row r="29" spans="1:11" ht="47.25" customHeight="1" x14ac:dyDescent="0.3">
      <c r="A29" s="72" t="s">
        <v>24</v>
      </c>
      <c r="B29" s="452" t="s">
        <v>85</v>
      </c>
      <c r="C29" s="454"/>
      <c r="D29" s="452" t="s">
        <v>25</v>
      </c>
      <c r="E29" s="454"/>
      <c r="F29" s="452" t="s">
        <v>28</v>
      </c>
      <c r="G29" s="453"/>
      <c r="H29" s="453"/>
      <c r="I29" s="453"/>
      <c r="J29" s="453"/>
      <c r="K29" s="454"/>
    </row>
    <row r="30" spans="1:11" ht="15" customHeight="1" x14ac:dyDescent="0.3">
      <c r="A30" s="560"/>
      <c r="B30" s="561"/>
      <c r="C30" s="561"/>
      <c r="D30" s="561"/>
      <c r="E30" s="562"/>
      <c r="F30" s="647" t="s">
        <v>26</v>
      </c>
      <c r="G30" s="657" t="s">
        <v>71</v>
      </c>
      <c r="H30" s="647" t="s">
        <v>27</v>
      </c>
      <c r="I30" s="647" t="s">
        <v>75</v>
      </c>
      <c r="J30" s="657" t="s">
        <v>73</v>
      </c>
      <c r="K30" s="647" t="s">
        <v>51</v>
      </c>
    </row>
    <row r="31" spans="1:11" s="19" customFormat="1" ht="33.75" customHeight="1" x14ac:dyDescent="0.3">
      <c r="A31" s="563"/>
      <c r="B31" s="564"/>
      <c r="C31" s="564"/>
      <c r="D31" s="564"/>
      <c r="E31" s="565"/>
      <c r="F31" s="647"/>
      <c r="G31" s="657"/>
      <c r="H31" s="647"/>
      <c r="I31" s="647"/>
      <c r="J31" s="657"/>
      <c r="K31" s="647"/>
    </row>
    <row r="32" spans="1:11" s="19" customFormat="1" ht="45" hidden="1" customHeight="1" x14ac:dyDescent="0.3">
      <c r="A32" s="48"/>
      <c r="B32" s="624"/>
      <c r="C32" s="625"/>
      <c r="D32" s="460"/>
      <c r="E32" s="460"/>
      <c r="F32" s="78"/>
      <c r="G32" s="71"/>
      <c r="H32" s="49"/>
      <c r="I32" s="47">
        <f t="shared" ref="I32:I33" si="3">CEILING(F32*G32*H32,1)</f>
        <v>0</v>
      </c>
      <c r="J32" s="77"/>
      <c r="K32" s="47">
        <f t="shared" ref="K32:K33" si="4">IF(I32-J32&lt;0,0,I32-J32)</f>
        <v>0</v>
      </c>
    </row>
    <row r="33" spans="1:11" s="19" customFormat="1" ht="45" hidden="1" customHeight="1" x14ac:dyDescent="0.3">
      <c r="A33" s="81"/>
      <c r="B33" s="82"/>
      <c r="C33" s="108"/>
      <c r="D33" s="673"/>
      <c r="E33" s="673"/>
      <c r="F33" s="85"/>
      <c r="G33" s="83"/>
      <c r="H33" s="84"/>
      <c r="I33" s="47">
        <f t="shared" si="3"/>
        <v>0</v>
      </c>
      <c r="J33" s="79"/>
      <c r="K33" s="47">
        <f t="shared" si="4"/>
        <v>0</v>
      </c>
    </row>
    <row r="34" spans="1:11" x14ac:dyDescent="0.3">
      <c r="A34" s="474" t="s">
        <v>20</v>
      </c>
      <c r="B34" s="475"/>
      <c r="C34" s="475"/>
      <c r="D34" s="475"/>
      <c r="E34" s="475"/>
      <c r="F34" s="475"/>
      <c r="G34" s="475"/>
      <c r="H34" s="476"/>
      <c r="I34" s="47">
        <f>SUM(I32:I33)</f>
        <v>0</v>
      </c>
      <c r="J34" s="47">
        <f>SUM(J32:J33)</f>
        <v>0</v>
      </c>
      <c r="K34" s="47">
        <f>SUM(K32:K33)</f>
        <v>0</v>
      </c>
    </row>
    <row r="35" spans="1:11" ht="22.5" customHeight="1" x14ac:dyDescent="0.3">
      <c r="A35" s="57" t="s">
        <v>21</v>
      </c>
      <c r="B35" s="75"/>
      <c r="C35" s="110"/>
      <c r="D35" s="76"/>
      <c r="E35" s="76"/>
      <c r="F35" s="76"/>
      <c r="G35" s="76"/>
      <c r="H35" s="76"/>
      <c r="I35" s="55"/>
      <c r="J35" s="55"/>
      <c r="K35" s="56"/>
    </row>
    <row r="36" spans="1:11" ht="200.1" customHeight="1" x14ac:dyDescent="0.3">
      <c r="A36" s="433"/>
      <c r="B36" s="434"/>
      <c r="C36" s="434"/>
      <c r="D36" s="434"/>
      <c r="E36" s="434"/>
      <c r="F36" s="434"/>
      <c r="G36" s="434"/>
      <c r="H36" s="434"/>
      <c r="I36" s="434"/>
      <c r="J36" s="434"/>
      <c r="K36" s="435"/>
    </row>
    <row r="37" spans="1:11" ht="16.5" hidden="1" customHeight="1" x14ac:dyDescent="0.3">
      <c r="A37" s="439"/>
      <c r="B37" s="440"/>
      <c r="C37" s="440"/>
      <c r="D37" s="440"/>
      <c r="E37" s="440"/>
      <c r="F37" s="440"/>
      <c r="G37" s="440"/>
      <c r="H37" s="440"/>
      <c r="I37" s="440"/>
      <c r="J37" s="440"/>
      <c r="K37" s="441"/>
    </row>
    <row r="38" spans="1:11" ht="15" thickBot="1" x14ac:dyDescent="0.35">
      <c r="A38" s="20" t="s">
        <v>35</v>
      </c>
      <c r="B38" s="21"/>
      <c r="C38" s="21"/>
      <c r="D38" s="21"/>
      <c r="E38" s="21"/>
      <c r="F38" s="21"/>
      <c r="G38" s="21"/>
      <c r="H38" s="21"/>
      <c r="I38" s="21"/>
      <c r="J38" s="21"/>
      <c r="K38" s="22"/>
    </row>
    <row r="39" spans="1:11" ht="15" thickTop="1" x14ac:dyDescent="0.3">
      <c r="A39" s="449" t="s">
        <v>18</v>
      </c>
      <c r="B39" s="450"/>
      <c r="C39" s="451"/>
      <c r="D39" s="658" t="s">
        <v>3</v>
      </c>
      <c r="E39" s="659"/>
      <c r="F39" s="659"/>
      <c r="G39" s="659"/>
      <c r="H39" s="659"/>
      <c r="I39" s="659"/>
      <c r="J39" s="659"/>
      <c r="K39" s="660"/>
    </row>
    <row r="40" spans="1:11" ht="30" customHeight="1" x14ac:dyDescent="0.3">
      <c r="A40" s="452" t="s">
        <v>29</v>
      </c>
      <c r="B40" s="453"/>
      <c r="C40" s="454"/>
      <c r="D40" s="452" t="s">
        <v>30</v>
      </c>
      <c r="E40" s="453"/>
      <c r="F40" s="453"/>
      <c r="G40" s="453"/>
      <c r="H40" s="453"/>
      <c r="I40" s="453"/>
      <c r="J40" s="453"/>
      <c r="K40" s="454"/>
    </row>
    <row r="41" spans="1:11" ht="15" customHeight="1" x14ac:dyDescent="0.3">
      <c r="A41" s="560"/>
      <c r="B41" s="561"/>
      <c r="C41" s="562"/>
      <c r="D41" s="646" t="s">
        <v>31</v>
      </c>
      <c r="E41" s="646"/>
      <c r="F41" s="647" t="s">
        <v>26</v>
      </c>
      <c r="G41" s="647"/>
      <c r="H41" s="647"/>
      <c r="I41" s="647" t="s">
        <v>75</v>
      </c>
      <c r="J41" s="657" t="s">
        <v>73</v>
      </c>
      <c r="K41" s="647" t="s">
        <v>51</v>
      </c>
    </row>
    <row r="42" spans="1:11" x14ac:dyDescent="0.3">
      <c r="A42" s="563"/>
      <c r="B42" s="564"/>
      <c r="C42" s="565"/>
      <c r="D42" s="646"/>
      <c r="E42" s="646"/>
      <c r="F42" s="647"/>
      <c r="G42" s="647"/>
      <c r="H42" s="647"/>
      <c r="I42" s="647"/>
      <c r="J42" s="657"/>
      <c r="K42" s="647"/>
    </row>
    <row r="43" spans="1:11" ht="45.75" hidden="1" customHeight="1" x14ac:dyDescent="0.3">
      <c r="A43" s="511"/>
      <c r="B43" s="512"/>
      <c r="C43" s="513"/>
      <c r="D43" s="586"/>
      <c r="E43" s="586"/>
      <c r="F43" s="534"/>
      <c r="G43" s="534"/>
      <c r="H43" s="534"/>
      <c r="I43" s="47">
        <f t="shared" ref="I43:I44" si="5">CEILING(D43*F43,1)</f>
        <v>0</v>
      </c>
      <c r="J43" s="77"/>
      <c r="K43" s="47">
        <f t="shared" ref="K43:K44" si="6">IF(I43-J43&lt;0,0,I43-J43)</f>
        <v>0</v>
      </c>
    </row>
    <row r="44" spans="1:11" ht="45.75" hidden="1" customHeight="1" x14ac:dyDescent="0.3">
      <c r="A44" s="665"/>
      <c r="B44" s="666"/>
      <c r="C44" s="111"/>
      <c r="D44" s="663"/>
      <c r="E44" s="663"/>
      <c r="F44" s="667"/>
      <c r="G44" s="667"/>
      <c r="H44" s="667"/>
      <c r="I44" s="47">
        <f t="shared" si="5"/>
        <v>0</v>
      </c>
      <c r="J44" s="79"/>
      <c r="K44" s="47">
        <f t="shared" si="6"/>
        <v>0</v>
      </c>
    </row>
    <row r="45" spans="1:11" x14ac:dyDescent="0.3">
      <c r="A45" s="474" t="s">
        <v>20</v>
      </c>
      <c r="B45" s="475"/>
      <c r="C45" s="475"/>
      <c r="D45" s="475"/>
      <c r="E45" s="475"/>
      <c r="F45" s="475"/>
      <c r="G45" s="475"/>
      <c r="H45" s="476"/>
      <c r="I45" s="47">
        <f>SUM(I43:I44)</f>
        <v>0</v>
      </c>
      <c r="J45" s="47">
        <f>SUM(J43:J44)</f>
        <v>0</v>
      </c>
      <c r="K45" s="47">
        <f>SUM(K43:K44)</f>
        <v>0</v>
      </c>
    </row>
    <row r="46" spans="1:11" ht="22.5" customHeight="1" x14ac:dyDescent="0.3">
      <c r="A46" s="57" t="s">
        <v>21</v>
      </c>
      <c r="B46" s="75"/>
      <c r="C46" s="110"/>
      <c r="D46" s="76"/>
      <c r="E46" s="76"/>
      <c r="F46" s="76"/>
      <c r="G46" s="76"/>
      <c r="H46" s="76"/>
      <c r="I46" s="55"/>
      <c r="J46" s="55"/>
      <c r="K46" s="56"/>
    </row>
    <row r="47" spans="1:11" ht="200.1" customHeight="1" x14ac:dyDescent="0.3">
      <c r="A47" s="433"/>
      <c r="B47" s="434"/>
      <c r="C47" s="434"/>
      <c r="D47" s="434"/>
      <c r="E47" s="434"/>
      <c r="F47" s="434"/>
      <c r="G47" s="434"/>
      <c r="H47" s="434"/>
      <c r="I47" s="434"/>
      <c r="J47" s="434"/>
      <c r="K47" s="435"/>
    </row>
    <row r="48" spans="1:11" ht="16.5" hidden="1" customHeight="1" x14ac:dyDescent="0.3">
      <c r="A48" s="439"/>
      <c r="B48" s="440"/>
      <c r="C48" s="440"/>
      <c r="D48" s="440"/>
      <c r="E48" s="440"/>
      <c r="F48" s="440"/>
      <c r="G48" s="440"/>
      <c r="H48" s="440"/>
      <c r="I48" s="440"/>
      <c r="J48" s="440"/>
      <c r="K48" s="441"/>
    </row>
    <row r="49" spans="1:11" ht="15" thickBot="1" x14ac:dyDescent="0.35">
      <c r="A49" s="20" t="s">
        <v>37</v>
      </c>
      <c r="B49" s="21"/>
      <c r="C49" s="21"/>
      <c r="D49" s="21"/>
      <c r="E49" s="21"/>
      <c r="F49" s="21"/>
      <c r="G49" s="21"/>
      <c r="H49" s="21"/>
      <c r="I49" s="21"/>
      <c r="J49" s="21"/>
      <c r="K49" s="22"/>
    </row>
    <row r="50" spans="1:11" ht="15" thickTop="1" x14ac:dyDescent="0.3">
      <c r="A50" s="449" t="s">
        <v>16</v>
      </c>
      <c r="B50" s="450"/>
      <c r="C50" s="451"/>
      <c r="D50" s="658" t="s">
        <v>3</v>
      </c>
      <c r="E50" s="659"/>
      <c r="F50" s="659"/>
      <c r="G50" s="659"/>
      <c r="H50" s="659"/>
      <c r="I50" s="659"/>
      <c r="J50" s="659"/>
      <c r="K50" s="660"/>
    </row>
    <row r="51" spans="1:11" ht="28.5" customHeight="1" x14ac:dyDescent="0.3">
      <c r="A51" s="452" t="s">
        <v>36</v>
      </c>
      <c r="B51" s="453"/>
      <c r="C51" s="454"/>
      <c r="D51" s="452" t="s">
        <v>38</v>
      </c>
      <c r="E51" s="453"/>
      <c r="F51" s="453"/>
      <c r="G51" s="453"/>
      <c r="H51" s="453"/>
      <c r="I51" s="453"/>
      <c r="J51" s="453"/>
      <c r="K51" s="454"/>
    </row>
    <row r="52" spans="1:11" ht="15" customHeight="1" x14ac:dyDescent="0.3">
      <c r="A52" s="560"/>
      <c r="B52" s="561"/>
      <c r="C52" s="562"/>
      <c r="D52" s="646" t="s">
        <v>31</v>
      </c>
      <c r="E52" s="646"/>
      <c r="F52" s="647" t="s">
        <v>26</v>
      </c>
      <c r="G52" s="647"/>
      <c r="H52" s="647"/>
      <c r="I52" s="647" t="s">
        <v>75</v>
      </c>
      <c r="J52" s="657" t="s">
        <v>73</v>
      </c>
      <c r="K52" s="647" t="s">
        <v>51</v>
      </c>
    </row>
    <row r="53" spans="1:11" x14ac:dyDescent="0.3">
      <c r="A53" s="563"/>
      <c r="B53" s="564"/>
      <c r="C53" s="565"/>
      <c r="D53" s="646"/>
      <c r="E53" s="646"/>
      <c r="F53" s="647"/>
      <c r="G53" s="647"/>
      <c r="H53" s="647"/>
      <c r="I53" s="647"/>
      <c r="J53" s="657"/>
      <c r="K53" s="647"/>
    </row>
    <row r="54" spans="1:11" ht="30" hidden="1" customHeight="1" x14ac:dyDescent="0.3">
      <c r="A54" s="620"/>
      <c r="B54" s="621"/>
      <c r="C54" s="622"/>
      <c r="D54" s="586"/>
      <c r="E54" s="586"/>
      <c r="F54" s="559"/>
      <c r="G54" s="559"/>
      <c r="H54" s="559"/>
      <c r="I54" s="47">
        <f>CEILING(D54*F54,1)</f>
        <v>0</v>
      </c>
      <c r="J54" s="77"/>
      <c r="K54" s="47">
        <f>IF(I54-J54&lt;0,0,I54-J54)</f>
        <v>0</v>
      </c>
    </row>
    <row r="55" spans="1:11" ht="30" hidden="1" customHeight="1" x14ac:dyDescent="0.3">
      <c r="A55" s="489"/>
      <c r="B55" s="491"/>
      <c r="C55" s="109"/>
      <c r="D55" s="663"/>
      <c r="E55" s="663"/>
      <c r="F55" s="664"/>
      <c r="G55" s="664"/>
      <c r="H55" s="664"/>
      <c r="I55" s="47">
        <f>CEILING(D55*F55,1)</f>
        <v>0</v>
      </c>
      <c r="J55" s="79"/>
      <c r="K55" s="47">
        <f>IF(I55-J55&lt;0,0,I55-J55)</f>
        <v>0</v>
      </c>
    </row>
    <row r="56" spans="1:11" x14ac:dyDescent="0.3">
      <c r="A56" s="474" t="s">
        <v>20</v>
      </c>
      <c r="B56" s="475"/>
      <c r="C56" s="475"/>
      <c r="D56" s="475"/>
      <c r="E56" s="475"/>
      <c r="F56" s="475"/>
      <c r="G56" s="475"/>
      <c r="H56" s="476"/>
      <c r="I56" s="47">
        <f>SUM(I54:I55)</f>
        <v>0</v>
      </c>
      <c r="J56" s="47">
        <f>SUM(J54:J55)</f>
        <v>0</v>
      </c>
      <c r="K56" s="47">
        <f>SUM(K54:K55)</f>
        <v>0</v>
      </c>
    </row>
    <row r="57" spans="1:11" ht="22.5" customHeight="1" x14ac:dyDescent="0.3">
      <c r="A57" s="57" t="s">
        <v>21</v>
      </c>
      <c r="B57" s="75"/>
      <c r="C57" s="110"/>
      <c r="D57" s="76"/>
      <c r="E57" s="76"/>
      <c r="F57" s="76"/>
      <c r="G57" s="76"/>
      <c r="H57" s="76"/>
      <c r="I57" s="55"/>
      <c r="J57" s="55"/>
      <c r="K57" s="56"/>
    </row>
    <row r="58" spans="1:11" ht="200.1" customHeight="1" x14ac:dyDescent="0.3">
      <c r="A58" s="433"/>
      <c r="B58" s="434"/>
      <c r="C58" s="434"/>
      <c r="D58" s="434"/>
      <c r="E58" s="434"/>
      <c r="F58" s="434"/>
      <c r="G58" s="434"/>
      <c r="H58" s="434"/>
      <c r="I58" s="434"/>
      <c r="J58" s="434"/>
      <c r="K58" s="435"/>
    </row>
    <row r="59" spans="1:11" ht="16.5" hidden="1" customHeight="1" x14ac:dyDescent="0.3">
      <c r="A59" s="439"/>
      <c r="B59" s="440"/>
      <c r="C59" s="440"/>
      <c r="D59" s="440"/>
      <c r="E59" s="440"/>
      <c r="F59" s="440"/>
      <c r="G59" s="440"/>
      <c r="H59" s="440"/>
      <c r="I59" s="440"/>
      <c r="J59" s="440"/>
      <c r="K59" s="441"/>
    </row>
    <row r="60" spans="1:11" ht="15" thickBot="1" x14ac:dyDescent="0.35">
      <c r="A60" s="20" t="s">
        <v>39</v>
      </c>
      <c r="B60" s="21"/>
      <c r="C60" s="21"/>
      <c r="D60" s="21"/>
      <c r="E60" s="21"/>
      <c r="F60" s="21"/>
      <c r="G60" s="21"/>
      <c r="H60" s="21"/>
      <c r="I60" s="21"/>
      <c r="J60" s="21"/>
      <c r="K60" s="22"/>
    </row>
    <row r="61" spans="1:11" ht="15" thickTop="1" x14ac:dyDescent="0.3">
      <c r="A61" s="449" t="s">
        <v>17</v>
      </c>
      <c r="B61" s="450"/>
      <c r="C61" s="451"/>
      <c r="D61" s="658" t="s">
        <v>3</v>
      </c>
      <c r="E61" s="659"/>
      <c r="F61" s="659"/>
      <c r="G61" s="659"/>
      <c r="H61" s="659"/>
      <c r="I61" s="659"/>
      <c r="J61" s="659"/>
      <c r="K61" s="660"/>
    </row>
    <row r="62" spans="1:11" ht="28.5" customHeight="1" x14ac:dyDescent="0.3">
      <c r="A62" s="452" t="s">
        <v>86</v>
      </c>
      <c r="B62" s="453"/>
      <c r="C62" s="454"/>
      <c r="D62" s="469" t="s">
        <v>40</v>
      </c>
      <c r="E62" s="470"/>
      <c r="F62" s="470"/>
      <c r="G62" s="470"/>
      <c r="H62" s="470"/>
      <c r="I62" s="470"/>
      <c r="J62" s="470"/>
      <c r="K62" s="471"/>
    </row>
    <row r="63" spans="1:11" ht="15" customHeight="1" x14ac:dyDescent="0.3">
      <c r="A63" s="560"/>
      <c r="B63" s="561"/>
      <c r="C63" s="562"/>
      <c r="D63" s="646" t="s">
        <v>31</v>
      </c>
      <c r="E63" s="646"/>
      <c r="F63" s="647" t="s">
        <v>26</v>
      </c>
      <c r="G63" s="647"/>
      <c r="H63" s="647"/>
      <c r="I63" s="647" t="s">
        <v>75</v>
      </c>
      <c r="J63" s="657" t="s">
        <v>73</v>
      </c>
      <c r="K63" s="647" t="s">
        <v>51</v>
      </c>
    </row>
    <row r="64" spans="1:11" x14ac:dyDescent="0.3">
      <c r="A64" s="563"/>
      <c r="B64" s="564"/>
      <c r="C64" s="565"/>
      <c r="D64" s="646"/>
      <c r="E64" s="646"/>
      <c r="F64" s="647"/>
      <c r="G64" s="647"/>
      <c r="H64" s="647"/>
      <c r="I64" s="647"/>
      <c r="J64" s="657"/>
      <c r="K64" s="647"/>
    </row>
    <row r="65" spans="1:18" ht="30" hidden="1" customHeight="1" x14ac:dyDescent="0.3">
      <c r="A65" s="689"/>
      <c r="B65" s="690"/>
      <c r="C65" s="691"/>
      <c r="D65" s="685"/>
      <c r="E65" s="685"/>
      <c r="F65" s="686"/>
      <c r="G65" s="686"/>
      <c r="H65" s="686"/>
      <c r="I65" s="47">
        <f>CEILING(D65*F65,1)</f>
        <v>0</v>
      </c>
      <c r="J65" s="86"/>
      <c r="K65" s="47">
        <f>IF(I65-J65&lt;0,0,I65-J65)</f>
        <v>0</v>
      </c>
    </row>
    <row r="66" spans="1:18" ht="30" customHeight="1" x14ac:dyDescent="0.3">
      <c r="A66" s="654" t="s">
        <v>55</v>
      </c>
      <c r="B66" s="655"/>
      <c r="C66" s="656"/>
      <c r="D66" s="661"/>
      <c r="E66" s="661"/>
      <c r="F66" s="662"/>
      <c r="G66" s="662"/>
      <c r="H66" s="662"/>
      <c r="I66" s="47">
        <f>CEILING(D66*F66,1)</f>
        <v>0</v>
      </c>
      <c r="J66" s="147"/>
      <c r="K66" s="47">
        <f>IF(I66-J66&lt;0,0,I66-J66)</f>
        <v>0</v>
      </c>
    </row>
    <row r="67" spans="1:18" ht="30" hidden="1" customHeight="1" x14ac:dyDescent="0.3">
      <c r="A67" s="699"/>
      <c r="B67" s="700"/>
      <c r="C67" s="115"/>
      <c r="D67" s="685"/>
      <c r="E67" s="685"/>
      <c r="F67" s="686"/>
      <c r="G67" s="686"/>
      <c r="H67" s="686"/>
      <c r="I67" s="47">
        <f>CEILING(D67*F67,1)</f>
        <v>0</v>
      </c>
      <c r="J67" s="86"/>
      <c r="K67" s="47">
        <f>IF(I67-J67&lt;0,0,I67-J67)</f>
        <v>0</v>
      </c>
    </row>
    <row r="68" spans="1:18" x14ac:dyDescent="0.3">
      <c r="A68" s="474" t="s">
        <v>20</v>
      </c>
      <c r="B68" s="475"/>
      <c r="C68" s="475"/>
      <c r="D68" s="475"/>
      <c r="E68" s="475"/>
      <c r="F68" s="475"/>
      <c r="G68" s="475"/>
      <c r="H68" s="476"/>
      <c r="I68" s="47">
        <f>SUM(I65:I67)</f>
        <v>0</v>
      </c>
      <c r="J68" s="47">
        <f>SUM(J65:J67)</f>
        <v>0</v>
      </c>
      <c r="K68" s="47">
        <f>SUM(K65:K67)</f>
        <v>0</v>
      </c>
    </row>
    <row r="69" spans="1:18" ht="22.5" customHeight="1" x14ac:dyDescent="0.3">
      <c r="A69" s="57" t="s">
        <v>21</v>
      </c>
      <c r="B69" s="75"/>
      <c r="C69" s="110"/>
      <c r="D69" s="76"/>
      <c r="E69" s="76"/>
      <c r="F69" s="76"/>
      <c r="G69" s="76"/>
      <c r="H69" s="76"/>
      <c r="I69" s="55"/>
      <c r="J69" s="55"/>
      <c r="K69" s="56"/>
    </row>
    <row r="70" spans="1:18" ht="200.1" customHeight="1" x14ac:dyDescent="0.3">
      <c r="A70" s="639"/>
      <c r="B70" s="640"/>
      <c r="C70" s="640"/>
      <c r="D70" s="640"/>
      <c r="E70" s="640"/>
      <c r="F70" s="640"/>
      <c r="G70" s="640"/>
      <c r="H70" s="640"/>
      <c r="I70" s="640"/>
      <c r="J70" s="640"/>
      <c r="K70" s="641"/>
    </row>
    <row r="71" spans="1:18" ht="16.5" hidden="1" customHeight="1" x14ac:dyDescent="0.3">
      <c r="A71" s="642"/>
      <c r="B71" s="643"/>
      <c r="C71" s="643"/>
      <c r="D71" s="643"/>
      <c r="E71" s="643"/>
      <c r="F71" s="643"/>
      <c r="G71" s="643"/>
      <c r="H71" s="643"/>
      <c r="I71" s="643"/>
      <c r="J71" s="643"/>
      <c r="K71" s="644"/>
    </row>
    <row r="72" spans="1:18" ht="15" thickBot="1" x14ac:dyDescent="0.35">
      <c r="A72" s="298" t="s">
        <v>291</v>
      </c>
      <c r="B72" s="299"/>
      <c r="C72" s="299"/>
      <c r="D72" s="299"/>
      <c r="E72" s="299"/>
      <c r="F72" s="299"/>
      <c r="G72" s="299"/>
      <c r="H72" s="299"/>
      <c r="I72" s="299"/>
      <c r="J72" s="299"/>
      <c r="K72" s="22"/>
      <c r="L72" s="187"/>
      <c r="M72" s="187"/>
      <c r="N72" s="166"/>
      <c r="O72" s="166"/>
    </row>
    <row r="73" spans="1:18" ht="15" thickTop="1" x14ac:dyDescent="0.3">
      <c r="A73" s="645" t="s">
        <v>292</v>
      </c>
      <c r="B73" s="645"/>
      <c r="C73" s="645"/>
      <c r="D73" s="645"/>
      <c r="E73" s="645"/>
      <c r="F73" s="645"/>
      <c r="G73" s="645"/>
      <c r="H73" s="645"/>
      <c r="I73" s="645"/>
      <c r="J73" s="645"/>
      <c r="K73" s="645"/>
      <c r="L73" s="187"/>
      <c r="M73" s="187"/>
      <c r="N73" s="166"/>
      <c r="O73" s="166"/>
    </row>
    <row r="74" spans="1:18" ht="26.25" customHeight="1" x14ac:dyDescent="0.3">
      <c r="A74" s="626" t="s">
        <v>293</v>
      </c>
      <c r="B74" s="626"/>
      <c r="C74" s="626"/>
      <c r="D74" s="626"/>
      <c r="E74" s="626"/>
      <c r="F74" s="626"/>
      <c r="G74" s="626"/>
      <c r="H74" s="626"/>
      <c r="I74" s="626"/>
      <c r="J74" s="626"/>
      <c r="K74" s="626"/>
      <c r="L74" s="187"/>
      <c r="M74" s="187"/>
      <c r="N74" s="166"/>
      <c r="O74" s="166"/>
    </row>
    <row r="75" spans="1:18" x14ac:dyDescent="0.3">
      <c r="A75" s="576" t="s">
        <v>19</v>
      </c>
      <c r="B75" s="577"/>
      <c r="C75" s="578"/>
      <c r="D75" s="627" t="s">
        <v>294</v>
      </c>
      <c r="E75" s="627"/>
      <c r="F75" s="627"/>
      <c r="G75" s="627" t="s">
        <v>297</v>
      </c>
      <c r="H75" s="627"/>
      <c r="I75" s="627" t="s">
        <v>3</v>
      </c>
      <c r="J75" s="627"/>
      <c r="K75" s="627"/>
      <c r="L75" s="187"/>
      <c r="M75" s="166"/>
      <c r="N75" s="166"/>
    </row>
    <row r="76" spans="1:18" ht="88.2" customHeight="1" x14ac:dyDescent="0.3">
      <c r="A76" s="579" t="s">
        <v>296</v>
      </c>
      <c r="B76" s="580"/>
      <c r="C76" s="581"/>
      <c r="D76" s="626" t="s">
        <v>295</v>
      </c>
      <c r="E76" s="626"/>
      <c r="F76" s="626"/>
      <c r="G76" s="626" t="s">
        <v>298</v>
      </c>
      <c r="H76" s="626"/>
      <c r="I76" s="626" t="s">
        <v>223</v>
      </c>
      <c r="J76" s="626"/>
      <c r="K76" s="626"/>
      <c r="L76" s="187"/>
      <c r="M76" s="166"/>
      <c r="N76" s="166"/>
    </row>
    <row r="77" spans="1:18" ht="15" customHeight="1" x14ac:dyDescent="0.3">
      <c r="A77" s="311"/>
      <c r="B77" s="312"/>
      <c r="C77" s="312"/>
      <c r="D77" s="312"/>
      <c r="E77" s="312"/>
      <c r="F77" s="312"/>
      <c r="G77" s="312"/>
      <c r="H77" s="312"/>
      <c r="I77" s="458" t="s">
        <v>75</v>
      </c>
      <c r="J77" s="465" t="s">
        <v>73</v>
      </c>
      <c r="K77" s="458" t="s">
        <v>51</v>
      </c>
      <c r="O77" s="187"/>
      <c r="P77" s="187"/>
      <c r="Q77" s="166"/>
      <c r="R77" s="166"/>
    </row>
    <row r="78" spans="1:18" x14ac:dyDescent="0.3">
      <c r="A78" s="313"/>
      <c r="B78" s="314"/>
      <c r="C78" s="314"/>
      <c r="D78" s="314"/>
      <c r="E78" s="314"/>
      <c r="F78" s="314"/>
      <c r="G78" s="314"/>
      <c r="H78" s="314"/>
      <c r="I78" s="459"/>
      <c r="J78" s="466"/>
      <c r="K78" s="459"/>
      <c r="O78" s="187"/>
      <c r="P78" s="187"/>
      <c r="Q78" s="166"/>
      <c r="R78" s="166"/>
    </row>
    <row r="79" spans="1:18" ht="30" hidden="1" customHeight="1" x14ac:dyDescent="0.3">
      <c r="A79" s="511"/>
      <c r="B79" s="512"/>
      <c r="C79" s="513"/>
      <c r="D79" s="511"/>
      <c r="E79" s="512"/>
      <c r="F79" s="512"/>
      <c r="G79" s="513"/>
      <c r="H79" s="511"/>
      <c r="I79" s="512"/>
      <c r="J79" s="512"/>
      <c r="K79" s="513"/>
      <c r="L79" s="294">
        <v>0</v>
      </c>
      <c r="M79" s="301">
        <v>0</v>
      </c>
      <c r="N79" s="293">
        <f>IF(L79-M79&lt;0,0,L79-M79)</f>
        <v>0</v>
      </c>
      <c r="O79" s="187"/>
      <c r="P79" s="187"/>
      <c r="Q79" s="166"/>
      <c r="R79" s="166"/>
    </row>
    <row r="80" spans="1:18" hidden="1" x14ac:dyDescent="0.3">
      <c r="A80" s="511"/>
      <c r="B80" s="512"/>
      <c r="C80" s="513"/>
      <c r="D80" s="511"/>
      <c r="E80" s="512"/>
      <c r="F80" s="512"/>
      <c r="G80" s="513"/>
      <c r="H80" s="511"/>
      <c r="I80" s="512"/>
      <c r="J80" s="512"/>
      <c r="K80" s="513"/>
      <c r="L80" s="215"/>
      <c r="M80" s="227"/>
      <c r="N80" s="211"/>
      <c r="O80" s="187"/>
      <c r="P80" s="166"/>
      <c r="Q80" s="166"/>
    </row>
    <row r="81" spans="1:18" ht="30" hidden="1" customHeight="1" x14ac:dyDescent="0.3">
      <c r="A81" s="511"/>
      <c r="B81" s="512"/>
      <c r="C81" s="513"/>
      <c r="D81" s="511"/>
      <c r="E81" s="512"/>
      <c r="F81" s="512"/>
      <c r="G81" s="513"/>
      <c r="H81" s="511"/>
      <c r="I81" s="512"/>
      <c r="J81" s="512"/>
      <c r="K81" s="513"/>
      <c r="L81" s="294">
        <v>0</v>
      </c>
      <c r="M81" s="301">
        <v>0</v>
      </c>
      <c r="N81" s="293">
        <f>IF(L81-M81&lt;0,0,L81-M81)</f>
        <v>0</v>
      </c>
      <c r="O81" s="187"/>
      <c r="P81" s="187"/>
      <c r="Q81" s="166"/>
      <c r="R81" s="166"/>
    </row>
    <row r="82" spans="1:18" ht="30" customHeight="1" x14ac:dyDescent="0.3">
      <c r="A82" s="511"/>
      <c r="B82" s="512"/>
      <c r="C82" s="513"/>
      <c r="D82" s="628"/>
      <c r="E82" s="628"/>
      <c r="F82" s="628"/>
      <c r="G82" s="511"/>
      <c r="H82" s="513"/>
      <c r="I82" s="294">
        <v>0</v>
      </c>
      <c r="J82" s="301">
        <v>0</v>
      </c>
      <c r="K82" s="293">
        <f>IF(I82-J82&lt;0,0,I82-J82)</f>
        <v>0</v>
      </c>
      <c r="L82" s="187"/>
      <c r="M82" s="187"/>
      <c r="N82" s="166"/>
      <c r="O82" s="166"/>
    </row>
    <row r="83" spans="1:18" hidden="1" x14ac:dyDescent="0.3">
      <c r="A83" s="511"/>
      <c r="B83" s="512"/>
      <c r="C83" s="513"/>
      <c r="D83" s="511"/>
      <c r="E83" s="512"/>
      <c r="F83" s="512"/>
      <c r="G83" s="513"/>
      <c r="H83" s="511"/>
      <c r="I83" s="512"/>
      <c r="J83" s="512"/>
      <c r="K83" s="513"/>
      <c r="L83" s="215"/>
      <c r="M83" s="227"/>
      <c r="N83" s="212"/>
      <c r="O83" s="187"/>
      <c r="P83" s="166"/>
      <c r="Q83" s="166"/>
    </row>
    <row r="84" spans="1:18" hidden="1" x14ac:dyDescent="0.3">
      <c r="A84" s="511"/>
      <c r="B84" s="512"/>
      <c r="C84" s="513"/>
      <c r="D84" s="511"/>
      <c r="E84" s="512"/>
      <c r="F84" s="512"/>
      <c r="G84" s="513"/>
      <c r="H84" s="511"/>
      <c r="I84" s="512"/>
      <c r="J84" s="512"/>
      <c r="K84" s="513"/>
      <c r="L84" s="215">
        <v>0</v>
      </c>
      <c r="M84" s="227"/>
      <c r="N84" s="212"/>
      <c r="O84" s="187"/>
      <c r="P84" s="166"/>
      <c r="Q84" s="166"/>
    </row>
    <row r="85" spans="1:18" x14ac:dyDescent="0.3">
      <c r="A85" s="474" t="s">
        <v>20</v>
      </c>
      <c r="B85" s="475"/>
      <c r="C85" s="475"/>
      <c r="D85" s="475"/>
      <c r="E85" s="475"/>
      <c r="F85" s="475"/>
      <c r="G85" s="475"/>
      <c r="H85" s="475"/>
      <c r="I85" s="293">
        <f>SUM(I79:I84)</f>
        <v>0</v>
      </c>
      <c r="J85" s="293">
        <f>SUM(J79:J84)</f>
        <v>0</v>
      </c>
      <c r="K85" s="293">
        <f>SUM(I85-J85)</f>
        <v>0</v>
      </c>
      <c r="L85" s="187"/>
      <c r="M85" s="187"/>
      <c r="N85" s="166"/>
      <c r="O85" s="166"/>
    </row>
    <row r="86" spans="1:18" hidden="1" x14ac:dyDescent="0.3">
      <c r="A86" s="569"/>
      <c r="B86" s="570"/>
      <c r="C86" s="570"/>
      <c r="D86" s="570"/>
      <c r="E86" s="570"/>
      <c r="F86" s="570"/>
      <c r="G86" s="570"/>
      <c r="H86" s="570"/>
      <c r="I86" s="570"/>
      <c r="J86" s="570"/>
      <c r="K86" s="570"/>
      <c r="L86" s="570"/>
      <c r="M86" s="570"/>
      <c r="N86" s="572"/>
      <c r="O86" s="187"/>
      <c r="P86" s="187"/>
      <c r="Q86" s="166"/>
      <c r="R86" s="166"/>
    </row>
    <row r="87" spans="1:18" hidden="1" x14ac:dyDescent="0.3">
      <c r="A87" s="569"/>
      <c r="B87" s="570"/>
      <c r="C87" s="570"/>
      <c r="D87" s="570"/>
      <c r="E87" s="570"/>
      <c r="F87" s="570"/>
      <c r="G87" s="571"/>
      <c r="H87" s="571"/>
      <c r="I87" s="570"/>
      <c r="J87" s="570"/>
      <c r="K87" s="570"/>
      <c r="L87" s="570"/>
      <c r="M87" s="570"/>
      <c r="N87" s="572"/>
      <c r="O87" s="187"/>
      <c r="P87" s="187"/>
      <c r="Q87" s="166"/>
      <c r="R87" s="166"/>
    </row>
    <row r="88" spans="1:18" ht="25.5" customHeight="1" x14ac:dyDescent="0.3">
      <c r="A88" s="162" t="s">
        <v>307</v>
      </c>
      <c r="B88" s="162"/>
      <c r="C88" s="162"/>
      <c r="D88" s="287"/>
      <c r="E88" s="287"/>
      <c r="F88" s="287"/>
      <c r="G88" s="287"/>
      <c r="H88" s="287"/>
      <c r="I88" s="287"/>
      <c r="J88" s="287"/>
      <c r="K88" s="288"/>
      <c r="L88" s="187"/>
      <c r="M88" s="187"/>
      <c r="N88" s="166"/>
      <c r="O88" s="166"/>
    </row>
    <row r="89" spans="1:18" ht="169.5" customHeight="1" thickBot="1" x14ac:dyDescent="0.35">
      <c r="A89" s="634"/>
      <c r="B89" s="635"/>
      <c r="C89" s="635"/>
      <c r="D89" s="635"/>
      <c r="E89" s="635"/>
      <c r="F89" s="635"/>
      <c r="G89" s="635"/>
      <c r="H89" s="635"/>
      <c r="I89" s="635"/>
      <c r="J89" s="635"/>
      <c r="K89" s="636"/>
      <c r="L89" s="187"/>
      <c r="M89" s="187"/>
      <c r="N89" s="166"/>
      <c r="O89" s="166"/>
    </row>
    <row r="90" spans="1:18" ht="15" thickTop="1" x14ac:dyDescent="0.3">
      <c r="A90" s="449" t="s">
        <v>299</v>
      </c>
      <c r="B90" s="450"/>
      <c r="C90" s="450"/>
      <c r="D90" s="450"/>
      <c r="E90" s="450"/>
      <c r="F90" s="450"/>
      <c r="G90" s="450"/>
      <c r="H90" s="450"/>
      <c r="I90" s="450"/>
      <c r="J90" s="450"/>
      <c r="K90" s="451"/>
      <c r="L90" s="187"/>
      <c r="M90" s="187"/>
      <c r="N90" s="166"/>
      <c r="O90" s="166"/>
    </row>
    <row r="91" spans="1:18" ht="14.4" customHeight="1" x14ac:dyDescent="0.3">
      <c r="A91" s="452" t="s">
        <v>228</v>
      </c>
      <c r="B91" s="453"/>
      <c r="C91" s="453"/>
      <c r="D91" s="453"/>
      <c r="E91" s="453"/>
      <c r="F91" s="453"/>
      <c r="G91" s="453"/>
      <c r="H91" s="453"/>
      <c r="I91" s="453"/>
      <c r="J91" s="453"/>
      <c r="K91" s="454"/>
      <c r="L91" s="187"/>
      <c r="M91" s="187"/>
      <c r="N91" s="166"/>
      <c r="O91" s="166"/>
    </row>
    <row r="92" spans="1:18" x14ac:dyDescent="0.3">
      <c r="A92" s="603" t="s">
        <v>13</v>
      </c>
      <c r="B92" s="448"/>
      <c r="C92" s="317" t="s">
        <v>14</v>
      </c>
      <c r="D92" s="603" t="s">
        <v>15</v>
      </c>
      <c r="E92" s="448"/>
      <c r="F92" s="603" t="s">
        <v>3</v>
      </c>
      <c r="G92" s="447"/>
      <c r="H92" s="447"/>
      <c r="I92" s="447"/>
      <c r="J92" s="447"/>
      <c r="K92" s="448"/>
      <c r="L92" s="187"/>
      <c r="M92" s="166"/>
      <c r="N92" s="166"/>
    </row>
    <row r="93" spans="1:18" ht="36.6" customHeight="1" x14ac:dyDescent="0.3">
      <c r="A93" s="452" t="s">
        <v>24</v>
      </c>
      <c r="B93" s="454"/>
      <c r="C93" s="300" t="s">
        <v>210</v>
      </c>
      <c r="D93" s="452" t="s">
        <v>25</v>
      </c>
      <c r="E93" s="454"/>
      <c r="F93" s="452" t="s">
        <v>28</v>
      </c>
      <c r="G93" s="453"/>
      <c r="H93" s="453"/>
      <c r="I93" s="453"/>
      <c r="J93" s="453"/>
      <c r="K93" s="454"/>
      <c r="L93" s="187"/>
      <c r="M93" s="187"/>
      <c r="N93" s="166"/>
      <c r="O93" s="166"/>
    </row>
    <row r="94" spans="1:18" s="19" customFormat="1" ht="33.75" customHeight="1" x14ac:dyDescent="0.3">
      <c r="A94" s="311"/>
      <c r="B94" s="312"/>
      <c r="C94" s="318"/>
      <c r="D94" s="560"/>
      <c r="E94" s="562"/>
      <c r="F94" s="458" t="s">
        <v>26</v>
      </c>
      <c r="G94" s="465" t="s">
        <v>71</v>
      </c>
      <c r="H94" s="458" t="s">
        <v>27</v>
      </c>
      <c r="I94" s="458" t="s">
        <v>75</v>
      </c>
      <c r="J94" s="465" t="s">
        <v>73</v>
      </c>
      <c r="K94" s="458" t="s">
        <v>51</v>
      </c>
      <c r="L94" s="187"/>
      <c r="M94" s="187"/>
      <c r="N94" s="166"/>
      <c r="O94" s="166"/>
    </row>
    <row r="95" spans="1:18" s="19" customFormat="1" x14ac:dyDescent="0.3">
      <c r="A95" s="313"/>
      <c r="B95" s="314"/>
      <c r="C95" s="319"/>
      <c r="D95" s="563"/>
      <c r="E95" s="565"/>
      <c r="F95" s="459"/>
      <c r="G95" s="466"/>
      <c r="H95" s="459"/>
      <c r="I95" s="459"/>
      <c r="J95" s="466"/>
      <c r="K95" s="459"/>
      <c r="L95" s="187"/>
      <c r="M95" s="187"/>
      <c r="N95" s="166"/>
      <c r="O95" s="166"/>
    </row>
    <row r="96" spans="1:18" s="19" customFormat="1" ht="20.100000000000001" hidden="1" customHeight="1" x14ac:dyDescent="0.3">
      <c r="A96" s="230"/>
      <c r="B96" s="230"/>
      <c r="C96" s="230"/>
      <c r="D96" s="230"/>
      <c r="E96" s="230"/>
      <c r="F96" s="231"/>
      <c r="G96" s="231"/>
      <c r="H96" s="229"/>
      <c r="I96" s="232"/>
      <c r="J96" s="233"/>
      <c r="K96" s="186"/>
      <c r="L96" s="166"/>
      <c r="M96" s="166"/>
    </row>
    <row r="97" spans="1:18" s="19" customFormat="1" ht="20.100000000000001" customHeight="1" x14ac:dyDescent="0.3">
      <c r="A97" s="637"/>
      <c r="B97" s="638"/>
      <c r="C97" s="310"/>
      <c r="D97" s="455"/>
      <c r="E97" s="455"/>
      <c r="F97" s="296"/>
      <c r="G97" s="309"/>
      <c r="H97" s="308"/>
      <c r="I97" s="293">
        <f>SUM(F97:F97)*H97</f>
        <v>0</v>
      </c>
      <c r="J97" s="322">
        <v>0</v>
      </c>
      <c r="K97" s="293">
        <f>IF(I97-J97&lt;0,0,I97-J97)</f>
        <v>0</v>
      </c>
      <c r="N97" s="187"/>
      <c r="O97" s="187"/>
      <c r="P97" s="166"/>
      <c r="Q97" s="166"/>
    </row>
    <row r="98" spans="1:18" s="19" customFormat="1" hidden="1" x14ac:dyDescent="0.3">
      <c r="A98" s="234"/>
      <c r="B98" s="234"/>
      <c r="C98" s="234"/>
      <c r="D98" s="234"/>
      <c r="E98" s="234"/>
      <c r="F98" s="234"/>
      <c r="G98" s="231"/>
      <c r="H98" s="231"/>
      <c r="I98" s="229"/>
      <c r="J98" s="232"/>
      <c r="K98" s="233"/>
      <c r="L98" s="186"/>
      <c r="M98" s="186"/>
      <c r="N98" s="235"/>
      <c r="O98" s="187"/>
      <c r="P98" s="187"/>
      <c r="Q98" s="166"/>
      <c r="R98" s="166"/>
    </row>
    <row r="99" spans="1:18" s="19" customFormat="1" hidden="1" x14ac:dyDescent="0.3">
      <c r="A99" s="234"/>
      <c r="B99" s="234"/>
      <c r="C99" s="234"/>
      <c r="D99" s="234"/>
      <c r="E99" s="234"/>
      <c r="F99" s="234"/>
      <c r="G99" s="231"/>
      <c r="H99" s="231"/>
      <c r="I99" s="229"/>
      <c r="J99" s="232"/>
      <c r="K99" s="233"/>
      <c r="L99" s="186">
        <v>0</v>
      </c>
      <c r="M99" s="186">
        <v>0</v>
      </c>
      <c r="N99" s="235"/>
      <c r="O99" s="187"/>
      <c r="P99" s="187"/>
      <c r="Q99" s="166"/>
      <c r="R99" s="166"/>
    </row>
    <row r="100" spans="1:18" ht="22.5" customHeight="1" x14ac:dyDescent="0.3">
      <c r="A100" s="474" t="s">
        <v>20</v>
      </c>
      <c r="B100" s="475"/>
      <c r="C100" s="475"/>
      <c r="D100" s="475"/>
      <c r="E100" s="475"/>
      <c r="F100" s="475"/>
      <c r="G100" s="475"/>
      <c r="H100" s="476"/>
      <c r="I100" s="293">
        <f>SUM(I97:I99)</f>
        <v>0</v>
      </c>
      <c r="J100" s="293">
        <f>SUM(J97:J99)</f>
        <v>0</v>
      </c>
      <c r="K100" s="293">
        <f>SUM(I100-J100)</f>
        <v>0</v>
      </c>
      <c r="O100" s="187"/>
      <c r="P100" s="187"/>
      <c r="Q100" s="166"/>
      <c r="R100" s="166"/>
    </row>
    <row r="101" spans="1:18" ht="15" hidden="1" thickBot="1" x14ac:dyDescent="0.35">
      <c r="A101" s="462"/>
      <c r="B101" s="463"/>
      <c r="C101" s="463"/>
      <c r="D101" s="463"/>
      <c r="E101" s="463"/>
      <c r="F101" s="463"/>
      <c r="G101" s="463"/>
      <c r="H101" s="463"/>
      <c r="I101" s="463"/>
      <c r="J101" s="463"/>
      <c r="K101" s="571"/>
      <c r="L101" s="463"/>
      <c r="M101" s="463"/>
      <c r="N101" s="464"/>
      <c r="O101" s="187"/>
      <c r="P101" s="187"/>
      <c r="Q101" s="166"/>
      <c r="R101" s="166"/>
    </row>
    <row r="102" spans="1:18" ht="15" thickBot="1" x14ac:dyDescent="0.35">
      <c r="A102" s="445" t="s">
        <v>300</v>
      </c>
      <c r="B102" s="446"/>
      <c r="C102" s="446"/>
      <c r="D102" s="446"/>
      <c r="E102" s="299"/>
      <c r="F102" s="299"/>
      <c r="G102" s="299"/>
      <c r="H102" s="299"/>
      <c r="I102" s="299"/>
      <c r="J102" s="299"/>
      <c r="K102" s="22"/>
      <c r="L102" s="187"/>
      <c r="M102" s="187"/>
      <c r="N102" s="166"/>
      <c r="O102" s="166"/>
    </row>
    <row r="103" spans="1:18" ht="15" thickTop="1" x14ac:dyDescent="0.3">
      <c r="A103" s="449" t="s">
        <v>301</v>
      </c>
      <c r="B103" s="450"/>
      <c r="C103" s="450"/>
      <c r="D103" s="450"/>
      <c r="E103" s="450"/>
      <c r="F103" s="450"/>
      <c r="G103" s="450"/>
      <c r="H103" s="450"/>
      <c r="I103" s="450"/>
      <c r="J103" s="450"/>
      <c r="K103" s="451"/>
      <c r="L103" s="187"/>
      <c r="M103" s="187"/>
      <c r="N103" s="166"/>
      <c r="O103" s="166"/>
    </row>
    <row r="104" spans="1:18" ht="26.25" customHeight="1" x14ac:dyDescent="0.3">
      <c r="A104" s="452" t="s">
        <v>302</v>
      </c>
      <c r="B104" s="453"/>
      <c r="C104" s="453"/>
      <c r="D104" s="453"/>
      <c r="E104" s="453"/>
      <c r="F104" s="453"/>
      <c r="G104" s="453"/>
      <c r="H104" s="453"/>
      <c r="I104" s="453"/>
      <c r="J104" s="453"/>
      <c r="K104" s="454"/>
      <c r="L104" s="187"/>
      <c r="M104" s="187"/>
      <c r="N104" s="166"/>
      <c r="O104" s="166"/>
    </row>
    <row r="105" spans="1:18" x14ac:dyDescent="0.3">
      <c r="A105" s="576" t="s">
        <v>19</v>
      </c>
      <c r="B105" s="577"/>
      <c r="C105" s="578"/>
      <c r="D105" s="576" t="s">
        <v>294</v>
      </c>
      <c r="E105" s="577"/>
      <c r="F105" s="578"/>
      <c r="G105" s="576" t="s">
        <v>297</v>
      </c>
      <c r="H105" s="578"/>
      <c r="I105" s="582" t="s">
        <v>3</v>
      </c>
      <c r="J105" s="583"/>
      <c r="K105" s="584"/>
      <c r="L105" s="187"/>
      <c r="M105" s="187"/>
      <c r="N105" s="166"/>
      <c r="O105" s="166"/>
    </row>
    <row r="106" spans="1:18" ht="71.400000000000006" customHeight="1" x14ac:dyDescent="0.3">
      <c r="A106" s="579" t="s">
        <v>303</v>
      </c>
      <c r="B106" s="580"/>
      <c r="C106" s="581"/>
      <c r="D106" s="579" t="s">
        <v>305</v>
      </c>
      <c r="E106" s="580"/>
      <c r="F106" s="581"/>
      <c r="G106" s="579" t="s">
        <v>306</v>
      </c>
      <c r="H106" s="581"/>
      <c r="I106" s="452" t="s">
        <v>223</v>
      </c>
      <c r="J106" s="453"/>
      <c r="K106" s="454"/>
      <c r="L106" s="187"/>
      <c r="M106" s="187"/>
      <c r="N106" s="166"/>
      <c r="O106" s="166"/>
    </row>
    <row r="107" spans="1:18" ht="15" customHeight="1" x14ac:dyDescent="0.3">
      <c r="A107" s="560"/>
      <c r="B107" s="561"/>
      <c r="C107" s="561"/>
      <c r="D107" s="561"/>
      <c r="E107" s="561"/>
      <c r="F107" s="561"/>
      <c r="G107" s="561"/>
      <c r="H107" s="561"/>
      <c r="I107" s="458" t="s">
        <v>75</v>
      </c>
      <c r="J107" s="465" t="s">
        <v>73</v>
      </c>
      <c r="K107" s="458" t="s">
        <v>51</v>
      </c>
      <c r="O107" s="187"/>
      <c r="P107" s="187"/>
      <c r="Q107" s="166"/>
      <c r="R107" s="166"/>
    </row>
    <row r="108" spans="1:18" x14ac:dyDescent="0.3">
      <c r="A108" s="563"/>
      <c r="B108" s="564"/>
      <c r="C108" s="564"/>
      <c r="D108" s="564"/>
      <c r="E108" s="564"/>
      <c r="F108" s="564"/>
      <c r="G108" s="564"/>
      <c r="H108" s="564"/>
      <c r="I108" s="459"/>
      <c r="J108" s="466"/>
      <c r="K108" s="459"/>
      <c r="O108" s="187"/>
      <c r="P108" s="187"/>
      <c r="Q108" s="166"/>
      <c r="R108" s="166"/>
    </row>
    <row r="109" spans="1:18" ht="30" hidden="1" customHeight="1" x14ac:dyDescent="0.3">
      <c r="A109" s="511"/>
      <c r="B109" s="512"/>
      <c r="C109" s="513"/>
      <c r="D109" s="511"/>
      <c r="E109" s="512"/>
      <c r="F109" s="512"/>
      <c r="G109" s="513"/>
      <c r="H109" s="511"/>
      <c r="I109" s="512"/>
      <c r="J109" s="512"/>
      <c r="K109" s="513"/>
      <c r="L109" s="294">
        <v>0</v>
      </c>
      <c r="M109" s="301">
        <v>0</v>
      </c>
      <c r="N109" s="293">
        <f>IF(L109-M109&lt;0,0,L109-M109)</f>
        <v>0</v>
      </c>
      <c r="O109" s="187"/>
      <c r="P109" s="187"/>
      <c r="Q109" s="166"/>
      <c r="R109" s="166"/>
    </row>
    <row r="110" spans="1:18" ht="30" customHeight="1" x14ac:dyDescent="0.3">
      <c r="A110" s="511"/>
      <c r="B110" s="512"/>
      <c r="C110" s="513"/>
      <c r="D110" s="511"/>
      <c r="E110" s="512"/>
      <c r="F110" s="513"/>
      <c r="G110" s="511"/>
      <c r="H110" s="512"/>
      <c r="I110" s="294">
        <v>0</v>
      </c>
      <c r="J110" s="301">
        <v>0</v>
      </c>
      <c r="K110" s="293">
        <f>IF(I110-J110&lt;0,0,I110-J110)</f>
        <v>0</v>
      </c>
      <c r="O110" s="187"/>
      <c r="P110" s="187"/>
      <c r="Q110" s="166"/>
      <c r="R110" s="166"/>
    </row>
    <row r="111" spans="1:18" ht="30" customHeight="1" x14ac:dyDescent="0.3">
      <c r="A111" s="474" t="s">
        <v>20</v>
      </c>
      <c r="B111" s="475"/>
      <c r="C111" s="475"/>
      <c r="D111" s="475"/>
      <c r="E111" s="475"/>
      <c r="F111" s="475"/>
      <c r="G111" s="475"/>
      <c r="H111" s="476"/>
      <c r="I111" s="293">
        <f>SUM(I109:I110)</f>
        <v>0</v>
      </c>
      <c r="J111" s="293">
        <f>SUM(J109:M110)</f>
        <v>0</v>
      </c>
      <c r="K111" s="293">
        <f>SUM(I111-J111)</f>
        <v>0</v>
      </c>
      <c r="L111" s="187"/>
      <c r="M111" s="187"/>
      <c r="N111" s="166"/>
      <c r="O111" s="166"/>
    </row>
    <row r="112" spans="1:18" ht="25.5" customHeight="1" x14ac:dyDescent="0.3">
      <c r="A112" s="302" t="s">
        <v>308</v>
      </c>
      <c r="B112" s="302"/>
      <c r="C112" s="162"/>
      <c r="D112" s="287"/>
      <c r="E112" s="287"/>
      <c r="F112" s="287"/>
      <c r="G112" s="287"/>
      <c r="H112" s="287"/>
      <c r="I112" s="287"/>
      <c r="J112" s="287"/>
      <c r="K112" s="288"/>
      <c r="L112" s="187"/>
      <c r="M112" s="187"/>
      <c r="N112" s="166"/>
      <c r="O112" s="166"/>
    </row>
    <row r="113" spans="1:18" ht="169.5" customHeight="1" thickBot="1" x14ac:dyDescent="0.35">
      <c r="A113" s="634"/>
      <c r="B113" s="635"/>
      <c r="C113" s="635"/>
      <c r="D113" s="635"/>
      <c r="E113" s="635"/>
      <c r="F113" s="635"/>
      <c r="G113" s="635"/>
      <c r="H113" s="635"/>
      <c r="I113" s="635"/>
      <c r="J113" s="635"/>
      <c r="K113" s="636"/>
      <c r="L113" s="187"/>
      <c r="M113" s="166"/>
      <c r="N113" s="166"/>
    </row>
    <row r="114" spans="1:18" ht="15" thickTop="1" x14ac:dyDescent="0.3">
      <c r="A114" s="449" t="s">
        <v>299</v>
      </c>
      <c r="B114" s="450"/>
      <c r="C114" s="450"/>
      <c r="D114" s="450"/>
      <c r="E114" s="450"/>
      <c r="F114" s="450"/>
      <c r="G114" s="450"/>
      <c r="H114" s="450"/>
      <c r="I114" s="450"/>
      <c r="J114" s="450"/>
      <c r="K114" s="451"/>
      <c r="L114" s="187"/>
      <c r="M114" s="187"/>
      <c r="N114" s="166"/>
      <c r="O114" s="166"/>
    </row>
    <row r="115" spans="1:18" ht="14.4" customHeight="1" x14ac:dyDescent="0.3">
      <c r="A115" s="452" t="s">
        <v>228</v>
      </c>
      <c r="B115" s="453"/>
      <c r="C115" s="453"/>
      <c r="D115" s="453"/>
      <c r="E115" s="453"/>
      <c r="F115" s="453"/>
      <c r="G115" s="453"/>
      <c r="H115" s="453"/>
      <c r="I115" s="453"/>
      <c r="J115" s="453"/>
      <c r="K115" s="454"/>
      <c r="L115" s="187"/>
      <c r="M115" s="187"/>
      <c r="N115" s="166"/>
      <c r="O115" s="166"/>
    </row>
    <row r="116" spans="1:18" x14ac:dyDescent="0.3">
      <c r="A116" s="603" t="s">
        <v>13</v>
      </c>
      <c r="B116" s="448"/>
      <c r="C116" s="316" t="s">
        <v>14</v>
      </c>
      <c r="D116" s="603" t="s">
        <v>15</v>
      </c>
      <c r="E116" s="448"/>
      <c r="F116" s="603" t="s">
        <v>3</v>
      </c>
      <c r="G116" s="447"/>
      <c r="H116" s="447"/>
      <c r="I116" s="447"/>
      <c r="J116" s="447"/>
      <c r="K116" s="448"/>
      <c r="L116" s="187"/>
      <c r="M116" s="187"/>
      <c r="N116" s="166"/>
      <c r="O116" s="166"/>
    </row>
    <row r="117" spans="1:18" ht="36" customHeight="1" x14ac:dyDescent="0.3">
      <c r="A117" s="452" t="s">
        <v>24</v>
      </c>
      <c r="B117" s="454"/>
      <c r="C117" s="249" t="s">
        <v>210</v>
      </c>
      <c r="D117" s="452" t="s">
        <v>25</v>
      </c>
      <c r="E117" s="454"/>
      <c r="F117" s="452" t="s">
        <v>28</v>
      </c>
      <c r="G117" s="453"/>
      <c r="H117" s="453"/>
      <c r="I117" s="453"/>
      <c r="J117" s="453"/>
      <c r="K117" s="454"/>
      <c r="L117" s="187"/>
      <c r="M117" s="187"/>
      <c r="N117" s="166"/>
      <c r="O117" s="166"/>
    </row>
    <row r="118" spans="1:18" s="19" customFormat="1" ht="33.75" customHeight="1" x14ac:dyDescent="0.3">
      <c r="A118" s="560"/>
      <c r="B118" s="561"/>
      <c r="C118" s="562"/>
      <c r="D118" s="560"/>
      <c r="E118" s="562"/>
      <c r="F118" s="458" t="s">
        <v>26</v>
      </c>
      <c r="G118" s="465" t="s">
        <v>71</v>
      </c>
      <c r="H118" s="458" t="s">
        <v>27</v>
      </c>
      <c r="I118" s="458" t="s">
        <v>75</v>
      </c>
      <c r="J118" s="465" t="s">
        <v>73</v>
      </c>
      <c r="K118" s="458" t="s">
        <v>51</v>
      </c>
      <c r="L118" s="187"/>
      <c r="M118" s="187"/>
      <c r="N118" s="166"/>
      <c r="O118" s="166"/>
    </row>
    <row r="119" spans="1:18" s="19" customFormat="1" x14ac:dyDescent="0.3">
      <c r="A119" s="563"/>
      <c r="B119" s="564"/>
      <c r="C119" s="565"/>
      <c r="D119" s="563"/>
      <c r="E119" s="565"/>
      <c r="F119" s="459"/>
      <c r="G119" s="466"/>
      <c r="H119" s="459"/>
      <c r="I119" s="459"/>
      <c r="J119" s="466"/>
      <c r="K119" s="459"/>
      <c r="L119" s="187"/>
      <c r="M119" s="187"/>
      <c r="N119" s="166"/>
      <c r="O119" s="166"/>
    </row>
    <row r="120" spans="1:18" s="19" customFormat="1" ht="20.100000000000001" customHeight="1" x14ac:dyDescent="0.3">
      <c r="A120" s="442"/>
      <c r="B120" s="443"/>
      <c r="C120" s="305"/>
      <c r="D120" s="616"/>
      <c r="E120" s="617"/>
      <c r="G120" s="320"/>
      <c r="I120" s="293">
        <f>SUM(F120*G120)*H120</f>
        <v>0</v>
      </c>
      <c r="J120" s="321">
        <v>0</v>
      </c>
      <c r="K120" s="293">
        <f>IF(I120-J120&lt;0,0,I120-J120)</f>
        <v>0</v>
      </c>
      <c r="L120" s="187"/>
      <c r="M120" s="166"/>
      <c r="N120" s="166"/>
    </row>
    <row r="121" spans="1:18" s="19" customFormat="1" hidden="1" x14ac:dyDescent="0.3">
      <c r="A121" s="234"/>
      <c r="B121" s="234"/>
      <c r="C121" s="234"/>
      <c r="D121" s="234"/>
      <c r="E121" s="234"/>
      <c r="F121" s="234"/>
      <c r="G121" s="231"/>
      <c r="H121" s="231"/>
      <c r="I121" s="229"/>
      <c r="J121" s="232"/>
      <c r="K121" s="233"/>
      <c r="L121" s="186">
        <v>0</v>
      </c>
      <c r="M121" s="186">
        <v>0</v>
      </c>
      <c r="N121" s="235"/>
      <c r="O121" s="187"/>
      <c r="P121" s="187"/>
      <c r="Q121" s="166"/>
      <c r="R121" s="166"/>
    </row>
    <row r="122" spans="1:18" ht="22.5" customHeight="1" x14ac:dyDescent="0.3">
      <c r="A122" s="474" t="s">
        <v>20</v>
      </c>
      <c r="B122" s="475"/>
      <c r="C122" s="475"/>
      <c r="D122" s="475"/>
      <c r="E122" s="475"/>
      <c r="F122" s="475"/>
      <c r="G122" s="475"/>
      <c r="H122" s="476"/>
      <c r="I122" s="293">
        <f>SUM(I121:I121)</f>
        <v>0</v>
      </c>
      <c r="J122" s="293">
        <f>SUM(J121:J121)</f>
        <v>0</v>
      </c>
      <c r="K122" s="293">
        <f>SUM(I122-J122)</f>
        <v>0</v>
      </c>
      <c r="L122" s="187"/>
      <c r="M122" s="187"/>
      <c r="N122" s="166"/>
      <c r="O122" s="166"/>
    </row>
    <row r="123" spans="1:18" ht="15" thickBot="1" x14ac:dyDescent="0.35">
      <c r="A123" s="298" t="s">
        <v>316</v>
      </c>
      <c r="B123" s="299"/>
      <c r="C123" s="299"/>
      <c r="D123" s="299"/>
      <c r="E123" s="299"/>
      <c r="F123" s="299"/>
      <c r="G123" s="299"/>
      <c r="H123" s="299"/>
      <c r="I123" s="299"/>
      <c r="J123" s="299"/>
      <c r="K123" s="22"/>
      <c r="L123" s="187"/>
      <c r="M123" s="187"/>
      <c r="N123" s="166"/>
      <c r="O123" s="166"/>
    </row>
    <row r="124" spans="1:18" ht="15" thickTop="1" x14ac:dyDescent="0.3">
      <c r="A124" s="449" t="s">
        <v>48</v>
      </c>
      <c r="B124" s="450"/>
      <c r="C124" s="450"/>
      <c r="D124" s="450"/>
      <c r="E124" s="450"/>
      <c r="F124" s="450"/>
      <c r="G124" s="450"/>
      <c r="H124" s="450"/>
      <c r="I124" s="450"/>
      <c r="J124" s="450"/>
      <c r="K124" s="451"/>
      <c r="L124" s="187"/>
      <c r="M124" s="187"/>
      <c r="N124" s="166"/>
      <c r="O124" s="166"/>
    </row>
    <row r="125" spans="1:18" ht="15" customHeight="1" x14ac:dyDescent="0.3">
      <c r="A125" s="452" t="s">
        <v>47</v>
      </c>
      <c r="B125" s="453"/>
      <c r="C125" s="453"/>
      <c r="D125" s="453"/>
      <c r="E125" s="453"/>
      <c r="F125" s="453"/>
      <c r="G125" s="453"/>
      <c r="H125" s="453"/>
      <c r="I125" s="453"/>
      <c r="J125" s="453"/>
      <c r="K125" s="454"/>
      <c r="L125" s="187"/>
      <c r="M125" s="187"/>
      <c r="N125" s="166"/>
      <c r="O125" s="166"/>
    </row>
    <row r="126" spans="1:18" ht="31.5" customHeight="1" x14ac:dyDescent="0.3">
      <c r="A126" s="323"/>
      <c r="B126" s="324"/>
      <c r="C126" s="324"/>
      <c r="D126" s="324"/>
      <c r="E126" s="324"/>
      <c r="F126" s="324"/>
      <c r="G126" s="324"/>
      <c r="H126" s="324"/>
      <c r="I126" s="289" t="s">
        <v>75</v>
      </c>
      <c r="J126" s="290" t="s">
        <v>73</v>
      </c>
      <c r="K126" s="289" t="s">
        <v>51</v>
      </c>
      <c r="L126" s="187"/>
      <c r="M126" s="187"/>
      <c r="N126" s="166"/>
      <c r="O126" s="166"/>
    </row>
    <row r="127" spans="1:18" ht="30" hidden="1" customHeight="1" x14ac:dyDescent="0.3">
      <c r="A127" s="315"/>
      <c r="B127" s="315"/>
      <c r="C127" s="315"/>
      <c r="D127" s="315"/>
      <c r="E127" s="315"/>
      <c r="F127" s="315"/>
      <c r="G127" s="315"/>
      <c r="H127" s="315"/>
      <c r="I127" s="295"/>
      <c r="J127" s="301"/>
      <c r="K127" s="293">
        <f>IF(I127-J127&lt;0,0,I127-J127)</f>
        <v>0</v>
      </c>
      <c r="L127" s="187"/>
      <c r="M127" s="187"/>
      <c r="N127" s="166"/>
      <c r="O127" s="166"/>
    </row>
    <row r="128" spans="1:18" hidden="1" x14ac:dyDescent="0.3">
      <c r="A128" s="236"/>
      <c r="B128" s="236"/>
      <c r="C128" s="236"/>
      <c r="D128" s="236"/>
      <c r="E128" s="236"/>
      <c r="F128" s="236"/>
      <c r="G128" s="236"/>
      <c r="H128" s="236"/>
      <c r="I128" s="237"/>
      <c r="J128" s="238"/>
      <c r="K128" s="235"/>
      <c r="L128" s="187"/>
      <c r="M128" s="166"/>
      <c r="N128" s="166"/>
    </row>
    <row r="129" spans="1:18" ht="30" customHeight="1" x14ac:dyDescent="0.3">
      <c r="A129" s="315"/>
      <c r="B129" s="315"/>
      <c r="C129" s="315"/>
      <c r="D129" s="315"/>
      <c r="E129" s="315"/>
      <c r="F129" s="315"/>
      <c r="G129" s="315"/>
      <c r="H129" s="315"/>
      <c r="I129" s="295"/>
      <c r="J129" s="301"/>
      <c r="K129" s="293">
        <f>IF(I129-J129&lt;0,0,I129-J129)</f>
        <v>0</v>
      </c>
      <c r="L129" s="187"/>
      <c r="M129" s="187"/>
      <c r="N129" s="166"/>
      <c r="O129" s="166"/>
    </row>
    <row r="130" spans="1:18" hidden="1" x14ac:dyDescent="0.3">
      <c r="A130" s="236"/>
      <c r="B130" s="236"/>
      <c r="C130" s="236"/>
      <c r="D130" s="236"/>
      <c r="E130" s="236"/>
      <c r="F130" s="236"/>
      <c r="G130" s="236"/>
      <c r="H130" s="236"/>
      <c r="I130" s="236"/>
      <c r="J130" s="236"/>
      <c r="K130" s="236"/>
      <c r="L130" s="237"/>
      <c r="M130" s="238"/>
      <c r="N130" s="235"/>
      <c r="O130" s="187"/>
      <c r="P130" s="166"/>
      <c r="Q130" s="166"/>
    </row>
    <row r="131" spans="1:18" hidden="1" x14ac:dyDescent="0.3">
      <c r="A131" s="236"/>
      <c r="B131" s="236"/>
      <c r="C131" s="236"/>
      <c r="D131" s="236"/>
      <c r="E131" s="236"/>
      <c r="F131" s="236"/>
      <c r="G131" s="236"/>
      <c r="H131" s="236"/>
      <c r="I131" s="236"/>
      <c r="J131" s="236"/>
      <c r="K131" s="236"/>
      <c r="L131" s="237">
        <v>0</v>
      </c>
      <c r="M131" s="238">
        <v>0</v>
      </c>
      <c r="N131" s="235"/>
      <c r="O131" s="187"/>
      <c r="P131" s="166"/>
      <c r="Q131" s="166"/>
    </row>
    <row r="132" spans="1:18" ht="22.5" customHeight="1" x14ac:dyDescent="0.3">
      <c r="A132" s="474" t="s">
        <v>20</v>
      </c>
      <c r="B132" s="475"/>
      <c r="C132" s="475"/>
      <c r="D132" s="475"/>
      <c r="E132" s="475"/>
      <c r="F132" s="475"/>
      <c r="G132" s="475"/>
      <c r="H132" s="476"/>
      <c r="I132" s="293">
        <f>SUM(I130:I131)</f>
        <v>0</v>
      </c>
      <c r="J132" s="293">
        <f>SUM(J130:J131)</f>
        <v>0</v>
      </c>
      <c r="K132" s="293">
        <f>SUM(I132-J132)</f>
        <v>0</v>
      </c>
      <c r="L132" s="187"/>
      <c r="M132" s="187"/>
      <c r="N132" s="166"/>
      <c r="O132" s="166"/>
    </row>
    <row r="133" spans="1:18" ht="31.95" customHeight="1" x14ac:dyDescent="0.3">
      <c r="A133" s="162" t="s">
        <v>205</v>
      </c>
      <c r="B133" s="162"/>
      <c r="C133" s="162"/>
      <c r="D133" s="287"/>
      <c r="E133" s="287"/>
      <c r="F133" s="287"/>
      <c r="G133" s="287"/>
      <c r="H133" s="287"/>
      <c r="I133" s="287"/>
      <c r="J133" s="287"/>
      <c r="K133" s="288"/>
      <c r="L133" s="187"/>
      <c r="M133" s="187"/>
      <c r="N133" s="166"/>
      <c r="O133" s="166"/>
    </row>
    <row r="134" spans="1:18" ht="134.25" customHeight="1" x14ac:dyDescent="0.3">
      <c r="A134" s="629"/>
      <c r="B134" s="630"/>
      <c r="C134" s="630"/>
      <c r="D134" s="630"/>
      <c r="E134" s="630"/>
      <c r="F134" s="630"/>
      <c r="G134" s="630"/>
      <c r="H134" s="630"/>
      <c r="I134" s="630"/>
      <c r="J134" s="630"/>
      <c r="K134" s="631"/>
      <c r="L134" s="187"/>
      <c r="M134" s="187"/>
      <c r="N134" s="166"/>
      <c r="O134" s="166"/>
    </row>
    <row r="135" spans="1:18" hidden="1" x14ac:dyDescent="0.3">
      <c r="A135" s="531"/>
      <c r="B135" s="532"/>
      <c r="C135" s="532"/>
      <c r="D135" s="532"/>
      <c r="E135" s="532"/>
      <c r="F135" s="532"/>
      <c r="G135" s="532"/>
      <c r="H135" s="532"/>
      <c r="I135" s="532"/>
      <c r="J135" s="532"/>
      <c r="K135" s="532"/>
      <c r="L135" s="532"/>
      <c r="M135" s="532"/>
      <c r="N135" s="533"/>
      <c r="O135" s="187"/>
      <c r="P135" s="187"/>
      <c r="Q135" s="166"/>
      <c r="R135" s="166"/>
    </row>
    <row r="136" spans="1:18" ht="15" thickBot="1" x14ac:dyDescent="0.35">
      <c r="A136" s="23" t="s">
        <v>304</v>
      </c>
      <c r="B136" s="24"/>
      <c r="C136" s="24"/>
      <c r="D136" s="24"/>
      <c r="E136" s="24"/>
      <c r="F136" s="24"/>
      <c r="G136" s="24"/>
      <c r="H136" s="24"/>
      <c r="I136" s="24"/>
      <c r="J136" s="24"/>
      <c r="K136" s="25"/>
      <c r="L136" s="187"/>
      <c r="M136" s="187"/>
      <c r="N136" s="166"/>
      <c r="O136" s="166"/>
    </row>
    <row r="137" spans="1:18" ht="15" thickTop="1" x14ac:dyDescent="0.3">
      <c r="A137" s="449" t="s">
        <v>19</v>
      </c>
      <c r="B137" s="450"/>
      <c r="C137" s="451"/>
      <c r="D137" s="449" t="s">
        <v>3</v>
      </c>
      <c r="E137" s="450"/>
      <c r="F137" s="450"/>
      <c r="G137" s="450"/>
      <c r="H137" s="450"/>
      <c r="I137" s="450"/>
      <c r="J137" s="450"/>
      <c r="K137" s="451"/>
      <c r="L137" s="187"/>
      <c r="M137" s="187"/>
      <c r="N137" s="166"/>
      <c r="O137" s="166"/>
    </row>
    <row r="138" spans="1:18" ht="15" customHeight="1" x14ac:dyDescent="0.3">
      <c r="A138" s="452" t="s">
        <v>87</v>
      </c>
      <c r="B138" s="453"/>
      <c r="C138" s="454"/>
      <c r="D138" s="452" t="s">
        <v>82</v>
      </c>
      <c r="E138" s="453"/>
      <c r="F138" s="453"/>
      <c r="G138" s="453"/>
      <c r="H138" s="453"/>
      <c r="I138" s="453"/>
      <c r="J138" s="453"/>
      <c r="K138" s="454"/>
      <c r="L138" s="187"/>
      <c r="M138" s="187"/>
      <c r="N138" s="166"/>
      <c r="O138" s="166"/>
    </row>
    <row r="139" spans="1:18" ht="32.25" customHeight="1" x14ac:dyDescent="0.3">
      <c r="A139" s="323"/>
      <c r="B139" s="600"/>
      <c r="C139" s="601"/>
      <c r="D139" s="632" t="s">
        <v>96</v>
      </c>
      <c r="E139" s="633"/>
      <c r="F139" s="522" t="s">
        <v>106</v>
      </c>
      <c r="G139" s="523"/>
      <c r="H139" s="524"/>
      <c r="I139" s="289" t="s">
        <v>75</v>
      </c>
      <c r="J139" s="290" t="s">
        <v>73</v>
      </c>
      <c r="K139" s="289" t="s">
        <v>51</v>
      </c>
      <c r="L139" s="187"/>
      <c r="M139" s="187"/>
      <c r="N139" s="166"/>
      <c r="O139" s="166"/>
    </row>
    <row r="140" spans="1:18" ht="31.5" customHeight="1" x14ac:dyDescent="0.3">
      <c r="A140" s="511"/>
      <c r="B140" s="512"/>
      <c r="C140" s="513"/>
      <c r="D140" s="511"/>
      <c r="E140" s="513"/>
      <c r="F140" s="534"/>
      <c r="G140" s="534"/>
      <c r="H140" s="534"/>
      <c r="I140" s="293">
        <f>CEILING(C140*F140,1)</f>
        <v>0</v>
      </c>
      <c r="J140" s="301">
        <v>0</v>
      </c>
      <c r="K140" s="293">
        <f>IF(I140-J140&lt;0,0,I140-J140)</f>
        <v>0</v>
      </c>
      <c r="L140" s="187"/>
      <c r="M140" s="187"/>
      <c r="N140" s="166"/>
      <c r="O140" s="166"/>
    </row>
    <row r="141" spans="1:18" hidden="1" x14ac:dyDescent="0.3">
      <c r="A141" s="213"/>
      <c r="B141" s="213"/>
      <c r="C141" s="213"/>
      <c r="D141" s="213"/>
      <c r="E141" s="213"/>
      <c r="F141" s="215"/>
      <c r="G141" s="215"/>
      <c r="H141" s="215"/>
      <c r="I141" s="239"/>
      <c r="J141" s="239"/>
      <c r="K141" s="239"/>
      <c r="L141" s="166"/>
    </row>
    <row r="142" spans="1:18" hidden="1" x14ac:dyDescent="0.3">
      <c r="A142" s="213"/>
      <c r="B142" s="213"/>
      <c r="C142" s="213"/>
      <c r="D142" s="213"/>
      <c r="E142" s="213"/>
      <c r="F142" s="215"/>
      <c r="G142" s="215"/>
      <c r="H142" s="215"/>
      <c r="I142" s="239"/>
      <c r="J142" s="239"/>
      <c r="K142" s="239"/>
      <c r="L142" s="166"/>
    </row>
    <row r="143" spans="1:18" hidden="1" x14ac:dyDescent="0.3">
      <c r="A143" s="213"/>
      <c r="B143" s="213"/>
      <c r="C143" s="213"/>
      <c r="D143" s="213"/>
      <c r="E143" s="213"/>
      <c r="F143" s="215"/>
      <c r="G143" s="215"/>
      <c r="H143" s="215"/>
      <c r="I143" s="293">
        <v>0</v>
      </c>
      <c r="J143" s="243">
        <v>0</v>
      </c>
      <c r="K143" s="219"/>
      <c r="L143" s="166"/>
    </row>
    <row r="144" spans="1:18" ht="22.5" customHeight="1" x14ac:dyDescent="0.3">
      <c r="A144" s="474" t="s">
        <v>20</v>
      </c>
      <c r="B144" s="475"/>
      <c r="C144" s="475"/>
      <c r="D144" s="475"/>
      <c r="E144" s="475"/>
      <c r="F144" s="475"/>
      <c r="G144" s="475"/>
      <c r="H144" s="476"/>
      <c r="I144" s="293">
        <f>SUM(I143:I143)</f>
        <v>0</v>
      </c>
      <c r="J144" s="293">
        <f>SUM(J143:J143)</f>
        <v>0</v>
      </c>
      <c r="K144" s="293">
        <f>SUM(I144-J144)</f>
        <v>0</v>
      </c>
      <c r="L144" s="187"/>
      <c r="M144" s="187"/>
      <c r="N144" s="166"/>
      <c r="O144" s="166"/>
    </row>
    <row r="145" spans="1:15" ht="25.95" customHeight="1" x14ac:dyDescent="0.3">
      <c r="A145" s="162" t="s">
        <v>206</v>
      </c>
      <c r="B145" s="162"/>
      <c r="C145" s="162"/>
      <c r="D145" s="287"/>
      <c r="E145" s="287"/>
      <c r="F145" s="287"/>
      <c r="G145" s="287"/>
      <c r="H145" s="287"/>
      <c r="I145" s="287"/>
      <c r="J145" s="287"/>
      <c r="K145" s="288"/>
      <c r="L145" s="187"/>
      <c r="M145" s="187"/>
      <c r="N145" s="166"/>
      <c r="O145" s="166"/>
    </row>
    <row r="146" spans="1:15" ht="98.25" customHeight="1" x14ac:dyDescent="0.3">
      <c r="A146" s="629"/>
      <c r="B146" s="630"/>
      <c r="C146" s="630"/>
      <c r="D146" s="630"/>
      <c r="E146" s="630"/>
      <c r="F146" s="630"/>
      <c r="G146" s="630"/>
      <c r="H146" s="630"/>
      <c r="I146" s="630"/>
      <c r="J146" s="630"/>
      <c r="K146" s="631"/>
    </row>
    <row r="147" spans="1:15" x14ac:dyDescent="0.3">
      <c r="A147" s="14"/>
    </row>
    <row r="148" spans="1:15" x14ac:dyDescent="0.3">
      <c r="A148" s="14"/>
    </row>
    <row r="149" spans="1:15" x14ac:dyDescent="0.3">
      <c r="A149" s="14"/>
    </row>
    <row r="150" spans="1:15" x14ac:dyDescent="0.3">
      <c r="A150" s="14"/>
    </row>
    <row r="151" spans="1:15" x14ac:dyDescent="0.3">
      <c r="A151" s="14"/>
    </row>
    <row r="152" spans="1:15" x14ac:dyDescent="0.3">
      <c r="A152" s="14"/>
    </row>
    <row r="153" spans="1:15" x14ac:dyDescent="0.3">
      <c r="A153" s="14"/>
    </row>
    <row r="154" spans="1:15" x14ac:dyDescent="0.3">
      <c r="A154" s="14"/>
    </row>
    <row r="155" spans="1:15" x14ac:dyDescent="0.3">
      <c r="A155" s="14"/>
    </row>
    <row r="156" spans="1:15" x14ac:dyDescent="0.3">
      <c r="A156" s="14"/>
    </row>
    <row r="157" spans="1:15" x14ac:dyDescent="0.3">
      <c r="A157" s="14"/>
    </row>
    <row r="158" spans="1:15" x14ac:dyDescent="0.3">
      <c r="A158" s="14"/>
    </row>
    <row r="159" spans="1:15" x14ac:dyDescent="0.3">
      <c r="A159" s="14"/>
    </row>
    <row r="160" spans="1:15" x14ac:dyDescent="0.3">
      <c r="A160" s="14"/>
    </row>
    <row r="161" spans="1:1" x14ac:dyDescent="0.3">
      <c r="A161" s="14"/>
    </row>
    <row r="162" spans="1:1" x14ac:dyDescent="0.3">
      <c r="A162" s="14"/>
    </row>
    <row r="163" spans="1:1" x14ac:dyDescent="0.3">
      <c r="A163" s="14"/>
    </row>
    <row r="164" spans="1:1" x14ac:dyDescent="0.3">
      <c r="A164" s="14"/>
    </row>
    <row r="165" spans="1:1" x14ac:dyDescent="0.3">
      <c r="A165" s="14"/>
    </row>
    <row r="166" spans="1:1" x14ac:dyDescent="0.3">
      <c r="A166" s="14"/>
    </row>
    <row r="167" spans="1:1" x14ac:dyDescent="0.3">
      <c r="A167" s="14"/>
    </row>
    <row r="168" spans="1:1" x14ac:dyDescent="0.3">
      <c r="A168" s="14"/>
    </row>
    <row r="169" spans="1:1" x14ac:dyDescent="0.3">
      <c r="A169" s="14"/>
    </row>
    <row r="170" spans="1:1" x14ac:dyDescent="0.3">
      <c r="A170" s="14"/>
    </row>
    <row r="171" spans="1:1" x14ac:dyDescent="0.3">
      <c r="A171" s="14"/>
    </row>
    <row r="172" spans="1:1" x14ac:dyDescent="0.3">
      <c r="A172" s="14"/>
    </row>
    <row r="173" spans="1:1" x14ac:dyDescent="0.3">
      <c r="A173" s="14"/>
    </row>
    <row r="174" spans="1:1" x14ac:dyDescent="0.3">
      <c r="A174" s="14"/>
    </row>
    <row r="175" spans="1:1" x14ac:dyDescent="0.3">
      <c r="A175" s="14"/>
    </row>
    <row r="176" spans="1:1" x14ac:dyDescent="0.3">
      <c r="A176" s="14"/>
    </row>
    <row r="177" spans="1:1" x14ac:dyDescent="0.3">
      <c r="A177" s="14"/>
    </row>
    <row r="178" spans="1:1" x14ac:dyDescent="0.3">
      <c r="A178" s="14"/>
    </row>
    <row r="179" spans="1:1" x14ac:dyDescent="0.3">
      <c r="A179" s="14"/>
    </row>
    <row r="180" spans="1:1" x14ac:dyDescent="0.3">
      <c r="A180" s="14"/>
    </row>
    <row r="181" spans="1:1" x14ac:dyDescent="0.3">
      <c r="A181" s="14"/>
    </row>
    <row r="182" spans="1:1" x14ac:dyDescent="0.3">
      <c r="A182" s="14"/>
    </row>
    <row r="183" spans="1:1" x14ac:dyDescent="0.3">
      <c r="A183" s="14"/>
    </row>
    <row r="184" spans="1:1" x14ac:dyDescent="0.3">
      <c r="A184" s="14"/>
    </row>
    <row r="185" spans="1:1" x14ac:dyDescent="0.3">
      <c r="A185" s="14"/>
    </row>
    <row r="186" spans="1:1" x14ac:dyDescent="0.3">
      <c r="A186" s="14"/>
    </row>
    <row r="187" spans="1:1" x14ac:dyDescent="0.3">
      <c r="A187" s="14"/>
    </row>
    <row r="188" spans="1:1" x14ac:dyDescent="0.3">
      <c r="A188" s="14"/>
    </row>
    <row r="189" spans="1:1" x14ac:dyDescent="0.3">
      <c r="A189" s="14"/>
    </row>
    <row r="190" spans="1:1" x14ac:dyDescent="0.3">
      <c r="A190" s="14"/>
    </row>
    <row r="191" spans="1:1" x14ac:dyDescent="0.3">
      <c r="A191" s="14"/>
    </row>
    <row r="192" spans="1:1" x14ac:dyDescent="0.3">
      <c r="A192" s="14"/>
    </row>
    <row r="193" spans="1:1" x14ac:dyDescent="0.3">
      <c r="A193" s="14"/>
    </row>
    <row r="194" spans="1:1" x14ac:dyDescent="0.3">
      <c r="A194" s="14"/>
    </row>
    <row r="195" spans="1:1" x14ac:dyDescent="0.3">
      <c r="A195" s="14"/>
    </row>
    <row r="196" spans="1:1" x14ac:dyDescent="0.3">
      <c r="A196" s="14"/>
    </row>
    <row r="197" spans="1:1" x14ac:dyDescent="0.3">
      <c r="A197" s="14"/>
    </row>
    <row r="198" spans="1:1" x14ac:dyDescent="0.3">
      <c r="A198" s="14"/>
    </row>
    <row r="199" spans="1:1" x14ac:dyDescent="0.3">
      <c r="A199" s="14"/>
    </row>
    <row r="200" spans="1:1" x14ac:dyDescent="0.3">
      <c r="A200" s="14"/>
    </row>
    <row r="201" spans="1:1" x14ac:dyDescent="0.3">
      <c r="A201" s="14"/>
    </row>
    <row r="202" spans="1:1" x14ac:dyDescent="0.3">
      <c r="A202" s="14"/>
    </row>
    <row r="203" spans="1:1" x14ac:dyDescent="0.3">
      <c r="A203" s="14"/>
    </row>
    <row r="204" spans="1:1" x14ac:dyDescent="0.3">
      <c r="A204" s="14"/>
    </row>
    <row r="205" spans="1:1" x14ac:dyDescent="0.3">
      <c r="A205" s="14"/>
    </row>
    <row r="206" spans="1:1" x14ac:dyDescent="0.3">
      <c r="A206" s="14"/>
    </row>
    <row r="207" spans="1:1" x14ac:dyDescent="0.3">
      <c r="A207" s="14"/>
    </row>
    <row r="208" spans="1:1" x14ac:dyDescent="0.3">
      <c r="A208" s="14"/>
    </row>
    <row r="209" spans="1:1" x14ac:dyDescent="0.3">
      <c r="A209" s="14"/>
    </row>
    <row r="210" spans="1:1" x14ac:dyDescent="0.3">
      <c r="A210" s="14"/>
    </row>
    <row r="211" spans="1:1" x14ac:dyDescent="0.3">
      <c r="A211" s="14"/>
    </row>
    <row r="212" spans="1:1" x14ac:dyDescent="0.3">
      <c r="A212" s="14"/>
    </row>
    <row r="213" spans="1:1" x14ac:dyDescent="0.3">
      <c r="A213" s="14"/>
    </row>
    <row r="214" spans="1:1" x14ac:dyDescent="0.3">
      <c r="A214" s="14"/>
    </row>
    <row r="215" spans="1:1" x14ac:dyDescent="0.3">
      <c r="A215" s="14"/>
    </row>
    <row r="216" spans="1:1" x14ac:dyDescent="0.3">
      <c r="A216" s="14"/>
    </row>
    <row r="217" spans="1:1" x14ac:dyDescent="0.3">
      <c r="A217" s="14"/>
    </row>
    <row r="218" spans="1:1" x14ac:dyDescent="0.3">
      <c r="A218" s="14"/>
    </row>
    <row r="219" spans="1:1" x14ac:dyDescent="0.3">
      <c r="A219" s="14"/>
    </row>
    <row r="220" spans="1:1" x14ac:dyDescent="0.3">
      <c r="A220" s="14"/>
    </row>
    <row r="221" spans="1:1" x14ac:dyDescent="0.3">
      <c r="A221" s="14"/>
    </row>
    <row r="222" spans="1:1" x14ac:dyDescent="0.3">
      <c r="A222" s="14"/>
    </row>
    <row r="223" spans="1:1" x14ac:dyDescent="0.3">
      <c r="A223" s="14"/>
    </row>
    <row r="224" spans="1:1" x14ac:dyDescent="0.3">
      <c r="A224" s="14"/>
    </row>
    <row r="225" spans="1:1" x14ac:dyDescent="0.3">
      <c r="A225" s="14"/>
    </row>
    <row r="226" spans="1:1" x14ac:dyDescent="0.3">
      <c r="A226" s="14"/>
    </row>
    <row r="227" spans="1:1" x14ac:dyDescent="0.3">
      <c r="A227" s="14"/>
    </row>
    <row r="228" spans="1:1" x14ac:dyDescent="0.3">
      <c r="A228" s="14"/>
    </row>
    <row r="229" spans="1:1" x14ac:dyDescent="0.3">
      <c r="A229" s="14"/>
    </row>
    <row r="230" spans="1:1" x14ac:dyDescent="0.3">
      <c r="A230" s="14"/>
    </row>
    <row r="231" spans="1:1" x14ac:dyDescent="0.3">
      <c r="A231" s="14"/>
    </row>
    <row r="232" spans="1:1" x14ac:dyDescent="0.3">
      <c r="A232" s="14"/>
    </row>
    <row r="233" spans="1:1" x14ac:dyDescent="0.3">
      <c r="A233" s="14"/>
    </row>
    <row r="234" spans="1:1" x14ac:dyDescent="0.3">
      <c r="A234" s="14"/>
    </row>
    <row r="235" spans="1:1" x14ac:dyDescent="0.3">
      <c r="A235" s="14"/>
    </row>
    <row r="236" spans="1:1" x14ac:dyDescent="0.3">
      <c r="A236" s="14"/>
    </row>
    <row r="237" spans="1:1" x14ac:dyDescent="0.3">
      <c r="A237" s="14"/>
    </row>
    <row r="238" spans="1:1" x14ac:dyDescent="0.3">
      <c r="A238" s="14"/>
    </row>
    <row r="239" spans="1:1" x14ac:dyDescent="0.3">
      <c r="A239" s="14"/>
    </row>
    <row r="240" spans="1:1" x14ac:dyDescent="0.3">
      <c r="A240" s="14"/>
    </row>
    <row r="241" spans="1:1" x14ac:dyDescent="0.3">
      <c r="A241" s="14"/>
    </row>
    <row r="242" spans="1:1" x14ac:dyDescent="0.3">
      <c r="A242" s="14"/>
    </row>
    <row r="243" spans="1:1" x14ac:dyDescent="0.3">
      <c r="A243" s="14"/>
    </row>
    <row r="244" spans="1:1" x14ac:dyDescent="0.3">
      <c r="A244" s="14"/>
    </row>
    <row r="245" spans="1:1" x14ac:dyDescent="0.3">
      <c r="A245" s="14"/>
    </row>
    <row r="246" spans="1:1" x14ac:dyDescent="0.3">
      <c r="A246" s="14"/>
    </row>
    <row r="247" spans="1:1" x14ac:dyDescent="0.3">
      <c r="A247" s="14"/>
    </row>
    <row r="248" spans="1:1" x14ac:dyDescent="0.3">
      <c r="A248" s="14"/>
    </row>
    <row r="249" spans="1:1" x14ac:dyDescent="0.3">
      <c r="A249" s="14"/>
    </row>
    <row r="250" spans="1:1" x14ac:dyDescent="0.3">
      <c r="A250" s="14"/>
    </row>
    <row r="251" spans="1:1" x14ac:dyDescent="0.3">
      <c r="A251" s="14"/>
    </row>
    <row r="252" spans="1:1" x14ac:dyDescent="0.3">
      <c r="A252" s="14"/>
    </row>
    <row r="253" spans="1:1" x14ac:dyDescent="0.3">
      <c r="A253" s="14"/>
    </row>
    <row r="254" spans="1:1" x14ac:dyDescent="0.3">
      <c r="A254" s="14"/>
    </row>
    <row r="255" spans="1:1" x14ac:dyDescent="0.3">
      <c r="A255" s="14"/>
    </row>
    <row r="256" spans="1:1" x14ac:dyDescent="0.3">
      <c r="A256" s="14"/>
    </row>
    <row r="257" spans="1:1" x14ac:dyDescent="0.3">
      <c r="A257" s="14"/>
    </row>
    <row r="258" spans="1:1" x14ac:dyDescent="0.3">
      <c r="A258" s="14"/>
    </row>
    <row r="259" spans="1:1" x14ac:dyDescent="0.3">
      <c r="A259" s="14"/>
    </row>
    <row r="260" spans="1:1" x14ac:dyDescent="0.3">
      <c r="A260" s="14"/>
    </row>
    <row r="261" spans="1:1" x14ac:dyDescent="0.3">
      <c r="A261" s="14"/>
    </row>
    <row r="262" spans="1:1" x14ac:dyDescent="0.3">
      <c r="A262" s="14"/>
    </row>
    <row r="263" spans="1:1" x14ac:dyDescent="0.3">
      <c r="A263" s="14"/>
    </row>
    <row r="264" spans="1:1" x14ac:dyDescent="0.3">
      <c r="A264" s="14"/>
    </row>
    <row r="265" spans="1:1" x14ac:dyDescent="0.3">
      <c r="A265" s="14"/>
    </row>
    <row r="266" spans="1:1" x14ac:dyDescent="0.3">
      <c r="A266" s="14"/>
    </row>
    <row r="267" spans="1:1" x14ac:dyDescent="0.3">
      <c r="A267" s="14"/>
    </row>
    <row r="268" spans="1:1" x14ac:dyDescent="0.3">
      <c r="A268" s="14"/>
    </row>
    <row r="269" spans="1:1" x14ac:dyDescent="0.3">
      <c r="A269" s="14"/>
    </row>
    <row r="270" spans="1:1" x14ac:dyDescent="0.3">
      <c r="A270" s="14"/>
    </row>
    <row r="271" spans="1:1" x14ac:dyDescent="0.3">
      <c r="A271" s="14"/>
    </row>
    <row r="272" spans="1:1" x14ac:dyDescent="0.3">
      <c r="A272" s="14"/>
    </row>
    <row r="273" spans="1:1" x14ac:dyDescent="0.3">
      <c r="A273" s="14"/>
    </row>
    <row r="274" spans="1:1" x14ac:dyDescent="0.3">
      <c r="A274" s="14"/>
    </row>
    <row r="275" spans="1:1" x14ac:dyDescent="0.3">
      <c r="A275" s="14"/>
    </row>
    <row r="276" spans="1:1" x14ac:dyDescent="0.3">
      <c r="A276" s="14"/>
    </row>
    <row r="277" spans="1:1" x14ac:dyDescent="0.3">
      <c r="A277" s="14"/>
    </row>
    <row r="278" spans="1:1" x14ac:dyDescent="0.3">
      <c r="A278" s="14"/>
    </row>
    <row r="279" spans="1:1" x14ac:dyDescent="0.3">
      <c r="A279" s="14"/>
    </row>
    <row r="280" spans="1:1" x14ac:dyDescent="0.3">
      <c r="A280" s="14"/>
    </row>
    <row r="281" spans="1:1" x14ac:dyDescent="0.3">
      <c r="A281" s="14"/>
    </row>
    <row r="282" spans="1:1" x14ac:dyDescent="0.3">
      <c r="A282" s="14"/>
    </row>
    <row r="283" spans="1:1" x14ac:dyDescent="0.3">
      <c r="A283" s="14"/>
    </row>
    <row r="284" spans="1:1" x14ac:dyDescent="0.3">
      <c r="A284" s="14"/>
    </row>
    <row r="285" spans="1:1" x14ac:dyDescent="0.3">
      <c r="A285" s="14"/>
    </row>
    <row r="286" spans="1:1" x14ac:dyDescent="0.3">
      <c r="A286" s="14"/>
    </row>
    <row r="287" spans="1:1" x14ac:dyDescent="0.3">
      <c r="A287" s="14"/>
    </row>
    <row r="288" spans="1:1" x14ac:dyDescent="0.3">
      <c r="A288" s="14"/>
    </row>
    <row r="289" spans="1:1" x14ac:dyDescent="0.3">
      <c r="A289" s="14"/>
    </row>
    <row r="290" spans="1:1" x14ac:dyDescent="0.3">
      <c r="A290" s="14"/>
    </row>
    <row r="291" spans="1:1" x14ac:dyDescent="0.3">
      <c r="A291" s="14"/>
    </row>
    <row r="292" spans="1:1" x14ac:dyDescent="0.3">
      <c r="A292" s="14"/>
    </row>
    <row r="293" spans="1:1" x14ac:dyDescent="0.3">
      <c r="A293" s="14"/>
    </row>
    <row r="294" spans="1:1" x14ac:dyDescent="0.3">
      <c r="A294" s="14"/>
    </row>
    <row r="295" spans="1:1" x14ac:dyDescent="0.3">
      <c r="A295" s="14"/>
    </row>
    <row r="296" spans="1:1" x14ac:dyDescent="0.3">
      <c r="A296" s="14"/>
    </row>
    <row r="297" spans="1:1" x14ac:dyDescent="0.3">
      <c r="A297" s="14"/>
    </row>
    <row r="298" spans="1:1" x14ac:dyDescent="0.3">
      <c r="A298" s="14"/>
    </row>
    <row r="299" spans="1:1" x14ac:dyDescent="0.3">
      <c r="A299" s="14"/>
    </row>
    <row r="300" spans="1:1" x14ac:dyDescent="0.3">
      <c r="A300" s="14"/>
    </row>
    <row r="301" spans="1:1" x14ac:dyDescent="0.3">
      <c r="A301" s="14"/>
    </row>
    <row r="302" spans="1:1" x14ac:dyDescent="0.3">
      <c r="A302" s="14"/>
    </row>
    <row r="303" spans="1:1" x14ac:dyDescent="0.3">
      <c r="A303" s="14"/>
    </row>
    <row r="304" spans="1:1" x14ac:dyDescent="0.3">
      <c r="A304" s="14"/>
    </row>
    <row r="305" spans="1:1" x14ac:dyDescent="0.3">
      <c r="A305" s="14"/>
    </row>
    <row r="306" spans="1:1" x14ac:dyDescent="0.3">
      <c r="A306" s="14"/>
    </row>
    <row r="307" spans="1:1" x14ac:dyDescent="0.3">
      <c r="A307" s="14"/>
    </row>
    <row r="308" spans="1:1" x14ac:dyDescent="0.3">
      <c r="A308" s="14"/>
    </row>
    <row r="309" spans="1:1" x14ac:dyDescent="0.3">
      <c r="A309" s="14"/>
    </row>
    <row r="310" spans="1:1" x14ac:dyDescent="0.3">
      <c r="A310" s="14"/>
    </row>
    <row r="311" spans="1:1" x14ac:dyDescent="0.3">
      <c r="A311" s="14"/>
    </row>
    <row r="312" spans="1:1" x14ac:dyDescent="0.3">
      <c r="A312" s="14"/>
    </row>
    <row r="313" spans="1:1" x14ac:dyDescent="0.3">
      <c r="A313" s="14"/>
    </row>
    <row r="314" spans="1:1" x14ac:dyDescent="0.3">
      <c r="A314" s="14"/>
    </row>
    <row r="315" spans="1:1" x14ac:dyDescent="0.3">
      <c r="A315" s="14"/>
    </row>
    <row r="316" spans="1:1" x14ac:dyDescent="0.3">
      <c r="A316" s="14"/>
    </row>
    <row r="317" spans="1:1" x14ac:dyDescent="0.3">
      <c r="A317" s="14"/>
    </row>
    <row r="318" spans="1:1" x14ac:dyDescent="0.3">
      <c r="A318" s="14"/>
    </row>
    <row r="319" spans="1:1" x14ac:dyDescent="0.3">
      <c r="A319" s="14"/>
    </row>
    <row r="320" spans="1:1" x14ac:dyDescent="0.3">
      <c r="A320" s="14"/>
    </row>
    <row r="321" spans="1:1" x14ac:dyDescent="0.3">
      <c r="A321" s="14"/>
    </row>
    <row r="322" spans="1:1" x14ac:dyDescent="0.3">
      <c r="A322" s="14"/>
    </row>
    <row r="323" spans="1:1" x14ac:dyDescent="0.3">
      <c r="A323" s="14"/>
    </row>
    <row r="324" spans="1:1" x14ac:dyDescent="0.3">
      <c r="A324" s="14"/>
    </row>
    <row r="325" spans="1:1" x14ac:dyDescent="0.3">
      <c r="A325" s="14"/>
    </row>
    <row r="326" spans="1:1" x14ac:dyDescent="0.3">
      <c r="A326" s="14"/>
    </row>
    <row r="327" spans="1:1" x14ac:dyDescent="0.3">
      <c r="A327" s="14"/>
    </row>
    <row r="328" spans="1:1" x14ac:dyDescent="0.3">
      <c r="A328" s="14"/>
    </row>
    <row r="329" spans="1:1" x14ac:dyDescent="0.3">
      <c r="A329" s="14"/>
    </row>
    <row r="330" spans="1:1" x14ac:dyDescent="0.3">
      <c r="A330" s="14"/>
    </row>
    <row r="331" spans="1:1" x14ac:dyDescent="0.3">
      <c r="A331" s="14"/>
    </row>
    <row r="332" spans="1:1" x14ac:dyDescent="0.3">
      <c r="A332" s="14"/>
    </row>
    <row r="333" spans="1:1" x14ac:dyDescent="0.3">
      <c r="A333" s="14"/>
    </row>
    <row r="334" spans="1:1" x14ac:dyDescent="0.3">
      <c r="A334" s="14"/>
    </row>
    <row r="335" spans="1:1" x14ac:dyDescent="0.3">
      <c r="A335" s="14"/>
    </row>
    <row r="336" spans="1:1" x14ac:dyDescent="0.3">
      <c r="A336" s="14"/>
    </row>
    <row r="337" spans="1:1" x14ac:dyDescent="0.3">
      <c r="A337" s="14"/>
    </row>
    <row r="338" spans="1:1" x14ac:dyDescent="0.3">
      <c r="A338" s="14"/>
    </row>
    <row r="339" spans="1:1" x14ac:dyDescent="0.3">
      <c r="A339" s="14"/>
    </row>
    <row r="340" spans="1:1" x14ac:dyDescent="0.3">
      <c r="A340" s="14"/>
    </row>
    <row r="341" spans="1:1" x14ac:dyDescent="0.3">
      <c r="A341" s="14"/>
    </row>
    <row r="342" spans="1:1" x14ac:dyDescent="0.3">
      <c r="A342" s="14"/>
    </row>
    <row r="343" spans="1:1" x14ac:dyDescent="0.3">
      <c r="A343" s="14"/>
    </row>
    <row r="344" spans="1:1" x14ac:dyDescent="0.3">
      <c r="A344" s="14"/>
    </row>
    <row r="345" spans="1:1" x14ac:dyDescent="0.3">
      <c r="A345" s="14"/>
    </row>
    <row r="346" spans="1:1" x14ac:dyDescent="0.3">
      <c r="A346" s="14"/>
    </row>
    <row r="347" spans="1:1" x14ac:dyDescent="0.3">
      <c r="A347" s="14"/>
    </row>
    <row r="348" spans="1:1" x14ac:dyDescent="0.3">
      <c r="A348" s="14"/>
    </row>
    <row r="349" spans="1:1" x14ac:dyDescent="0.3">
      <c r="A349" s="14"/>
    </row>
    <row r="350" spans="1:1" x14ac:dyDescent="0.3">
      <c r="A350" s="14"/>
    </row>
    <row r="351" spans="1:1" x14ac:dyDescent="0.3">
      <c r="A351" s="14"/>
    </row>
    <row r="352" spans="1:1" x14ac:dyDescent="0.3">
      <c r="A352" s="14"/>
    </row>
    <row r="353" spans="1:1" x14ac:dyDescent="0.3">
      <c r="A353" s="14"/>
    </row>
    <row r="354" spans="1:1" x14ac:dyDescent="0.3">
      <c r="A354" s="14"/>
    </row>
    <row r="355" spans="1:1" x14ac:dyDescent="0.3">
      <c r="A355" s="14"/>
    </row>
    <row r="356" spans="1:1" x14ac:dyDescent="0.3">
      <c r="A356" s="14"/>
    </row>
    <row r="357" spans="1:1" x14ac:dyDescent="0.3">
      <c r="A357" s="14"/>
    </row>
    <row r="358" spans="1:1" x14ac:dyDescent="0.3">
      <c r="A358" s="14"/>
    </row>
    <row r="359" spans="1:1" x14ac:dyDescent="0.3">
      <c r="A359" s="14"/>
    </row>
    <row r="360" spans="1:1" x14ac:dyDescent="0.3">
      <c r="A360" s="14"/>
    </row>
    <row r="361" spans="1:1" x14ac:dyDescent="0.3">
      <c r="A361" s="14"/>
    </row>
    <row r="362" spans="1:1" x14ac:dyDescent="0.3">
      <c r="A362" s="14"/>
    </row>
    <row r="363" spans="1:1" x14ac:dyDescent="0.3">
      <c r="A363" s="14"/>
    </row>
    <row r="364" spans="1:1" x14ac:dyDescent="0.3">
      <c r="A364" s="14"/>
    </row>
    <row r="365" spans="1:1" x14ac:dyDescent="0.3">
      <c r="A365" s="14"/>
    </row>
    <row r="366" spans="1:1" x14ac:dyDescent="0.3">
      <c r="A366" s="14"/>
    </row>
    <row r="367" spans="1:1" x14ac:dyDescent="0.3">
      <c r="A367" s="14"/>
    </row>
    <row r="368" spans="1:1" x14ac:dyDescent="0.3">
      <c r="A368" s="14"/>
    </row>
    <row r="369" spans="1:1" x14ac:dyDescent="0.3">
      <c r="A369" s="14"/>
    </row>
    <row r="370" spans="1:1" x14ac:dyDescent="0.3">
      <c r="A370" s="14"/>
    </row>
    <row r="371" spans="1:1" x14ac:dyDescent="0.3">
      <c r="A371" s="14"/>
    </row>
    <row r="372" spans="1:1" x14ac:dyDescent="0.3">
      <c r="A372" s="14"/>
    </row>
    <row r="373" spans="1:1" x14ac:dyDescent="0.3">
      <c r="A373" s="14"/>
    </row>
    <row r="374" spans="1:1" x14ac:dyDescent="0.3">
      <c r="A374" s="14"/>
    </row>
    <row r="375" spans="1:1" x14ac:dyDescent="0.3">
      <c r="A375" s="14"/>
    </row>
    <row r="376" spans="1:1" x14ac:dyDescent="0.3">
      <c r="A376" s="14"/>
    </row>
    <row r="377" spans="1:1" x14ac:dyDescent="0.3">
      <c r="A377" s="14"/>
    </row>
    <row r="378" spans="1:1" x14ac:dyDescent="0.3">
      <c r="A378" s="14"/>
    </row>
    <row r="379" spans="1:1" x14ac:dyDescent="0.3">
      <c r="A379" s="14"/>
    </row>
    <row r="380" spans="1:1" x14ac:dyDescent="0.3">
      <c r="A380" s="14"/>
    </row>
    <row r="381" spans="1:1" x14ac:dyDescent="0.3">
      <c r="A381" s="14"/>
    </row>
    <row r="382" spans="1:1" x14ac:dyDescent="0.3">
      <c r="A382" s="14"/>
    </row>
    <row r="383" spans="1:1" x14ac:dyDescent="0.3">
      <c r="A383" s="14"/>
    </row>
    <row r="384" spans="1:1" x14ac:dyDescent="0.3">
      <c r="A384" s="14"/>
    </row>
    <row r="385" spans="1:1" x14ac:dyDescent="0.3">
      <c r="A385" s="14"/>
    </row>
    <row r="386" spans="1:1" x14ac:dyDescent="0.3">
      <c r="A386" s="14"/>
    </row>
    <row r="387" spans="1:1" x14ac:dyDescent="0.3">
      <c r="A387" s="14"/>
    </row>
    <row r="388" spans="1:1" x14ac:dyDescent="0.3">
      <c r="A388" s="14"/>
    </row>
    <row r="389" spans="1:1" x14ac:dyDescent="0.3">
      <c r="A389" s="14"/>
    </row>
    <row r="390" spans="1:1" x14ac:dyDescent="0.3">
      <c r="A390" s="14"/>
    </row>
    <row r="391" spans="1:1" x14ac:dyDescent="0.3">
      <c r="A391" s="14"/>
    </row>
    <row r="392" spans="1:1" x14ac:dyDescent="0.3">
      <c r="A392" s="14"/>
    </row>
    <row r="393" spans="1:1" x14ac:dyDescent="0.3">
      <c r="A393" s="14"/>
    </row>
    <row r="394" spans="1:1" x14ac:dyDescent="0.3">
      <c r="A394" s="14"/>
    </row>
    <row r="395" spans="1:1" x14ac:dyDescent="0.3">
      <c r="A395" s="14"/>
    </row>
    <row r="396" spans="1:1" x14ac:dyDescent="0.3">
      <c r="A396" s="14"/>
    </row>
    <row r="397" spans="1:1" x14ac:dyDescent="0.3">
      <c r="A397" s="14"/>
    </row>
    <row r="398" spans="1:1" x14ac:dyDescent="0.3">
      <c r="A398" s="14"/>
    </row>
    <row r="399" spans="1:1" x14ac:dyDescent="0.3">
      <c r="A399" s="14"/>
    </row>
    <row r="400" spans="1:1" x14ac:dyDescent="0.3">
      <c r="A400" s="14"/>
    </row>
    <row r="401" spans="1:1" x14ac:dyDescent="0.3">
      <c r="A401" s="14"/>
    </row>
    <row r="402" spans="1:1" x14ac:dyDescent="0.3">
      <c r="A402" s="14"/>
    </row>
    <row r="403" spans="1:1" x14ac:dyDescent="0.3">
      <c r="A403" s="14"/>
    </row>
    <row r="404" spans="1:1" x14ac:dyDescent="0.3">
      <c r="A404" s="14"/>
    </row>
    <row r="405" spans="1:1" x14ac:dyDescent="0.3">
      <c r="A405" s="14"/>
    </row>
    <row r="406" spans="1:1" x14ac:dyDescent="0.3">
      <c r="A406" s="14"/>
    </row>
    <row r="407" spans="1:1" x14ac:dyDescent="0.3">
      <c r="A407" s="14"/>
    </row>
    <row r="408" spans="1:1" x14ac:dyDescent="0.3">
      <c r="A408" s="14"/>
    </row>
    <row r="409" spans="1:1" x14ac:dyDescent="0.3">
      <c r="A409" s="14"/>
    </row>
    <row r="410" spans="1:1" x14ac:dyDescent="0.3">
      <c r="A410" s="14"/>
    </row>
    <row r="411" spans="1:1" x14ac:dyDescent="0.3">
      <c r="A411" s="14"/>
    </row>
    <row r="412" spans="1:1" x14ac:dyDescent="0.3">
      <c r="A412" s="14"/>
    </row>
    <row r="413" spans="1:1" x14ac:dyDescent="0.3">
      <c r="A413" s="14"/>
    </row>
    <row r="414" spans="1:1" x14ac:dyDescent="0.3">
      <c r="A414" s="14"/>
    </row>
    <row r="415" spans="1:1" x14ac:dyDescent="0.3">
      <c r="A415" s="14"/>
    </row>
    <row r="416" spans="1:1" x14ac:dyDescent="0.3">
      <c r="A416" s="14"/>
    </row>
    <row r="417" spans="1:1" x14ac:dyDescent="0.3">
      <c r="A417" s="14"/>
    </row>
    <row r="418" spans="1:1" x14ac:dyDescent="0.3">
      <c r="A418" s="14"/>
    </row>
    <row r="419" spans="1:1" x14ac:dyDescent="0.3">
      <c r="A419" s="14"/>
    </row>
    <row r="420" spans="1:1" x14ac:dyDescent="0.3">
      <c r="A420" s="14"/>
    </row>
    <row r="421" spans="1:1" x14ac:dyDescent="0.3">
      <c r="A421" s="14"/>
    </row>
    <row r="422" spans="1:1" x14ac:dyDescent="0.3">
      <c r="A422" s="14"/>
    </row>
    <row r="423" spans="1:1" x14ac:dyDescent="0.3">
      <c r="A423" s="14"/>
    </row>
    <row r="424" spans="1:1" x14ac:dyDescent="0.3">
      <c r="A424" s="14"/>
    </row>
    <row r="425" spans="1:1" x14ac:dyDescent="0.3">
      <c r="A425" s="14"/>
    </row>
    <row r="426" spans="1:1" x14ac:dyDescent="0.3">
      <c r="A426" s="14"/>
    </row>
    <row r="427" spans="1:1" x14ac:dyDescent="0.3">
      <c r="A427" s="14"/>
    </row>
    <row r="428" spans="1:1" x14ac:dyDescent="0.3">
      <c r="A428" s="14"/>
    </row>
    <row r="429" spans="1:1" x14ac:dyDescent="0.3">
      <c r="A429" s="14"/>
    </row>
    <row r="430" spans="1:1" x14ac:dyDescent="0.3">
      <c r="A430" s="14"/>
    </row>
    <row r="431" spans="1:1" x14ac:dyDescent="0.3">
      <c r="A431" s="14"/>
    </row>
    <row r="432" spans="1:1" x14ac:dyDescent="0.3">
      <c r="A432" s="14"/>
    </row>
    <row r="433" spans="1:1" x14ac:dyDescent="0.3">
      <c r="A433" s="14"/>
    </row>
    <row r="434" spans="1:1" x14ac:dyDescent="0.3">
      <c r="A434" s="14"/>
    </row>
    <row r="435" spans="1:1" x14ac:dyDescent="0.3">
      <c r="A435" s="14"/>
    </row>
    <row r="436" spans="1:1" x14ac:dyDescent="0.3">
      <c r="A436" s="14"/>
    </row>
    <row r="437" spans="1:1" x14ac:dyDescent="0.3">
      <c r="A437" s="14"/>
    </row>
    <row r="438" spans="1:1" x14ac:dyDescent="0.3">
      <c r="A438" s="14"/>
    </row>
    <row r="439" spans="1:1" x14ac:dyDescent="0.3">
      <c r="A439" s="14"/>
    </row>
    <row r="440" spans="1:1" x14ac:dyDescent="0.3">
      <c r="A440" s="14"/>
    </row>
    <row r="441" spans="1:1" x14ac:dyDescent="0.3">
      <c r="A441" s="14"/>
    </row>
    <row r="442" spans="1:1" x14ac:dyDescent="0.3">
      <c r="A442" s="14"/>
    </row>
    <row r="443" spans="1:1" x14ac:dyDescent="0.3">
      <c r="A443" s="14"/>
    </row>
    <row r="444" spans="1:1" x14ac:dyDescent="0.3">
      <c r="A444" s="14"/>
    </row>
    <row r="445" spans="1:1" x14ac:dyDescent="0.3">
      <c r="A445" s="14"/>
    </row>
    <row r="446" spans="1:1" x14ac:dyDescent="0.3">
      <c r="A446" s="14"/>
    </row>
    <row r="447" spans="1:1" x14ac:dyDescent="0.3">
      <c r="A447" s="14"/>
    </row>
    <row r="448" spans="1:1" x14ac:dyDescent="0.3">
      <c r="A448" s="14"/>
    </row>
    <row r="449" spans="1:1" x14ac:dyDescent="0.3">
      <c r="A449" s="14"/>
    </row>
    <row r="450" spans="1:1" x14ac:dyDescent="0.3">
      <c r="A450" s="14"/>
    </row>
    <row r="451" spans="1:1" x14ac:dyDescent="0.3">
      <c r="A451" s="14"/>
    </row>
    <row r="452" spans="1:1" x14ac:dyDescent="0.3">
      <c r="A452" s="14"/>
    </row>
    <row r="453" spans="1:1" x14ac:dyDescent="0.3">
      <c r="A453" s="14"/>
    </row>
    <row r="454" spans="1:1" x14ac:dyDescent="0.3">
      <c r="A454" s="14"/>
    </row>
    <row r="455" spans="1:1" x14ac:dyDescent="0.3">
      <c r="A455" s="14"/>
    </row>
    <row r="456" spans="1:1" x14ac:dyDescent="0.3">
      <c r="A456" s="14"/>
    </row>
    <row r="457" spans="1:1" x14ac:dyDescent="0.3">
      <c r="A457" s="14"/>
    </row>
    <row r="458" spans="1:1" x14ac:dyDescent="0.3">
      <c r="A458" s="14"/>
    </row>
    <row r="459" spans="1:1" x14ac:dyDescent="0.3">
      <c r="A459" s="14"/>
    </row>
    <row r="460" spans="1:1" x14ac:dyDescent="0.3">
      <c r="A460" s="14"/>
    </row>
    <row r="461" spans="1:1" x14ac:dyDescent="0.3">
      <c r="A461" s="14"/>
    </row>
    <row r="462" spans="1:1" x14ac:dyDescent="0.3">
      <c r="A462" s="14"/>
    </row>
    <row r="463" spans="1:1" x14ac:dyDescent="0.3">
      <c r="A463" s="14"/>
    </row>
    <row r="464" spans="1:1" x14ac:dyDescent="0.3">
      <c r="A464" s="14"/>
    </row>
    <row r="465" spans="1:1" x14ac:dyDescent="0.3">
      <c r="A465" s="14"/>
    </row>
    <row r="466" spans="1:1" x14ac:dyDescent="0.3">
      <c r="A466" s="14"/>
    </row>
    <row r="467" spans="1:1" x14ac:dyDescent="0.3">
      <c r="A467" s="14"/>
    </row>
    <row r="468" spans="1:1" x14ac:dyDescent="0.3">
      <c r="A468" s="14"/>
    </row>
    <row r="469" spans="1:1" x14ac:dyDescent="0.3">
      <c r="A469" s="14"/>
    </row>
    <row r="470" spans="1:1" x14ac:dyDescent="0.3">
      <c r="A470" s="14"/>
    </row>
    <row r="471" spans="1:1" x14ac:dyDescent="0.3">
      <c r="A471" s="14"/>
    </row>
    <row r="472" spans="1:1" x14ac:dyDescent="0.3">
      <c r="A472" s="14"/>
    </row>
    <row r="473" spans="1:1" x14ac:dyDescent="0.3">
      <c r="A473" s="14"/>
    </row>
    <row r="474" spans="1:1" x14ac:dyDescent="0.3">
      <c r="A474" s="14"/>
    </row>
    <row r="475" spans="1:1" x14ac:dyDescent="0.3">
      <c r="A475" s="14"/>
    </row>
    <row r="476" spans="1:1" x14ac:dyDescent="0.3">
      <c r="A476" s="14"/>
    </row>
    <row r="477" spans="1:1" x14ac:dyDescent="0.3">
      <c r="A477" s="14"/>
    </row>
    <row r="478" spans="1:1" x14ac:dyDescent="0.3">
      <c r="A478" s="14"/>
    </row>
    <row r="479" spans="1:1" x14ac:dyDescent="0.3">
      <c r="A479" s="14"/>
    </row>
    <row r="480" spans="1:1" x14ac:dyDescent="0.3">
      <c r="A480" s="14"/>
    </row>
    <row r="481" spans="1:1" x14ac:dyDescent="0.3">
      <c r="A481" s="14"/>
    </row>
    <row r="482" spans="1:1" x14ac:dyDescent="0.3">
      <c r="A482" s="14"/>
    </row>
    <row r="483" spans="1:1" x14ac:dyDescent="0.3">
      <c r="A483" s="14"/>
    </row>
    <row r="484" spans="1:1" x14ac:dyDescent="0.3">
      <c r="A484" s="14"/>
    </row>
    <row r="485" spans="1:1" x14ac:dyDescent="0.3">
      <c r="A485" s="14"/>
    </row>
    <row r="486" spans="1:1" x14ac:dyDescent="0.3">
      <c r="A486" s="14"/>
    </row>
    <row r="487" spans="1:1" x14ac:dyDescent="0.3">
      <c r="A487" s="14"/>
    </row>
    <row r="488" spans="1:1" x14ac:dyDescent="0.3">
      <c r="A488" s="14"/>
    </row>
    <row r="489" spans="1:1" x14ac:dyDescent="0.3">
      <c r="A489" s="14"/>
    </row>
    <row r="490" spans="1:1" x14ac:dyDescent="0.3">
      <c r="A490" s="14"/>
    </row>
    <row r="491" spans="1:1" x14ac:dyDescent="0.3">
      <c r="A491" s="14"/>
    </row>
    <row r="492" spans="1:1" x14ac:dyDescent="0.3">
      <c r="A492" s="14"/>
    </row>
    <row r="493" spans="1:1" x14ac:dyDescent="0.3">
      <c r="A493" s="14"/>
    </row>
    <row r="494" spans="1:1" x14ac:dyDescent="0.3">
      <c r="A494" s="14"/>
    </row>
    <row r="495" spans="1:1" x14ac:dyDescent="0.3">
      <c r="A495" s="14"/>
    </row>
    <row r="496" spans="1:1" x14ac:dyDescent="0.3">
      <c r="A496" s="14"/>
    </row>
    <row r="497" spans="1:1" x14ac:dyDescent="0.3">
      <c r="A497" s="14"/>
    </row>
    <row r="498" spans="1:1" x14ac:dyDescent="0.3">
      <c r="A498" s="14"/>
    </row>
    <row r="499" spans="1:1" x14ac:dyDescent="0.3">
      <c r="A499" s="14"/>
    </row>
    <row r="500" spans="1:1" x14ac:dyDescent="0.3">
      <c r="A500" s="14"/>
    </row>
    <row r="501" spans="1:1" x14ac:dyDescent="0.3">
      <c r="A501" s="14"/>
    </row>
    <row r="502" spans="1:1" x14ac:dyDescent="0.3">
      <c r="A502" s="14"/>
    </row>
    <row r="503" spans="1:1" x14ac:dyDescent="0.3">
      <c r="A503" s="14"/>
    </row>
    <row r="504" spans="1:1" x14ac:dyDescent="0.3">
      <c r="A504" s="14"/>
    </row>
    <row r="505" spans="1:1" x14ac:dyDescent="0.3">
      <c r="A505" s="14"/>
    </row>
    <row r="506" spans="1:1" x14ac:dyDescent="0.3">
      <c r="A506" s="14"/>
    </row>
    <row r="507" spans="1:1" x14ac:dyDescent="0.3">
      <c r="A507" s="14"/>
    </row>
    <row r="508" spans="1:1" x14ac:dyDescent="0.3">
      <c r="A508" s="14"/>
    </row>
    <row r="509" spans="1:1" x14ac:dyDescent="0.3">
      <c r="A509" s="14"/>
    </row>
    <row r="510" spans="1:1" x14ac:dyDescent="0.3">
      <c r="A510" s="14"/>
    </row>
    <row r="511" spans="1:1" x14ac:dyDescent="0.3">
      <c r="A511" s="14"/>
    </row>
    <row r="512" spans="1:1" x14ac:dyDescent="0.3">
      <c r="A512" s="14"/>
    </row>
    <row r="513" spans="1:1" x14ac:dyDescent="0.3">
      <c r="A513" s="14"/>
    </row>
    <row r="514" spans="1:1" x14ac:dyDescent="0.3">
      <c r="A514" s="14"/>
    </row>
    <row r="515" spans="1:1" x14ac:dyDescent="0.3">
      <c r="A515" s="14"/>
    </row>
    <row r="516" spans="1:1" x14ac:dyDescent="0.3">
      <c r="A516" s="14"/>
    </row>
    <row r="517" spans="1:1" x14ac:dyDescent="0.3">
      <c r="A517" s="14"/>
    </row>
    <row r="518" spans="1:1" x14ac:dyDescent="0.3">
      <c r="A518" s="14"/>
    </row>
    <row r="519" spans="1:1" x14ac:dyDescent="0.3">
      <c r="A519" s="14"/>
    </row>
    <row r="520" spans="1:1" x14ac:dyDescent="0.3">
      <c r="A520" s="14"/>
    </row>
    <row r="521" spans="1:1" x14ac:dyDescent="0.3">
      <c r="A521" s="14"/>
    </row>
    <row r="522" spans="1:1" x14ac:dyDescent="0.3">
      <c r="A522" s="14"/>
    </row>
    <row r="523" spans="1:1" x14ac:dyDescent="0.3">
      <c r="A523" s="14"/>
    </row>
    <row r="524" spans="1:1" x14ac:dyDescent="0.3">
      <c r="A524" s="14"/>
    </row>
    <row r="525" spans="1:1" x14ac:dyDescent="0.3">
      <c r="A525" s="14"/>
    </row>
    <row r="526" spans="1:1" x14ac:dyDescent="0.3">
      <c r="A526" s="14"/>
    </row>
    <row r="527" spans="1:1" x14ac:dyDescent="0.3">
      <c r="A527" s="14"/>
    </row>
    <row r="528" spans="1:1" x14ac:dyDescent="0.3">
      <c r="A528" s="14"/>
    </row>
    <row r="529" spans="1:1" x14ac:dyDescent="0.3">
      <c r="A529" s="14"/>
    </row>
    <row r="530" spans="1:1" x14ac:dyDescent="0.3">
      <c r="A530" s="14"/>
    </row>
    <row r="531" spans="1:1" x14ac:dyDescent="0.3">
      <c r="A531" s="14"/>
    </row>
    <row r="532" spans="1:1" x14ac:dyDescent="0.3">
      <c r="A532" s="14"/>
    </row>
    <row r="533" spans="1:1" x14ac:dyDescent="0.3">
      <c r="A533" s="14"/>
    </row>
    <row r="534" spans="1:1" x14ac:dyDescent="0.3">
      <c r="A534" s="14"/>
    </row>
    <row r="535" spans="1:1" x14ac:dyDescent="0.3">
      <c r="A535" s="14"/>
    </row>
    <row r="536" spans="1:1" x14ac:dyDescent="0.3">
      <c r="A536" s="14"/>
    </row>
    <row r="537" spans="1:1" x14ac:dyDescent="0.3">
      <c r="A537" s="14"/>
    </row>
    <row r="538" spans="1:1" x14ac:dyDescent="0.3">
      <c r="A538" s="14"/>
    </row>
    <row r="539" spans="1:1" x14ac:dyDescent="0.3">
      <c r="A539" s="14"/>
    </row>
    <row r="540" spans="1:1" x14ac:dyDescent="0.3">
      <c r="A540" s="14"/>
    </row>
    <row r="541" spans="1:1" x14ac:dyDescent="0.3">
      <c r="A541" s="14"/>
    </row>
    <row r="542" spans="1:1" x14ac:dyDescent="0.3">
      <c r="A542" s="14"/>
    </row>
    <row r="543" spans="1:1" x14ac:dyDescent="0.3">
      <c r="A543" s="14"/>
    </row>
    <row r="544" spans="1:1" x14ac:dyDescent="0.3">
      <c r="A544" s="14"/>
    </row>
    <row r="545" spans="1:1" x14ac:dyDescent="0.3">
      <c r="A545" s="14"/>
    </row>
    <row r="546" spans="1:1" x14ac:dyDescent="0.3">
      <c r="A546" s="14"/>
    </row>
    <row r="547" spans="1:1" x14ac:dyDescent="0.3">
      <c r="A547" s="14"/>
    </row>
    <row r="548" spans="1:1" x14ac:dyDescent="0.3">
      <c r="A548" s="14"/>
    </row>
    <row r="549" spans="1:1" x14ac:dyDescent="0.3">
      <c r="A549" s="14"/>
    </row>
    <row r="550" spans="1:1" x14ac:dyDescent="0.3">
      <c r="A550" s="14"/>
    </row>
    <row r="551" spans="1:1" x14ac:dyDescent="0.3">
      <c r="A551" s="14"/>
    </row>
    <row r="552" spans="1:1" x14ac:dyDescent="0.3">
      <c r="A552" s="14"/>
    </row>
    <row r="553" spans="1:1" x14ac:dyDescent="0.3">
      <c r="A553" s="14"/>
    </row>
    <row r="554" spans="1:1" x14ac:dyDescent="0.3">
      <c r="A554" s="14"/>
    </row>
    <row r="555" spans="1:1" x14ac:dyDescent="0.3">
      <c r="A555" s="14"/>
    </row>
    <row r="556" spans="1:1" x14ac:dyDescent="0.3">
      <c r="A556" s="14"/>
    </row>
    <row r="557" spans="1:1" x14ac:dyDescent="0.3">
      <c r="A557" s="14"/>
    </row>
    <row r="558" spans="1:1" x14ac:dyDescent="0.3">
      <c r="A558" s="14"/>
    </row>
    <row r="559" spans="1:1" x14ac:dyDescent="0.3">
      <c r="A559" s="14"/>
    </row>
    <row r="560" spans="1:1" x14ac:dyDescent="0.3">
      <c r="A560" s="14"/>
    </row>
    <row r="561" spans="1:1" x14ac:dyDescent="0.3">
      <c r="A561" s="14"/>
    </row>
    <row r="562" spans="1:1" x14ac:dyDescent="0.3">
      <c r="A562" s="14"/>
    </row>
    <row r="563" spans="1:1" x14ac:dyDescent="0.3">
      <c r="A563" s="14"/>
    </row>
    <row r="564" spans="1:1" x14ac:dyDescent="0.3">
      <c r="A564" s="14"/>
    </row>
    <row r="565" spans="1:1" x14ac:dyDescent="0.3">
      <c r="A565" s="14"/>
    </row>
    <row r="566" spans="1:1" x14ac:dyDescent="0.3">
      <c r="A566" s="14"/>
    </row>
    <row r="567" spans="1:1" x14ac:dyDescent="0.3">
      <c r="A567" s="14"/>
    </row>
    <row r="568" spans="1:1" x14ac:dyDescent="0.3">
      <c r="A568" s="14"/>
    </row>
    <row r="569" spans="1:1" x14ac:dyDescent="0.3">
      <c r="A569" s="14"/>
    </row>
    <row r="570" spans="1:1" x14ac:dyDescent="0.3">
      <c r="A570" s="14"/>
    </row>
    <row r="571" spans="1:1" x14ac:dyDescent="0.3">
      <c r="A571" s="14"/>
    </row>
    <row r="572" spans="1:1" x14ac:dyDescent="0.3">
      <c r="A572" s="14"/>
    </row>
    <row r="573" spans="1:1" x14ac:dyDescent="0.3">
      <c r="A573" s="14"/>
    </row>
    <row r="574" spans="1:1" x14ac:dyDescent="0.3">
      <c r="A574" s="14"/>
    </row>
    <row r="575" spans="1:1" x14ac:dyDescent="0.3">
      <c r="A575" s="14"/>
    </row>
    <row r="576" spans="1:1" x14ac:dyDescent="0.3">
      <c r="A576" s="14"/>
    </row>
    <row r="577" spans="1:1" x14ac:dyDescent="0.3">
      <c r="A577" s="14"/>
    </row>
    <row r="578" spans="1:1" x14ac:dyDescent="0.3">
      <c r="A578" s="14"/>
    </row>
    <row r="579" spans="1:1" x14ac:dyDescent="0.3">
      <c r="A579" s="14"/>
    </row>
    <row r="580" spans="1:1" x14ac:dyDescent="0.3">
      <c r="A580" s="14"/>
    </row>
    <row r="581" spans="1:1" x14ac:dyDescent="0.3">
      <c r="A581" s="14"/>
    </row>
    <row r="582" spans="1:1" x14ac:dyDescent="0.3">
      <c r="A582" s="14"/>
    </row>
    <row r="583" spans="1:1" x14ac:dyDescent="0.3">
      <c r="A583" s="14"/>
    </row>
    <row r="584" spans="1:1" x14ac:dyDescent="0.3">
      <c r="A584" s="14"/>
    </row>
    <row r="585" spans="1:1" x14ac:dyDescent="0.3">
      <c r="A585" s="14"/>
    </row>
    <row r="586" spans="1:1" x14ac:dyDescent="0.3">
      <c r="A586" s="14"/>
    </row>
    <row r="587" spans="1:1" x14ac:dyDescent="0.3">
      <c r="A587" s="14"/>
    </row>
    <row r="588" spans="1:1" x14ac:dyDescent="0.3">
      <c r="A588" s="14"/>
    </row>
    <row r="589" spans="1:1" x14ac:dyDescent="0.3">
      <c r="A589" s="14"/>
    </row>
    <row r="590" spans="1:1" x14ac:dyDescent="0.3">
      <c r="A590" s="14"/>
    </row>
    <row r="591" spans="1:1" x14ac:dyDescent="0.3">
      <c r="A591" s="14"/>
    </row>
    <row r="592" spans="1:1" x14ac:dyDescent="0.3">
      <c r="A592" s="14"/>
    </row>
    <row r="593" spans="1:1" x14ac:dyDescent="0.3">
      <c r="A593" s="14"/>
    </row>
    <row r="594" spans="1:1" x14ac:dyDescent="0.3">
      <c r="A594" s="14"/>
    </row>
    <row r="595" spans="1:1" x14ac:dyDescent="0.3">
      <c r="A595" s="14"/>
    </row>
    <row r="596" spans="1:1" x14ac:dyDescent="0.3">
      <c r="A596" s="14"/>
    </row>
    <row r="597" spans="1:1" x14ac:dyDescent="0.3">
      <c r="A597" s="14"/>
    </row>
    <row r="598" spans="1:1" x14ac:dyDescent="0.3">
      <c r="A598" s="14"/>
    </row>
    <row r="599" spans="1:1" x14ac:dyDescent="0.3">
      <c r="A599" s="14"/>
    </row>
    <row r="600" spans="1:1" x14ac:dyDescent="0.3">
      <c r="A600" s="14"/>
    </row>
    <row r="601" spans="1:1" x14ac:dyDescent="0.3">
      <c r="A601" s="14"/>
    </row>
    <row r="602" spans="1:1" x14ac:dyDescent="0.3">
      <c r="A602" s="14"/>
    </row>
    <row r="603" spans="1:1" x14ac:dyDescent="0.3">
      <c r="A603" s="14"/>
    </row>
    <row r="604" spans="1:1" x14ac:dyDescent="0.3">
      <c r="A604" s="14"/>
    </row>
    <row r="605" spans="1:1" x14ac:dyDescent="0.3">
      <c r="A605" s="14"/>
    </row>
    <row r="606" spans="1:1" x14ac:dyDescent="0.3">
      <c r="A606" s="14"/>
    </row>
    <row r="607" spans="1:1" x14ac:dyDescent="0.3">
      <c r="A607" s="14"/>
    </row>
    <row r="608" spans="1:1" x14ac:dyDescent="0.3">
      <c r="A608" s="14"/>
    </row>
    <row r="609" spans="1:1" x14ac:dyDescent="0.3">
      <c r="A609" s="14"/>
    </row>
    <row r="610" spans="1:1" x14ac:dyDescent="0.3">
      <c r="A610" s="14"/>
    </row>
    <row r="611" spans="1:1" x14ac:dyDescent="0.3">
      <c r="A611" s="14"/>
    </row>
    <row r="612" spans="1:1" x14ac:dyDescent="0.3">
      <c r="A612" s="14"/>
    </row>
    <row r="613" spans="1:1" x14ac:dyDescent="0.3">
      <c r="A613" s="14"/>
    </row>
    <row r="614" spans="1:1" x14ac:dyDescent="0.3">
      <c r="A614" s="14"/>
    </row>
    <row r="615" spans="1:1" x14ac:dyDescent="0.3">
      <c r="A615" s="14"/>
    </row>
    <row r="616" spans="1:1" x14ac:dyDescent="0.3">
      <c r="A616" s="14"/>
    </row>
    <row r="617" spans="1:1" x14ac:dyDescent="0.3">
      <c r="A617" s="14"/>
    </row>
    <row r="618" spans="1:1" x14ac:dyDescent="0.3">
      <c r="A618" s="14"/>
    </row>
    <row r="619" spans="1:1" x14ac:dyDescent="0.3">
      <c r="A619" s="14"/>
    </row>
    <row r="620" spans="1:1" x14ac:dyDescent="0.3">
      <c r="A620" s="14"/>
    </row>
    <row r="621" spans="1:1" x14ac:dyDescent="0.3">
      <c r="A621" s="14"/>
    </row>
    <row r="622" spans="1:1" x14ac:dyDescent="0.3">
      <c r="A622" s="14"/>
    </row>
    <row r="623" spans="1:1" x14ac:dyDescent="0.3">
      <c r="A623" s="14"/>
    </row>
    <row r="624" spans="1:1" x14ac:dyDescent="0.3">
      <c r="A624" s="14"/>
    </row>
    <row r="625" spans="1:1" x14ac:dyDescent="0.3">
      <c r="A625" s="14"/>
    </row>
    <row r="626" spans="1:1" x14ac:dyDescent="0.3">
      <c r="A626" s="14"/>
    </row>
    <row r="627" spans="1:1" x14ac:dyDescent="0.3">
      <c r="A627" s="14"/>
    </row>
    <row r="628" spans="1:1" x14ac:dyDescent="0.3">
      <c r="A628" s="14"/>
    </row>
    <row r="629" spans="1:1" x14ac:dyDescent="0.3">
      <c r="A629" s="14"/>
    </row>
    <row r="630" spans="1:1" x14ac:dyDescent="0.3">
      <c r="A630" s="14"/>
    </row>
    <row r="631" spans="1:1" x14ac:dyDescent="0.3">
      <c r="A631" s="14"/>
    </row>
    <row r="632" spans="1:1" x14ac:dyDescent="0.3">
      <c r="A632" s="14"/>
    </row>
    <row r="633" spans="1:1" x14ac:dyDescent="0.3">
      <c r="A633" s="14"/>
    </row>
    <row r="634" spans="1:1" x14ac:dyDescent="0.3">
      <c r="A634" s="14"/>
    </row>
    <row r="635" spans="1:1" x14ac:dyDescent="0.3">
      <c r="A635" s="14"/>
    </row>
    <row r="636" spans="1:1" x14ac:dyDescent="0.3">
      <c r="A636" s="14"/>
    </row>
    <row r="637" spans="1:1" x14ac:dyDescent="0.3">
      <c r="A637" s="14"/>
    </row>
    <row r="638" spans="1:1" x14ac:dyDescent="0.3">
      <c r="A638" s="14"/>
    </row>
    <row r="639" spans="1:1" x14ac:dyDescent="0.3">
      <c r="A639" s="14"/>
    </row>
    <row r="640" spans="1:1" x14ac:dyDescent="0.3">
      <c r="A640" s="14"/>
    </row>
    <row r="641" spans="1:1" x14ac:dyDescent="0.3">
      <c r="A641" s="14"/>
    </row>
    <row r="642" spans="1:1" x14ac:dyDescent="0.3">
      <c r="A642" s="14"/>
    </row>
    <row r="643" spans="1:1" x14ac:dyDescent="0.3">
      <c r="A643" s="14"/>
    </row>
    <row r="644" spans="1:1" x14ac:dyDescent="0.3">
      <c r="A644" s="14"/>
    </row>
    <row r="645" spans="1:1" x14ac:dyDescent="0.3">
      <c r="A645" s="14"/>
    </row>
    <row r="646" spans="1:1" x14ac:dyDescent="0.3">
      <c r="A646" s="14"/>
    </row>
    <row r="647" spans="1:1" x14ac:dyDescent="0.3">
      <c r="A647" s="14"/>
    </row>
    <row r="648" spans="1:1" x14ac:dyDescent="0.3">
      <c r="A648" s="14"/>
    </row>
    <row r="649" spans="1:1" x14ac:dyDescent="0.3">
      <c r="A649" s="14"/>
    </row>
    <row r="650" spans="1:1" x14ac:dyDescent="0.3">
      <c r="A650" s="14"/>
    </row>
    <row r="651" spans="1:1" x14ac:dyDescent="0.3">
      <c r="A651" s="14"/>
    </row>
    <row r="652" spans="1:1" x14ac:dyDescent="0.3">
      <c r="A652" s="14"/>
    </row>
    <row r="653" spans="1:1" x14ac:dyDescent="0.3">
      <c r="A653" s="14"/>
    </row>
    <row r="654" spans="1:1" x14ac:dyDescent="0.3">
      <c r="A654" s="14"/>
    </row>
    <row r="655" spans="1:1" x14ac:dyDescent="0.3">
      <c r="A655" s="14"/>
    </row>
    <row r="656" spans="1:1" x14ac:dyDescent="0.3">
      <c r="A656" s="14"/>
    </row>
    <row r="657" spans="1:1" x14ac:dyDescent="0.3">
      <c r="A657" s="14"/>
    </row>
    <row r="658" spans="1:1" x14ac:dyDescent="0.3">
      <c r="A658" s="14"/>
    </row>
    <row r="659" spans="1:1" x14ac:dyDescent="0.3">
      <c r="A659" s="14"/>
    </row>
    <row r="660" spans="1:1" x14ac:dyDescent="0.3">
      <c r="A660" s="14"/>
    </row>
    <row r="661" spans="1:1" x14ac:dyDescent="0.3">
      <c r="A661" s="14"/>
    </row>
    <row r="662" spans="1:1" x14ac:dyDescent="0.3">
      <c r="A662" s="14"/>
    </row>
    <row r="663" spans="1:1" x14ac:dyDescent="0.3">
      <c r="A663" s="14"/>
    </row>
    <row r="664" spans="1:1" x14ac:dyDescent="0.3">
      <c r="A664" s="14"/>
    </row>
    <row r="665" spans="1:1" x14ac:dyDescent="0.3">
      <c r="A665" s="14"/>
    </row>
    <row r="666" spans="1:1" x14ac:dyDescent="0.3">
      <c r="A666" s="14"/>
    </row>
    <row r="667" spans="1:1" x14ac:dyDescent="0.3">
      <c r="A667" s="14"/>
    </row>
    <row r="668" spans="1:1" x14ac:dyDescent="0.3">
      <c r="A668" s="14"/>
    </row>
    <row r="669" spans="1:1" x14ac:dyDescent="0.3">
      <c r="A669" s="14"/>
    </row>
    <row r="670" spans="1:1" x14ac:dyDescent="0.3">
      <c r="A670" s="14"/>
    </row>
    <row r="671" spans="1:1" x14ac:dyDescent="0.3">
      <c r="A671" s="14"/>
    </row>
    <row r="672" spans="1:1" x14ac:dyDescent="0.3">
      <c r="A672" s="14"/>
    </row>
    <row r="673" spans="1:1" x14ac:dyDescent="0.3">
      <c r="A673" s="14"/>
    </row>
    <row r="674" spans="1:1" x14ac:dyDescent="0.3">
      <c r="A674" s="14"/>
    </row>
    <row r="675" spans="1:1" x14ac:dyDescent="0.3">
      <c r="A675" s="14"/>
    </row>
    <row r="676" spans="1:1" x14ac:dyDescent="0.3">
      <c r="A676" s="14"/>
    </row>
    <row r="677" spans="1:1" x14ac:dyDescent="0.3">
      <c r="A677" s="14"/>
    </row>
    <row r="678" spans="1:1" x14ac:dyDescent="0.3">
      <c r="A678" s="14"/>
    </row>
    <row r="679" spans="1:1" x14ac:dyDescent="0.3">
      <c r="A679" s="14"/>
    </row>
    <row r="680" spans="1:1" x14ac:dyDescent="0.3">
      <c r="A680" s="14"/>
    </row>
    <row r="681" spans="1:1" x14ac:dyDescent="0.3">
      <c r="A681" s="14"/>
    </row>
    <row r="682" spans="1:1" x14ac:dyDescent="0.3">
      <c r="A682" s="14"/>
    </row>
    <row r="683" spans="1:1" x14ac:dyDescent="0.3">
      <c r="A683" s="14"/>
    </row>
    <row r="684" spans="1:1" x14ac:dyDescent="0.3">
      <c r="A684" s="14"/>
    </row>
    <row r="685" spans="1:1" x14ac:dyDescent="0.3">
      <c r="A685" s="14"/>
    </row>
    <row r="686" spans="1:1" x14ac:dyDescent="0.3">
      <c r="A686" s="14"/>
    </row>
    <row r="687" spans="1:1" x14ac:dyDescent="0.3">
      <c r="A687" s="14"/>
    </row>
    <row r="688" spans="1:1" x14ac:dyDescent="0.3">
      <c r="A688" s="14"/>
    </row>
    <row r="689" spans="1:1" x14ac:dyDescent="0.3">
      <c r="A689" s="14"/>
    </row>
    <row r="690" spans="1:1" x14ac:dyDescent="0.3">
      <c r="A690" s="14"/>
    </row>
    <row r="691" spans="1:1" x14ac:dyDescent="0.3">
      <c r="A691" s="14"/>
    </row>
    <row r="692" spans="1:1" x14ac:dyDescent="0.3">
      <c r="A692" s="14"/>
    </row>
    <row r="693" spans="1:1" x14ac:dyDescent="0.3">
      <c r="A693" s="14"/>
    </row>
    <row r="694" spans="1:1" x14ac:dyDescent="0.3">
      <c r="A694" s="14"/>
    </row>
    <row r="695" spans="1:1" x14ac:dyDescent="0.3">
      <c r="A695" s="14"/>
    </row>
    <row r="696" spans="1:1" x14ac:dyDescent="0.3">
      <c r="A696" s="14"/>
    </row>
    <row r="697" spans="1:1" x14ac:dyDescent="0.3">
      <c r="A697" s="14"/>
    </row>
    <row r="698" spans="1:1" x14ac:dyDescent="0.3">
      <c r="A698" s="14"/>
    </row>
    <row r="699" spans="1:1" x14ac:dyDescent="0.3">
      <c r="A699" s="14"/>
    </row>
    <row r="700" spans="1:1" x14ac:dyDescent="0.3">
      <c r="A700" s="14"/>
    </row>
    <row r="701" spans="1:1" x14ac:dyDescent="0.3">
      <c r="A701" s="14"/>
    </row>
    <row r="702" spans="1:1" x14ac:dyDescent="0.3">
      <c r="A702" s="14"/>
    </row>
    <row r="703" spans="1:1" x14ac:dyDescent="0.3">
      <c r="A703" s="14"/>
    </row>
    <row r="704" spans="1:1" x14ac:dyDescent="0.3">
      <c r="A704" s="14"/>
    </row>
    <row r="705" spans="1:1" x14ac:dyDescent="0.3">
      <c r="A705" s="14"/>
    </row>
    <row r="706" spans="1:1" x14ac:dyDescent="0.3">
      <c r="A706" s="14"/>
    </row>
    <row r="707" spans="1:1" x14ac:dyDescent="0.3">
      <c r="A707" s="14"/>
    </row>
    <row r="708" spans="1:1" x14ac:dyDescent="0.3">
      <c r="A708" s="14"/>
    </row>
    <row r="709" spans="1:1" x14ac:dyDescent="0.3">
      <c r="A709" s="14"/>
    </row>
    <row r="710" spans="1:1" x14ac:dyDescent="0.3">
      <c r="A710" s="14"/>
    </row>
    <row r="711" spans="1:1" x14ac:dyDescent="0.3">
      <c r="A711" s="14"/>
    </row>
    <row r="712" spans="1:1" x14ac:dyDescent="0.3">
      <c r="A712" s="14"/>
    </row>
    <row r="713" spans="1:1" x14ac:dyDescent="0.3">
      <c r="A713" s="14"/>
    </row>
    <row r="714" spans="1:1" x14ac:dyDescent="0.3">
      <c r="A714" s="14"/>
    </row>
    <row r="715" spans="1:1" x14ac:dyDescent="0.3">
      <c r="A715" s="14"/>
    </row>
    <row r="716" spans="1:1" x14ac:dyDescent="0.3">
      <c r="A716" s="14"/>
    </row>
    <row r="717" spans="1:1" x14ac:dyDescent="0.3">
      <c r="A717" s="14"/>
    </row>
    <row r="718" spans="1:1" x14ac:dyDescent="0.3">
      <c r="A718" s="14"/>
    </row>
    <row r="719" spans="1:1" x14ac:dyDescent="0.3">
      <c r="A719" s="14"/>
    </row>
    <row r="720" spans="1:1" x14ac:dyDescent="0.3">
      <c r="A720" s="14"/>
    </row>
    <row r="721" spans="1:1" x14ac:dyDescent="0.3">
      <c r="A721" s="14"/>
    </row>
    <row r="722" spans="1:1" x14ac:dyDescent="0.3">
      <c r="A722" s="14"/>
    </row>
    <row r="723" spans="1:1" x14ac:dyDescent="0.3">
      <c r="A723" s="14"/>
    </row>
    <row r="724" spans="1:1" x14ac:dyDescent="0.3">
      <c r="A724" s="14"/>
    </row>
    <row r="725" spans="1:1" x14ac:dyDescent="0.3">
      <c r="A725" s="14"/>
    </row>
    <row r="726" spans="1:1" x14ac:dyDescent="0.3">
      <c r="A726" s="14"/>
    </row>
    <row r="727" spans="1:1" x14ac:dyDescent="0.3">
      <c r="A727" s="14"/>
    </row>
    <row r="728" spans="1:1" x14ac:dyDescent="0.3">
      <c r="A728" s="14"/>
    </row>
    <row r="729" spans="1:1" x14ac:dyDescent="0.3">
      <c r="A729" s="14"/>
    </row>
    <row r="730" spans="1:1" x14ac:dyDescent="0.3">
      <c r="A730" s="14"/>
    </row>
    <row r="731" spans="1:1" x14ac:dyDescent="0.3">
      <c r="A731" s="14"/>
    </row>
    <row r="732" spans="1:1" x14ac:dyDescent="0.3">
      <c r="A732" s="14"/>
    </row>
    <row r="733" spans="1:1" x14ac:dyDescent="0.3">
      <c r="A733" s="14"/>
    </row>
    <row r="734" spans="1:1" x14ac:dyDescent="0.3">
      <c r="A734" s="14"/>
    </row>
    <row r="735" spans="1:1" x14ac:dyDescent="0.3">
      <c r="A735" s="14"/>
    </row>
    <row r="736" spans="1:1" x14ac:dyDescent="0.3">
      <c r="A736" s="14"/>
    </row>
    <row r="737" spans="1:1" x14ac:dyDescent="0.3">
      <c r="A737" s="14"/>
    </row>
    <row r="738" spans="1:1" x14ac:dyDescent="0.3">
      <c r="A738" s="14"/>
    </row>
    <row r="739" spans="1:1" x14ac:dyDescent="0.3">
      <c r="A739" s="14"/>
    </row>
    <row r="740" spans="1:1" x14ac:dyDescent="0.3">
      <c r="A740" s="14"/>
    </row>
    <row r="741" spans="1:1" x14ac:dyDescent="0.3">
      <c r="A741" s="14"/>
    </row>
    <row r="742" spans="1:1" x14ac:dyDescent="0.3">
      <c r="A742" s="14"/>
    </row>
    <row r="743" spans="1:1" x14ac:dyDescent="0.3">
      <c r="A743" s="14"/>
    </row>
    <row r="744" spans="1:1" x14ac:dyDescent="0.3">
      <c r="A744" s="14"/>
    </row>
    <row r="745" spans="1:1" x14ac:dyDescent="0.3">
      <c r="A745" s="14"/>
    </row>
    <row r="746" spans="1:1" x14ac:dyDescent="0.3">
      <c r="A746" s="14"/>
    </row>
    <row r="747" spans="1:1" x14ac:dyDescent="0.3">
      <c r="A747" s="14"/>
    </row>
    <row r="748" spans="1:1" x14ac:dyDescent="0.3">
      <c r="A748" s="14"/>
    </row>
    <row r="749" spans="1:1" x14ac:dyDescent="0.3">
      <c r="A749" s="14"/>
    </row>
    <row r="750" spans="1:1" x14ac:dyDescent="0.3">
      <c r="A750" s="14"/>
    </row>
    <row r="751" spans="1:1" x14ac:dyDescent="0.3">
      <c r="A751" s="14"/>
    </row>
    <row r="752" spans="1:1" x14ac:dyDescent="0.3">
      <c r="A752" s="14"/>
    </row>
    <row r="753" spans="1:1" x14ac:dyDescent="0.3">
      <c r="A753" s="14"/>
    </row>
    <row r="754" spans="1:1" x14ac:dyDescent="0.3">
      <c r="A754" s="14"/>
    </row>
    <row r="755" spans="1:1" x14ac:dyDescent="0.3">
      <c r="A755" s="14"/>
    </row>
    <row r="756" spans="1:1" x14ac:dyDescent="0.3">
      <c r="A756" s="14"/>
    </row>
    <row r="757" spans="1:1" x14ac:dyDescent="0.3">
      <c r="A757" s="14"/>
    </row>
    <row r="758" spans="1:1" x14ac:dyDescent="0.3">
      <c r="A758" s="14"/>
    </row>
    <row r="759" spans="1:1" x14ac:dyDescent="0.3">
      <c r="A759" s="14"/>
    </row>
    <row r="760" spans="1:1" x14ac:dyDescent="0.3">
      <c r="A760" s="14"/>
    </row>
    <row r="761" spans="1:1" x14ac:dyDescent="0.3">
      <c r="A761" s="14"/>
    </row>
    <row r="762" spans="1:1" x14ac:dyDescent="0.3">
      <c r="A762" s="14"/>
    </row>
    <row r="763" spans="1:1" x14ac:dyDescent="0.3">
      <c r="A763" s="14"/>
    </row>
    <row r="764" spans="1:1" x14ac:dyDescent="0.3">
      <c r="A764" s="14"/>
    </row>
    <row r="765" spans="1:1" x14ac:dyDescent="0.3">
      <c r="A765" s="14"/>
    </row>
    <row r="766" spans="1:1" x14ac:dyDescent="0.3">
      <c r="A766" s="14"/>
    </row>
    <row r="767" spans="1:1" x14ac:dyDescent="0.3">
      <c r="A767" s="14"/>
    </row>
    <row r="768" spans="1:1" x14ac:dyDescent="0.3">
      <c r="A768" s="14"/>
    </row>
    <row r="769" spans="1:1" x14ac:dyDescent="0.3">
      <c r="A769" s="14"/>
    </row>
    <row r="770" spans="1:1" x14ac:dyDescent="0.3">
      <c r="A770" s="14"/>
    </row>
    <row r="771" spans="1:1" x14ac:dyDescent="0.3">
      <c r="A771" s="14"/>
    </row>
    <row r="772" spans="1:1" x14ac:dyDescent="0.3">
      <c r="A772" s="14"/>
    </row>
    <row r="773" spans="1:1" x14ac:dyDescent="0.3">
      <c r="A773" s="14"/>
    </row>
    <row r="774" spans="1:1" x14ac:dyDescent="0.3">
      <c r="A774" s="14"/>
    </row>
    <row r="775" spans="1:1" x14ac:dyDescent="0.3">
      <c r="A775" s="14"/>
    </row>
    <row r="776" spans="1:1" x14ac:dyDescent="0.3">
      <c r="A776" s="14"/>
    </row>
    <row r="777" spans="1:1" x14ac:dyDescent="0.3">
      <c r="A777" s="14"/>
    </row>
    <row r="778" spans="1:1" x14ac:dyDescent="0.3">
      <c r="A778" s="14"/>
    </row>
    <row r="779" spans="1:1" x14ac:dyDescent="0.3">
      <c r="A779" s="14"/>
    </row>
    <row r="780" spans="1:1" x14ac:dyDescent="0.3">
      <c r="A780" s="14"/>
    </row>
    <row r="781" spans="1:1" x14ac:dyDescent="0.3">
      <c r="A781" s="14"/>
    </row>
    <row r="782" spans="1:1" x14ac:dyDescent="0.3">
      <c r="A782" s="14"/>
    </row>
    <row r="783" spans="1:1" x14ac:dyDescent="0.3">
      <c r="A783" s="14"/>
    </row>
    <row r="784" spans="1:1" x14ac:dyDescent="0.3">
      <c r="A784" s="14"/>
    </row>
    <row r="785" spans="1:1" x14ac:dyDescent="0.3">
      <c r="A785" s="14"/>
    </row>
    <row r="786" spans="1:1" x14ac:dyDescent="0.3">
      <c r="A786" s="14"/>
    </row>
    <row r="787" spans="1:1" x14ac:dyDescent="0.3">
      <c r="A787" s="14"/>
    </row>
    <row r="788" spans="1:1" x14ac:dyDescent="0.3">
      <c r="A788" s="14"/>
    </row>
    <row r="789" spans="1:1" x14ac:dyDescent="0.3">
      <c r="A789" s="14"/>
    </row>
    <row r="790" spans="1:1" x14ac:dyDescent="0.3">
      <c r="A790" s="14"/>
    </row>
    <row r="791" spans="1:1" x14ac:dyDescent="0.3">
      <c r="A791" s="14"/>
    </row>
    <row r="792" spans="1:1" x14ac:dyDescent="0.3">
      <c r="A792" s="14"/>
    </row>
    <row r="793" spans="1:1" x14ac:dyDescent="0.3">
      <c r="A793" s="14"/>
    </row>
    <row r="794" spans="1:1" x14ac:dyDescent="0.3">
      <c r="A794" s="14"/>
    </row>
    <row r="795" spans="1:1" x14ac:dyDescent="0.3">
      <c r="A795" s="14"/>
    </row>
    <row r="796" spans="1:1" x14ac:dyDescent="0.3">
      <c r="A796" s="14"/>
    </row>
    <row r="797" spans="1:1" x14ac:dyDescent="0.3">
      <c r="A797" s="14"/>
    </row>
    <row r="798" spans="1:1" x14ac:dyDescent="0.3">
      <c r="A798" s="14"/>
    </row>
    <row r="799" spans="1:1" x14ac:dyDescent="0.3">
      <c r="A799" s="14"/>
    </row>
    <row r="800" spans="1:1" x14ac:dyDescent="0.3">
      <c r="A800" s="14"/>
    </row>
    <row r="801" spans="1:1" x14ac:dyDescent="0.3">
      <c r="A801" s="14"/>
    </row>
    <row r="802" spans="1:1" x14ac:dyDescent="0.3">
      <c r="A802" s="14"/>
    </row>
    <row r="803" spans="1:1" x14ac:dyDescent="0.3">
      <c r="A803" s="14"/>
    </row>
    <row r="804" spans="1:1" x14ac:dyDescent="0.3">
      <c r="A804" s="14"/>
    </row>
    <row r="805" spans="1:1" x14ac:dyDescent="0.3">
      <c r="A805" s="14"/>
    </row>
    <row r="806" spans="1:1" x14ac:dyDescent="0.3">
      <c r="A806" s="14"/>
    </row>
    <row r="807" spans="1:1" x14ac:dyDescent="0.3">
      <c r="A807" s="14"/>
    </row>
    <row r="808" spans="1:1" x14ac:dyDescent="0.3">
      <c r="A808" s="14"/>
    </row>
    <row r="809" spans="1:1" x14ac:dyDescent="0.3">
      <c r="A809" s="14"/>
    </row>
    <row r="810" spans="1:1" x14ac:dyDescent="0.3">
      <c r="A810" s="14"/>
    </row>
    <row r="811" spans="1:1" x14ac:dyDescent="0.3">
      <c r="A811" s="14"/>
    </row>
    <row r="812" spans="1:1" x14ac:dyDescent="0.3">
      <c r="A812" s="14"/>
    </row>
    <row r="813" spans="1:1" x14ac:dyDescent="0.3">
      <c r="A813" s="14"/>
    </row>
    <row r="814" spans="1:1" x14ac:dyDescent="0.3">
      <c r="A814" s="14"/>
    </row>
    <row r="815" spans="1:1" x14ac:dyDescent="0.3">
      <c r="A815" s="14"/>
    </row>
    <row r="816" spans="1:1" x14ac:dyDescent="0.3">
      <c r="A816" s="14"/>
    </row>
    <row r="817" spans="1:1" x14ac:dyDescent="0.3">
      <c r="A817" s="14"/>
    </row>
    <row r="818" spans="1:1" x14ac:dyDescent="0.3">
      <c r="A818" s="14"/>
    </row>
    <row r="819" spans="1:1" x14ac:dyDescent="0.3">
      <c r="A819" s="14"/>
    </row>
    <row r="820" spans="1:1" x14ac:dyDescent="0.3">
      <c r="A820" s="14"/>
    </row>
    <row r="821" spans="1:1" x14ac:dyDescent="0.3">
      <c r="A821" s="14"/>
    </row>
    <row r="822" spans="1:1" x14ac:dyDescent="0.3">
      <c r="A822" s="14"/>
    </row>
    <row r="823" spans="1:1" x14ac:dyDescent="0.3">
      <c r="A823" s="14"/>
    </row>
    <row r="824" spans="1:1" x14ac:dyDescent="0.3">
      <c r="A824" s="14"/>
    </row>
    <row r="825" spans="1:1" x14ac:dyDescent="0.3">
      <c r="A825" s="14"/>
    </row>
    <row r="826" spans="1:1" x14ac:dyDescent="0.3">
      <c r="A826" s="14"/>
    </row>
    <row r="827" spans="1:1" x14ac:dyDescent="0.3">
      <c r="A827" s="14"/>
    </row>
    <row r="828" spans="1:1" x14ac:dyDescent="0.3">
      <c r="A828" s="14"/>
    </row>
    <row r="829" spans="1:1" x14ac:dyDescent="0.3">
      <c r="A829" s="14"/>
    </row>
    <row r="830" spans="1:1" x14ac:dyDescent="0.3">
      <c r="A830" s="14"/>
    </row>
    <row r="831" spans="1:1" x14ac:dyDescent="0.3">
      <c r="A831" s="14"/>
    </row>
    <row r="832" spans="1:1" x14ac:dyDescent="0.3">
      <c r="A832" s="14"/>
    </row>
    <row r="833" spans="1:1" x14ac:dyDescent="0.3">
      <c r="A833" s="14"/>
    </row>
    <row r="834" spans="1:1" x14ac:dyDescent="0.3">
      <c r="A834" s="14"/>
    </row>
    <row r="835" spans="1:1" x14ac:dyDescent="0.3">
      <c r="A835" s="14"/>
    </row>
    <row r="836" spans="1:1" x14ac:dyDescent="0.3">
      <c r="A836" s="14"/>
    </row>
    <row r="837" spans="1:1" x14ac:dyDescent="0.3">
      <c r="A837" s="14"/>
    </row>
    <row r="838" spans="1:1" x14ac:dyDescent="0.3">
      <c r="A838" s="14"/>
    </row>
    <row r="839" spans="1:1" x14ac:dyDescent="0.3">
      <c r="A839" s="14"/>
    </row>
    <row r="840" spans="1:1" x14ac:dyDescent="0.3">
      <c r="A840" s="14"/>
    </row>
    <row r="841" spans="1:1" x14ac:dyDescent="0.3">
      <c r="A841" s="14"/>
    </row>
    <row r="842" spans="1:1" x14ac:dyDescent="0.3">
      <c r="A842" s="14"/>
    </row>
    <row r="843" spans="1:1" x14ac:dyDescent="0.3">
      <c r="A843" s="14"/>
    </row>
    <row r="844" spans="1:1" x14ac:dyDescent="0.3">
      <c r="A844" s="14"/>
    </row>
    <row r="845" spans="1:1" x14ac:dyDescent="0.3">
      <c r="A845" s="14"/>
    </row>
    <row r="846" spans="1:1" x14ac:dyDescent="0.3">
      <c r="A846" s="14"/>
    </row>
    <row r="847" spans="1:1" x14ac:dyDescent="0.3">
      <c r="A847" s="14"/>
    </row>
    <row r="848" spans="1:1" x14ac:dyDescent="0.3">
      <c r="A848" s="14"/>
    </row>
    <row r="849" spans="1:1" x14ac:dyDescent="0.3">
      <c r="A849" s="14"/>
    </row>
    <row r="850" spans="1:1" x14ac:dyDescent="0.3">
      <c r="A850" s="14"/>
    </row>
    <row r="851" spans="1:1" x14ac:dyDescent="0.3">
      <c r="A851" s="14"/>
    </row>
    <row r="852" spans="1:1" x14ac:dyDescent="0.3">
      <c r="A852" s="14"/>
    </row>
    <row r="853" spans="1:1" x14ac:dyDescent="0.3">
      <c r="A853" s="14"/>
    </row>
    <row r="854" spans="1:1" x14ac:dyDescent="0.3">
      <c r="A854" s="14"/>
    </row>
    <row r="855" spans="1:1" x14ac:dyDescent="0.3">
      <c r="A855" s="14"/>
    </row>
    <row r="856" spans="1:1" x14ac:dyDescent="0.3">
      <c r="A856" s="14"/>
    </row>
    <row r="857" spans="1:1" x14ac:dyDescent="0.3">
      <c r="A857" s="14"/>
    </row>
    <row r="858" spans="1:1" x14ac:dyDescent="0.3">
      <c r="A858" s="14"/>
    </row>
    <row r="859" spans="1:1" x14ac:dyDescent="0.3">
      <c r="A859" s="14"/>
    </row>
    <row r="860" spans="1:1" x14ac:dyDescent="0.3">
      <c r="A860" s="14"/>
    </row>
    <row r="861" spans="1:1" x14ac:dyDescent="0.3">
      <c r="A861" s="14"/>
    </row>
    <row r="862" spans="1:1" x14ac:dyDescent="0.3">
      <c r="A862" s="14"/>
    </row>
    <row r="863" spans="1:1" x14ac:dyDescent="0.3">
      <c r="A863" s="14"/>
    </row>
    <row r="864" spans="1:1" x14ac:dyDescent="0.3">
      <c r="A864" s="14"/>
    </row>
    <row r="865" spans="1:1" x14ac:dyDescent="0.3">
      <c r="A865" s="14"/>
    </row>
    <row r="866" spans="1:1" x14ac:dyDescent="0.3">
      <c r="A866" s="14"/>
    </row>
    <row r="867" spans="1:1" x14ac:dyDescent="0.3">
      <c r="A867" s="14"/>
    </row>
    <row r="868" spans="1:1" x14ac:dyDescent="0.3">
      <c r="A868" s="14"/>
    </row>
    <row r="869" spans="1:1" x14ac:dyDescent="0.3">
      <c r="A869" s="14"/>
    </row>
    <row r="870" spans="1:1" x14ac:dyDescent="0.3">
      <c r="A870" s="14"/>
    </row>
    <row r="871" spans="1:1" x14ac:dyDescent="0.3">
      <c r="A871" s="14"/>
    </row>
    <row r="872" spans="1:1" x14ac:dyDescent="0.3">
      <c r="A872" s="14"/>
    </row>
    <row r="873" spans="1:1" x14ac:dyDescent="0.3">
      <c r="A873" s="14"/>
    </row>
    <row r="874" spans="1:1" x14ac:dyDescent="0.3">
      <c r="A874" s="14"/>
    </row>
    <row r="875" spans="1:1" x14ac:dyDescent="0.3">
      <c r="A875" s="14"/>
    </row>
    <row r="876" spans="1:1" x14ac:dyDescent="0.3">
      <c r="A876" s="14"/>
    </row>
    <row r="877" spans="1:1" x14ac:dyDescent="0.3">
      <c r="A877" s="14"/>
    </row>
    <row r="878" spans="1:1" x14ac:dyDescent="0.3">
      <c r="A878" s="14"/>
    </row>
    <row r="879" spans="1:1" x14ac:dyDescent="0.3">
      <c r="A879" s="14"/>
    </row>
    <row r="880" spans="1:1" x14ac:dyDescent="0.3">
      <c r="A880" s="14"/>
    </row>
    <row r="881" spans="1:1" x14ac:dyDescent="0.3">
      <c r="A881" s="14"/>
    </row>
    <row r="882" spans="1:1" x14ac:dyDescent="0.3">
      <c r="A882" s="14"/>
    </row>
    <row r="883" spans="1:1" x14ac:dyDescent="0.3">
      <c r="A883" s="14"/>
    </row>
    <row r="884" spans="1:1" x14ac:dyDescent="0.3">
      <c r="A884" s="14"/>
    </row>
    <row r="885" spans="1:1" x14ac:dyDescent="0.3">
      <c r="A885" s="14"/>
    </row>
    <row r="886" spans="1:1" x14ac:dyDescent="0.3">
      <c r="A886" s="14"/>
    </row>
    <row r="887" spans="1:1" x14ac:dyDescent="0.3">
      <c r="A887" s="14"/>
    </row>
    <row r="888" spans="1:1" x14ac:dyDescent="0.3">
      <c r="A888" s="14"/>
    </row>
    <row r="889" spans="1:1" x14ac:dyDescent="0.3">
      <c r="A889" s="14"/>
    </row>
    <row r="890" spans="1:1" x14ac:dyDescent="0.3">
      <c r="A890" s="14"/>
    </row>
    <row r="891" spans="1:1" x14ac:dyDescent="0.3">
      <c r="A891" s="14"/>
    </row>
    <row r="892" spans="1:1" x14ac:dyDescent="0.3">
      <c r="A892" s="14"/>
    </row>
    <row r="893" spans="1:1" x14ac:dyDescent="0.3">
      <c r="A893" s="14"/>
    </row>
    <row r="894" spans="1:1" x14ac:dyDescent="0.3">
      <c r="A894" s="14"/>
    </row>
    <row r="895" spans="1:1" x14ac:dyDescent="0.3">
      <c r="A895" s="14"/>
    </row>
    <row r="896" spans="1:1" x14ac:dyDescent="0.3">
      <c r="A896" s="14"/>
    </row>
    <row r="897" spans="1:1" x14ac:dyDescent="0.3">
      <c r="A897" s="14"/>
    </row>
    <row r="898" spans="1:1" x14ac:dyDescent="0.3">
      <c r="A898" s="14"/>
    </row>
    <row r="899" spans="1:1" x14ac:dyDescent="0.3">
      <c r="A899" s="14"/>
    </row>
    <row r="900" spans="1:1" x14ac:dyDescent="0.3">
      <c r="A900" s="14"/>
    </row>
    <row r="901" spans="1:1" x14ac:dyDescent="0.3">
      <c r="A901" s="14"/>
    </row>
    <row r="902" spans="1:1" x14ac:dyDescent="0.3">
      <c r="A902" s="14"/>
    </row>
    <row r="903" spans="1:1" x14ac:dyDescent="0.3">
      <c r="A903" s="14"/>
    </row>
    <row r="904" spans="1:1" x14ac:dyDescent="0.3">
      <c r="A904" s="14"/>
    </row>
    <row r="905" spans="1:1" x14ac:dyDescent="0.3">
      <c r="A905" s="14"/>
    </row>
    <row r="906" spans="1:1" x14ac:dyDescent="0.3">
      <c r="A906" s="14"/>
    </row>
    <row r="907" spans="1:1" x14ac:dyDescent="0.3">
      <c r="A907" s="14"/>
    </row>
    <row r="908" spans="1:1" x14ac:dyDescent="0.3">
      <c r="A908" s="14"/>
    </row>
    <row r="909" spans="1:1" x14ac:dyDescent="0.3">
      <c r="A909" s="14"/>
    </row>
    <row r="910" spans="1:1" x14ac:dyDescent="0.3">
      <c r="A910" s="14"/>
    </row>
    <row r="911" spans="1:1" x14ac:dyDescent="0.3">
      <c r="A911" s="14"/>
    </row>
    <row r="912" spans="1:1" x14ac:dyDescent="0.3">
      <c r="A912" s="14"/>
    </row>
    <row r="913" spans="1:1" x14ac:dyDescent="0.3">
      <c r="A913" s="14"/>
    </row>
    <row r="914" spans="1:1" x14ac:dyDescent="0.3">
      <c r="A914" s="14"/>
    </row>
    <row r="915" spans="1:1" x14ac:dyDescent="0.3">
      <c r="A915" s="14"/>
    </row>
    <row r="916" spans="1:1" x14ac:dyDescent="0.3">
      <c r="A916" s="14"/>
    </row>
    <row r="917" spans="1:1" x14ac:dyDescent="0.3">
      <c r="A917" s="14"/>
    </row>
    <row r="918" spans="1:1" x14ac:dyDescent="0.3">
      <c r="A918" s="14"/>
    </row>
    <row r="919" spans="1:1" x14ac:dyDescent="0.3">
      <c r="A919" s="14"/>
    </row>
    <row r="920" spans="1:1" x14ac:dyDescent="0.3">
      <c r="A920" s="14"/>
    </row>
    <row r="921" spans="1:1" x14ac:dyDescent="0.3">
      <c r="A921" s="14"/>
    </row>
    <row r="922" spans="1:1" x14ac:dyDescent="0.3">
      <c r="A922" s="14"/>
    </row>
    <row r="923" spans="1:1" x14ac:dyDescent="0.3">
      <c r="A923" s="14"/>
    </row>
    <row r="924" spans="1:1" x14ac:dyDescent="0.3">
      <c r="A924" s="14"/>
    </row>
    <row r="925" spans="1:1" x14ac:dyDescent="0.3">
      <c r="A925" s="14"/>
    </row>
    <row r="926" spans="1:1" x14ac:dyDescent="0.3">
      <c r="A926" s="14"/>
    </row>
    <row r="927" spans="1:1" x14ac:dyDescent="0.3">
      <c r="A927" s="14"/>
    </row>
    <row r="928" spans="1:1" x14ac:dyDescent="0.3">
      <c r="A928" s="14"/>
    </row>
    <row r="929" spans="1:1" x14ac:dyDescent="0.3">
      <c r="A929" s="14"/>
    </row>
    <row r="930" spans="1:1" x14ac:dyDescent="0.3">
      <c r="A930" s="14"/>
    </row>
    <row r="931" spans="1:1" x14ac:dyDescent="0.3">
      <c r="A931" s="14"/>
    </row>
    <row r="932" spans="1:1" x14ac:dyDescent="0.3">
      <c r="A932" s="14"/>
    </row>
    <row r="933" spans="1:1" x14ac:dyDescent="0.3">
      <c r="A933" s="14"/>
    </row>
    <row r="934" spans="1:1" x14ac:dyDescent="0.3">
      <c r="A934" s="14"/>
    </row>
    <row r="935" spans="1:1" x14ac:dyDescent="0.3">
      <c r="A935" s="14"/>
    </row>
    <row r="936" spans="1:1" x14ac:dyDescent="0.3">
      <c r="A936" s="14"/>
    </row>
    <row r="937" spans="1:1" x14ac:dyDescent="0.3">
      <c r="A937" s="14"/>
    </row>
    <row r="938" spans="1:1" x14ac:dyDescent="0.3">
      <c r="A938" s="14"/>
    </row>
    <row r="939" spans="1:1" x14ac:dyDescent="0.3">
      <c r="A939" s="14"/>
    </row>
    <row r="940" spans="1:1" x14ac:dyDescent="0.3">
      <c r="A940" s="14"/>
    </row>
    <row r="941" spans="1:1" x14ac:dyDescent="0.3">
      <c r="A941" s="14"/>
    </row>
    <row r="942" spans="1:1" x14ac:dyDescent="0.3">
      <c r="A942" s="14"/>
    </row>
    <row r="943" spans="1:1" x14ac:dyDescent="0.3">
      <c r="A943" s="14"/>
    </row>
    <row r="944" spans="1:1" x14ac:dyDescent="0.3">
      <c r="A944" s="14"/>
    </row>
    <row r="945" spans="1:1" x14ac:dyDescent="0.3">
      <c r="A945" s="14"/>
    </row>
    <row r="946" spans="1:1" x14ac:dyDescent="0.3">
      <c r="A946" s="14"/>
    </row>
    <row r="947" spans="1:1" x14ac:dyDescent="0.3">
      <c r="A947" s="14"/>
    </row>
    <row r="948" spans="1:1" x14ac:dyDescent="0.3">
      <c r="A948" s="14"/>
    </row>
    <row r="949" spans="1:1" x14ac:dyDescent="0.3">
      <c r="A949" s="14"/>
    </row>
    <row r="950" spans="1:1" x14ac:dyDescent="0.3">
      <c r="A950" s="14"/>
    </row>
    <row r="951" spans="1:1" x14ac:dyDescent="0.3">
      <c r="A951" s="14"/>
    </row>
    <row r="952" spans="1:1" x14ac:dyDescent="0.3">
      <c r="A952" s="14"/>
    </row>
    <row r="953" spans="1:1" x14ac:dyDescent="0.3">
      <c r="A953" s="14"/>
    </row>
    <row r="954" spans="1:1" x14ac:dyDescent="0.3">
      <c r="A954" s="14"/>
    </row>
    <row r="955" spans="1:1" x14ac:dyDescent="0.3">
      <c r="A955" s="14"/>
    </row>
    <row r="956" spans="1:1" x14ac:dyDescent="0.3">
      <c r="A956" s="14"/>
    </row>
    <row r="957" spans="1:1" x14ac:dyDescent="0.3">
      <c r="A957" s="14"/>
    </row>
    <row r="958" spans="1:1" x14ac:dyDescent="0.3">
      <c r="A958" s="14"/>
    </row>
    <row r="959" spans="1:1" x14ac:dyDescent="0.3">
      <c r="A959" s="14"/>
    </row>
    <row r="960" spans="1:1" x14ac:dyDescent="0.3">
      <c r="A960" s="14"/>
    </row>
    <row r="961" spans="1:1" x14ac:dyDescent="0.3">
      <c r="A961" s="14"/>
    </row>
    <row r="962" spans="1:1" x14ac:dyDescent="0.3">
      <c r="A962" s="14"/>
    </row>
    <row r="963" spans="1:1" x14ac:dyDescent="0.3">
      <c r="A963" s="14"/>
    </row>
    <row r="964" spans="1:1" x14ac:dyDescent="0.3">
      <c r="A964" s="14"/>
    </row>
    <row r="965" spans="1:1" x14ac:dyDescent="0.3">
      <c r="A965" s="14"/>
    </row>
    <row r="966" spans="1:1" x14ac:dyDescent="0.3">
      <c r="A966" s="14"/>
    </row>
    <row r="967" spans="1:1" x14ac:dyDescent="0.3">
      <c r="A967" s="14"/>
    </row>
    <row r="968" spans="1:1" x14ac:dyDescent="0.3">
      <c r="A968" s="14"/>
    </row>
    <row r="969" spans="1:1" x14ac:dyDescent="0.3">
      <c r="A969" s="14"/>
    </row>
    <row r="970" spans="1:1" x14ac:dyDescent="0.3">
      <c r="A970" s="14"/>
    </row>
    <row r="971" spans="1:1" x14ac:dyDescent="0.3">
      <c r="A971" s="14"/>
    </row>
    <row r="972" spans="1:1" x14ac:dyDescent="0.3">
      <c r="A972" s="14"/>
    </row>
    <row r="973" spans="1:1" x14ac:dyDescent="0.3">
      <c r="A973" s="14"/>
    </row>
    <row r="974" spans="1:1" x14ac:dyDescent="0.3">
      <c r="A974" s="14"/>
    </row>
    <row r="975" spans="1:1" x14ac:dyDescent="0.3">
      <c r="A975" s="14"/>
    </row>
    <row r="976" spans="1:1" x14ac:dyDescent="0.3">
      <c r="A976" s="14"/>
    </row>
    <row r="977" spans="1:1" x14ac:dyDescent="0.3">
      <c r="A977" s="14"/>
    </row>
    <row r="978" spans="1:1" x14ac:dyDescent="0.3">
      <c r="A978" s="14"/>
    </row>
    <row r="979" spans="1:1" x14ac:dyDescent="0.3">
      <c r="A979" s="14"/>
    </row>
    <row r="980" spans="1:1" x14ac:dyDescent="0.3">
      <c r="A980" s="14"/>
    </row>
    <row r="981" spans="1:1" x14ac:dyDescent="0.3">
      <c r="A981" s="14"/>
    </row>
    <row r="982" spans="1:1" x14ac:dyDescent="0.3">
      <c r="A982" s="14"/>
    </row>
    <row r="983" spans="1:1" x14ac:dyDescent="0.3">
      <c r="A983" s="14"/>
    </row>
    <row r="984" spans="1:1" x14ac:dyDescent="0.3">
      <c r="A984" s="14"/>
    </row>
    <row r="985" spans="1:1" x14ac:dyDescent="0.3">
      <c r="A985" s="14"/>
    </row>
    <row r="986" spans="1:1" x14ac:dyDescent="0.3">
      <c r="A986" s="14"/>
    </row>
    <row r="987" spans="1:1" x14ac:dyDescent="0.3">
      <c r="A987" s="14"/>
    </row>
    <row r="988" spans="1:1" x14ac:dyDescent="0.3">
      <c r="A988" s="14"/>
    </row>
    <row r="989" spans="1:1" x14ac:dyDescent="0.3">
      <c r="A989" s="14"/>
    </row>
    <row r="990" spans="1:1" x14ac:dyDescent="0.3">
      <c r="A990" s="14"/>
    </row>
    <row r="991" spans="1:1" x14ac:dyDescent="0.3">
      <c r="A991" s="14"/>
    </row>
    <row r="992" spans="1:1" x14ac:dyDescent="0.3">
      <c r="A992" s="14"/>
    </row>
    <row r="993" spans="1:1" x14ac:dyDescent="0.3">
      <c r="A993" s="14"/>
    </row>
    <row r="994" spans="1:1" x14ac:dyDescent="0.3">
      <c r="A994" s="14"/>
    </row>
    <row r="995" spans="1:1" x14ac:dyDescent="0.3">
      <c r="A995" s="14"/>
    </row>
    <row r="996" spans="1:1" x14ac:dyDescent="0.3">
      <c r="A996" s="14"/>
    </row>
    <row r="997" spans="1:1" x14ac:dyDescent="0.3">
      <c r="A997" s="14"/>
    </row>
    <row r="998" spans="1:1" x14ac:dyDescent="0.3">
      <c r="A998" s="14"/>
    </row>
    <row r="999" spans="1:1" x14ac:dyDescent="0.3">
      <c r="A999" s="14"/>
    </row>
    <row r="1000" spans="1:1" x14ac:dyDescent="0.3">
      <c r="A1000" s="14"/>
    </row>
    <row r="1001" spans="1:1" x14ac:dyDescent="0.3">
      <c r="A1001" s="14"/>
    </row>
    <row r="1002" spans="1:1" x14ac:dyDescent="0.3">
      <c r="A1002" s="14"/>
    </row>
    <row r="1003" spans="1:1" x14ac:dyDescent="0.3">
      <c r="A1003" s="14"/>
    </row>
    <row r="1004" spans="1:1" x14ac:dyDescent="0.3">
      <c r="A1004" s="14"/>
    </row>
    <row r="1005" spans="1:1" x14ac:dyDescent="0.3">
      <c r="A1005" s="14"/>
    </row>
    <row r="1006" spans="1:1" x14ac:dyDescent="0.3">
      <c r="A1006" s="14"/>
    </row>
    <row r="1007" spans="1:1" x14ac:dyDescent="0.3">
      <c r="A1007" s="14"/>
    </row>
    <row r="1008" spans="1:1" x14ac:dyDescent="0.3">
      <c r="A1008" s="14"/>
    </row>
    <row r="1009" spans="1:1" x14ac:dyDescent="0.3">
      <c r="A1009" s="14"/>
    </row>
    <row r="1010" spans="1:1" x14ac:dyDescent="0.3">
      <c r="A1010" s="14"/>
    </row>
    <row r="1011" spans="1:1" x14ac:dyDescent="0.3">
      <c r="A1011" s="14"/>
    </row>
    <row r="1012" spans="1:1" x14ac:dyDescent="0.3">
      <c r="A1012" s="14"/>
    </row>
    <row r="1013" spans="1:1" x14ac:dyDescent="0.3">
      <c r="A1013" s="14"/>
    </row>
    <row r="1014" spans="1:1" x14ac:dyDescent="0.3">
      <c r="A1014" s="14"/>
    </row>
    <row r="1015" spans="1:1" x14ac:dyDescent="0.3">
      <c r="A1015" s="14"/>
    </row>
    <row r="1016" spans="1:1" x14ac:dyDescent="0.3">
      <c r="A1016" s="14"/>
    </row>
    <row r="1017" spans="1:1" x14ac:dyDescent="0.3">
      <c r="A1017" s="14"/>
    </row>
    <row r="1018" spans="1:1" x14ac:dyDescent="0.3">
      <c r="A1018" s="14"/>
    </row>
    <row r="1019" spans="1:1" x14ac:dyDescent="0.3">
      <c r="A1019" s="14"/>
    </row>
    <row r="1020" spans="1:1" x14ac:dyDescent="0.3">
      <c r="A1020" s="14"/>
    </row>
    <row r="1021" spans="1:1" x14ac:dyDescent="0.3">
      <c r="A1021" s="14"/>
    </row>
    <row r="1022" spans="1:1" x14ac:dyDescent="0.3">
      <c r="A1022" s="14"/>
    </row>
    <row r="1023" spans="1:1" x14ac:dyDescent="0.3">
      <c r="A1023" s="14"/>
    </row>
    <row r="1024" spans="1:1" x14ac:dyDescent="0.3">
      <c r="A1024" s="14"/>
    </row>
    <row r="1025" spans="1:1" x14ac:dyDescent="0.3">
      <c r="A1025" s="14"/>
    </row>
    <row r="1026" spans="1:1" x14ac:dyDescent="0.3">
      <c r="A1026" s="14"/>
    </row>
    <row r="1027" spans="1:1" x14ac:dyDescent="0.3">
      <c r="A1027" s="14"/>
    </row>
    <row r="1028" spans="1:1" x14ac:dyDescent="0.3">
      <c r="A1028" s="14"/>
    </row>
    <row r="1029" spans="1:1" x14ac:dyDescent="0.3">
      <c r="A1029" s="14"/>
    </row>
    <row r="1030" spans="1:1" x14ac:dyDescent="0.3">
      <c r="A1030" s="14"/>
    </row>
    <row r="1031" spans="1:1" x14ac:dyDescent="0.3">
      <c r="A1031" s="14"/>
    </row>
    <row r="1032" spans="1:1" x14ac:dyDescent="0.3">
      <c r="A1032" s="14"/>
    </row>
    <row r="1033" spans="1:1" x14ac:dyDescent="0.3">
      <c r="A1033" s="14"/>
    </row>
    <row r="1034" spans="1:1" x14ac:dyDescent="0.3">
      <c r="A1034" s="14"/>
    </row>
    <row r="1035" spans="1:1" x14ac:dyDescent="0.3">
      <c r="A1035" s="14"/>
    </row>
    <row r="1036" spans="1:1" x14ac:dyDescent="0.3">
      <c r="A1036" s="14"/>
    </row>
    <row r="1037" spans="1:1" x14ac:dyDescent="0.3">
      <c r="A1037" s="14"/>
    </row>
    <row r="1038" spans="1:1" x14ac:dyDescent="0.3">
      <c r="A1038" s="14"/>
    </row>
    <row r="1039" spans="1:1" x14ac:dyDescent="0.3">
      <c r="A1039" s="14"/>
    </row>
    <row r="1040" spans="1:1" x14ac:dyDescent="0.3">
      <c r="A1040" s="14"/>
    </row>
    <row r="1041" spans="1:1" x14ac:dyDescent="0.3">
      <c r="A1041" s="14"/>
    </row>
    <row r="1042" spans="1:1" x14ac:dyDescent="0.3">
      <c r="A1042" s="14"/>
    </row>
    <row r="1043" spans="1:1" x14ac:dyDescent="0.3">
      <c r="A1043" s="14"/>
    </row>
    <row r="1044" spans="1:1" x14ac:dyDescent="0.3">
      <c r="A1044" s="14"/>
    </row>
    <row r="1045" spans="1:1" x14ac:dyDescent="0.3">
      <c r="A1045" s="14"/>
    </row>
    <row r="1046" spans="1:1" x14ac:dyDescent="0.3">
      <c r="A1046" s="14"/>
    </row>
    <row r="1047" spans="1:1" x14ac:dyDescent="0.3">
      <c r="A1047" s="14"/>
    </row>
    <row r="1048" spans="1:1" x14ac:dyDescent="0.3">
      <c r="A1048" s="14"/>
    </row>
    <row r="1049" spans="1:1" x14ac:dyDescent="0.3">
      <c r="A1049" s="14"/>
    </row>
    <row r="1050" spans="1:1" x14ac:dyDescent="0.3">
      <c r="A1050" s="14"/>
    </row>
    <row r="1051" spans="1:1" x14ac:dyDescent="0.3">
      <c r="A1051" s="14"/>
    </row>
    <row r="1052" spans="1:1" x14ac:dyDescent="0.3">
      <c r="A1052" s="14"/>
    </row>
    <row r="1053" spans="1:1" x14ac:dyDescent="0.3">
      <c r="A1053" s="14"/>
    </row>
    <row r="1054" spans="1:1" x14ac:dyDescent="0.3">
      <c r="A1054" s="14"/>
    </row>
    <row r="1055" spans="1:1" x14ac:dyDescent="0.3">
      <c r="A1055" s="14"/>
    </row>
    <row r="1056" spans="1:1" x14ac:dyDescent="0.3">
      <c r="A1056" s="14"/>
    </row>
    <row r="1057" spans="1:1" x14ac:dyDescent="0.3">
      <c r="A1057" s="14"/>
    </row>
    <row r="1058" spans="1:1" x14ac:dyDescent="0.3">
      <c r="A1058" s="14"/>
    </row>
    <row r="1059" spans="1:1" x14ac:dyDescent="0.3">
      <c r="A1059" s="14"/>
    </row>
    <row r="1060" spans="1:1" x14ac:dyDescent="0.3">
      <c r="A1060" s="14"/>
    </row>
    <row r="1061" spans="1:1" x14ac:dyDescent="0.3">
      <c r="A1061" s="14"/>
    </row>
    <row r="1062" spans="1:1" x14ac:dyDescent="0.3">
      <c r="A1062" s="14"/>
    </row>
    <row r="1063" spans="1:1" x14ac:dyDescent="0.3">
      <c r="A1063" s="14"/>
    </row>
    <row r="1064" spans="1:1" x14ac:dyDescent="0.3">
      <c r="A1064" s="14"/>
    </row>
    <row r="1065" spans="1:1" x14ac:dyDescent="0.3">
      <c r="A1065" s="14"/>
    </row>
    <row r="1066" spans="1:1" x14ac:dyDescent="0.3">
      <c r="A1066" s="14"/>
    </row>
    <row r="1067" spans="1:1" x14ac:dyDescent="0.3">
      <c r="A1067" s="14"/>
    </row>
    <row r="1068" spans="1:1" x14ac:dyDescent="0.3">
      <c r="A1068" s="14"/>
    </row>
    <row r="1069" spans="1:1" x14ac:dyDescent="0.3">
      <c r="A1069" s="14"/>
    </row>
    <row r="1070" spans="1:1" x14ac:dyDescent="0.3">
      <c r="A1070" s="14"/>
    </row>
    <row r="1071" spans="1:1" x14ac:dyDescent="0.3">
      <c r="A1071" s="14"/>
    </row>
    <row r="1072" spans="1:1" x14ac:dyDescent="0.3">
      <c r="A1072" s="14"/>
    </row>
    <row r="1073" spans="1:1" x14ac:dyDescent="0.3">
      <c r="A1073" s="14"/>
    </row>
    <row r="1074" spans="1:1" x14ac:dyDescent="0.3">
      <c r="A1074" s="14"/>
    </row>
    <row r="1075" spans="1:1" x14ac:dyDescent="0.3">
      <c r="A1075" s="14"/>
    </row>
    <row r="1076" spans="1:1" x14ac:dyDescent="0.3">
      <c r="A1076" s="14"/>
    </row>
    <row r="1077" spans="1:1" x14ac:dyDescent="0.3">
      <c r="A1077" s="14"/>
    </row>
    <row r="1078" spans="1:1" x14ac:dyDescent="0.3">
      <c r="A1078" s="14"/>
    </row>
    <row r="1079" spans="1:1" x14ac:dyDescent="0.3">
      <c r="A1079" s="14"/>
    </row>
    <row r="1080" spans="1:1" x14ac:dyDescent="0.3">
      <c r="A1080" s="14"/>
    </row>
    <row r="1081" spans="1:1" x14ac:dyDescent="0.3">
      <c r="A1081" s="14"/>
    </row>
    <row r="1082" spans="1:1" x14ac:dyDescent="0.3">
      <c r="A1082" s="14"/>
    </row>
    <row r="1083" spans="1:1" x14ac:dyDescent="0.3">
      <c r="A1083" s="14"/>
    </row>
    <row r="1084" spans="1:1" x14ac:dyDescent="0.3">
      <c r="A1084" s="14"/>
    </row>
    <row r="1085" spans="1:1" x14ac:dyDescent="0.3">
      <c r="A1085" s="14"/>
    </row>
    <row r="1086" spans="1:1" x14ac:dyDescent="0.3">
      <c r="A1086" s="14"/>
    </row>
    <row r="1087" spans="1:1" x14ac:dyDescent="0.3">
      <c r="A1087" s="14"/>
    </row>
    <row r="1088" spans="1:1" x14ac:dyDescent="0.3">
      <c r="A1088" s="14"/>
    </row>
    <row r="1089" spans="1:1" x14ac:dyDescent="0.3">
      <c r="A1089" s="14"/>
    </row>
    <row r="1090" spans="1:1" x14ac:dyDescent="0.3">
      <c r="A1090" s="14"/>
    </row>
    <row r="1091" spans="1:1" x14ac:dyDescent="0.3">
      <c r="A1091" s="14"/>
    </row>
    <row r="1092" spans="1:1" x14ac:dyDescent="0.3">
      <c r="A1092" s="14"/>
    </row>
    <row r="1093" spans="1:1" x14ac:dyDescent="0.3">
      <c r="A1093" s="14"/>
    </row>
    <row r="1094" spans="1:1" x14ac:dyDescent="0.3">
      <c r="A1094" s="14"/>
    </row>
    <row r="1095" spans="1:1" x14ac:dyDescent="0.3">
      <c r="A1095" s="14"/>
    </row>
    <row r="1096" spans="1:1" x14ac:dyDescent="0.3">
      <c r="A1096" s="14"/>
    </row>
    <row r="1097" spans="1:1" x14ac:dyDescent="0.3">
      <c r="A1097" s="14"/>
    </row>
    <row r="1098" spans="1:1" x14ac:dyDescent="0.3">
      <c r="A1098" s="14"/>
    </row>
    <row r="1099" spans="1:1" x14ac:dyDescent="0.3">
      <c r="A1099" s="14"/>
    </row>
    <row r="1100" spans="1:1" x14ac:dyDescent="0.3">
      <c r="A1100" s="14"/>
    </row>
    <row r="1101" spans="1:1" x14ac:dyDescent="0.3">
      <c r="A1101" s="14"/>
    </row>
    <row r="1102" spans="1:1" x14ac:dyDescent="0.3">
      <c r="A1102" s="14"/>
    </row>
    <row r="1103" spans="1:1" x14ac:dyDescent="0.3">
      <c r="A1103" s="14"/>
    </row>
    <row r="1104" spans="1:1" x14ac:dyDescent="0.3">
      <c r="A1104" s="14"/>
    </row>
    <row r="1105" spans="1:1" x14ac:dyDescent="0.3">
      <c r="A1105" s="14"/>
    </row>
    <row r="1106" spans="1:1" x14ac:dyDescent="0.3">
      <c r="A1106" s="14"/>
    </row>
    <row r="1107" spans="1:1" x14ac:dyDescent="0.3">
      <c r="A1107" s="14"/>
    </row>
    <row r="1108" spans="1:1" x14ac:dyDescent="0.3">
      <c r="A1108" s="14"/>
    </row>
    <row r="1109" spans="1:1" x14ac:dyDescent="0.3">
      <c r="A1109" s="14"/>
    </row>
    <row r="1110" spans="1:1" x14ac:dyDescent="0.3">
      <c r="A1110" s="14"/>
    </row>
    <row r="1111" spans="1:1" x14ac:dyDescent="0.3">
      <c r="A1111" s="14"/>
    </row>
    <row r="1112" spans="1:1" x14ac:dyDescent="0.3">
      <c r="A1112" s="14"/>
    </row>
    <row r="1113" spans="1:1" x14ac:dyDescent="0.3">
      <c r="A1113" s="14"/>
    </row>
    <row r="1114" spans="1:1" x14ac:dyDescent="0.3">
      <c r="A1114" s="14"/>
    </row>
    <row r="1115" spans="1:1" x14ac:dyDescent="0.3">
      <c r="A1115" s="14"/>
    </row>
    <row r="1116" spans="1:1" x14ac:dyDescent="0.3">
      <c r="A1116" s="14"/>
    </row>
    <row r="1117" spans="1:1" x14ac:dyDescent="0.3">
      <c r="A1117" s="14"/>
    </row>
    <row r="1118" spans="1:1" x14ac:dyDescent="0.3">
      <c r="A1118" s="14"/>
    </row>
    <row r="1119" spans="1:1" x14ac:dyDescent="0.3">
      <c r="A1119" s="14"/>
    </row>
    <row r="1120" spans="1:1" x14ac:dyDescent="0.3">
      <c r="A1120" s="14"/>
    </row>
    <row r="1121" spans="1:1" x14ac:dyDescent="0.3">
      <c r="A1121" s="14"/>
    </row>
    <row r="1122" spans="1:1" x14ac:dyDescent="0.3">
      <c r="A1122" s="14"/>
    </row>
    <row r="1123" spans="1:1" x14ac:dyDescent="0.3">
      <c r="A1123" s="14"/>
    </row>
    <row r="1124" spans="1:1" x14ac:dyDescent="0.3">
      <c r="A1124" s="14"/>
    </row>
    <row r="1125" spans="1:1" x14ac:dyDescent="0.3">
      <c r="A1125" s="14"/>
    </row>
    <row r="1126" spans="1:1" x14ac:dyDescent="0.3">
      <c r="A1126" s="14"/>
    </row>
    <row r="1127" spans="1:1" x14ac:dyDescent="0.3">
      <c r="A1127" s="14"/>
    </row>
    <row r="1128" spans="1:1" x14ac:dyDescent="0.3">
      <c r="A1128" s="14"/>
    </row>
    <row r="1129" spans="1:1" x14ac:dyDescent="0.3">
      <c r="A1129" s="14"/>
    </row>
    <row r="1130" spans="1:1" x14ac:dyDescent="0.3">
      <c r="A1130" s="14"/>
    </row>
    <row r="1131" spans="1:1" x14ac:dyDescent="0.3">
      <c r="A1131" s="14"/>
    </row>
    <row r="1132" spans="1:1" x14ac:dyDescent="0.3">
      <c r="A1132" s="14"/>
    </row>
    <row r="1133" spans="1:1" x14ac:dyDescent="0.3">
      <c r="A1133" s="14"/>
    </row>
    <row r="1134" spans="1:1" x14ac:dyDescent="0.3">
      <c r="A1134" s="14"/>
    </row>
    <row r="1135" spans="1:1" x14ac:dyDescent="0.3">
      <c r="A1135" s="14"/>
    </row>
    <row r="1136" spans="1:1" x14ac:dyDescent="0.3">
      <c r="A1136" s="14"/>
    </row>
    <row r="1137" spans="1:1" x14ac:dyDescent="0.3">
      <c r="A1137" s="14"/>
    </row>
    <row r="1138" spans="1:1" x14ac:dyDescent="0.3">
      <c r="A1138" s="14"/>
    </row>
    <row r="1139" spans="1:1" x14ac:dyDescent="0.3">
      <c r="A1139" s="14"/>
    </row>
    <row r="1140" spans="1:1" x14ac:dyDescent="0.3">
      <c r="A1140" s="14"/>
    </row>
    <row r="1141" spans="1:1" x14ac:dyDescent="0.3">
      <c r="A1141" s="14"/>
    </row>
    <row r="1142" spans="1:1" x14ac:dyDescent="0.3">
      <c r="A1142" s="14"/>
    </row>
    <row r="1143" spans="1:1" x14ac:dyDescent="0.3">
      <c r="A1143" s="14"/>
    </row>
    <row r="1144" spans="1:1" x14ac:dyDescent="0.3">
      <c r="A1144" s="14"/>
    </row>
    <row r="1145" spans="1:1" x14ac:dyDescent="0.3">
      <c r="A1145" s="14"/>
    </row>
    <row r="1146" spans="1:1" x14ac:dyDescent="0.3">
      <c r="A1146" s="14"/>
    </row>
    <row r="1147" spans="1:1" x14ac:dyDescent="0.3">
      <c r="A1147" s="14"/>
    </row>
    <row r="1148" spans="1:1" x14ac:dyDescent="0.3">
      <c r="A1148" s="14"/>
    </row>
    <row r="1149" spans="1:1" x14ac:dyDescent="0.3">
      <c r="A1149" s="14"/>
    </row>
    <row r="1150" spans="1:1" x14ac:dyDescent="0.3">
      <c r="A1150" s="14"/>
    </row>
    <row r="1151" spans="1:1" x14ac:dyDescent="0.3">
      <c r="A1151" s="14"/>
    </row>
    <row r="1152" spans="1:1" x14ac:dyDescent="0.3">
      <c r="A1152" s="14"/>
    </row>
    <row r="1153" spans="1:1" x14ac:dyDescent="0.3">
      <c r="A1153" s="14"/>
    </row>
    <row r="1154" spans="1:1" x14ac:dyDescent="0.3">
      <c r="A1154" s="14"/>
    </row>
    <row r="1155" spans="1:1" x14ac:dyDescent="0.3">
      <c r="A1155" s="14"/>
    </row>
    <row r="1156" spans="1:1" x14ac:dyDescent="0.3">
      <c r="A1156" s="14"/>
    </row>
    <row r="1157" spans="1:1" x14ac:dyDescent="0.3">
      <c r="A1157" s="14"/>
    </row>
    <row r="1158" spans="1:1" x14ac:dyDescent="0.3">
      <c r="A1158" s="14"/>
    </row>
    <row r="1159" spans="1:1" x14ac:dyDescent="0.3">
      <c r="A1159" s="14"/>
    </row>
    <row r="1160" spans="1:1" x14ac:dyDescent="0.3">
      <c r="A1160" s="14"/>
    </row>
    <row r="1161" spans="1:1" x14ac:dyDescent="0.3">
      <c r="A1161" s="14"/>
    </row>
    <row r="1162" spans="1:1" x14ac:dyDescent="0.3">
      <c r="A1162" s="14"/>
    </row>
    <row r="1163" spans="1:1" x14ac:dyDescent="0.3">
      <c r="A1163" s="14"/>
    </row>
    <row r="1164" spans="1:1" x14ac:dyDescent="0.3">
      <c r="A1164" s="14"/>
    </row>
    <row r="1165" spans="1:1" x14ac:dyDescent="0.3">
      <c r="A1165" s="14"/>
    </row>
    <row r="1166" spans="1:1" x14ac:dyDescent="0.3">
      <c r="A1166" s="14"/>
    </row>
    <row r="1167" spans="1:1" x14ac:dyDescent="0.3">
      <c r="A1167" s="14"/>
    </row>
    <row r="1168" spans="1:1" x14ac:dyDescent="0.3">
      <c r="A1168" s="14"/>
    </row>
    <row r="1169" spans="1:1" x14ac:dyDescent="0.3">
      <c r="A1169" s="14"/>
    </row>
    <row r="1170" spans="1:1" x14ac:dyDescent="0.3">
      <c r="A1170" s="14"/>
    </row>
    <row r="1171" spans="1:1" x14ac:dyDescent="0.3">
      <c r="A1171" s="14"/>
    </row>
    <row r="1172" spans="1:1" x14ac:dyDescent="0.3">
      <c r="A1172" s="14"/>
    </row>
    <row r="1173" spans="1:1" x14ac:dyDescent="0.3">
      <c r="A1173" s="14"/>
    </row>
    <row r="1174" spans="1:1" x14ac:dyDescent="0.3">
      <c r="A1174" s="14"/>
    </row>
    <row r="1175" spans="1:1" x14ac:dyDescent="0.3">
      <c r="A1175" s="14"/>
    </row>
    <row r="1176" spans="1:1" x14ac:dyDescent="0.3">
      <c r="A1176" s="14"/>
    </row>
    <row r="1177" spans="1:1" x14ac:dyDescent="0.3">
      <c r="A1177" s="14"/>
    </row>
    <row r="1178" spans="1:1" x14ac:dyDescent="0.3">
      <c r="A1178" s="14"/>
    </row>
    <row r="1179" spans="1:1" x14ac:dyDescent="0.3">
      <c r="A1179" s="14"/>
    </row>
    <row r="1180" spans="1:1" x14ac:dyDescent="0.3">
      <c r="A1180" s="14"/>
    </row>
    <row r="1181" spans="1:1" x14ac:dyDescent="0.3">
      <c r="A1181" s="14"/>
    </row>
    <row r="1182" spans="1:1" x14ac:dyDescent="0.3">
      <c r="A1182" s="14"/>
    </row>
    <row r="1183" spans="1:1" x14ac:dyDescent="0.3">
      <c r="A1183" s="14"/>
    </row>
    <row r="1184" spans="1:1" x14ac:dyDescent="0.3">
      <c r="A1184" s="14"/>
    </row>
    <row r="1185" spans="1:1" x14ac:dyDescent="0.3">
      <c r="A1185" s="14"/>
    </row>
    <row r="1186" spans="1:1" x14ac:dyDescent="0.3">
      <c r="A1186" s="14"/>
    </row>
    <row r="1187" spans="1:1" x14ac:dyDescent="0.3">
      <c r="A1187" s="14"/>
    </row>
    <row r="1188" spans="1:1" x14ac:dyDescent="0.3">
      <c r="A1188" s="14"/>
    </row>
    <row r="1189" spans="1:1" x14ac:dyDescent="0.3">
      <c r="A1189" s="14"/>
    </row>
    <row r="1190" spans="1:1" x14ac:dyDescent="0.3">
      <c r="A1190" s="14"/>
    </row>
    <row r="1191" spans="1:1" x14ac:dyDescent="0.3">
      <c r="A1191" s="14"/>
    </row>
    <row r="1192" spans="1:1" x14ac:dyDescent="0.3">
      <c r="A1192" s="14"/>
    </row>
    <row r="1193" spans="1:1" x14ac:dyDescent="0.3">
      <c r="A1193" s="14"/>
    </row>
    <row r="1194" spans="1:1" x14ac:dyDescent="0.3">
      <c r="A1194" s="14"/>
    </row>
    <row r="1195" spans="1:1" x14ac:dyDescent="0.3">
      <c r="A1195" s="14"/>
    </row>
    <row r="1196" spans="1:1" x14ac:dyDescent="0.3">
      <c r="A1196" s="14"/>
    </row>
    <row r="1197" spans="1:1" x14ac:dyDescent="0.3">
      <c r="A1197" s="14"/>
    </row>
    <row r="1198" spans="1:1" x14ac:dyDescent="0.3">
      <c r="A1198" s="14"/>
    </row>
    <row r="1199" spans="1:1" x14ac:dyDescent="0.3">
      <c r="A1199" s="14"/>
    </row>
    <row r="1200" spans="1:1" x14ac:dyDescent="0.3">
      <c r="A1200" s="14"/>
    </row>
    <row r="1201" spans="1:1" x14ac:dyDescent="0.3">
      <c r="A1201" s="14"/>
    </row>
    <row r="1202" spans="1:1" x14ac:dyDescent="0.3">
      <c r="A1202" s="14"/>
    </row>
    <row r="1203" spans="1:1" x14ac:dyDescent="0.3">
      <c r="A1203" s="14"/>
    </row>
    <row r="1204" spans="1:1" x14ac:dyDescent="0.3">
      <c r="A1204" s="14"/>
    </row>
    <row r="1205" spans="1:1" x14ac:dyDescent="0.3">
      <c r="A1205" s="14"/>
    </row>
    <row r="1206" spans="1:1" x14ac:dyDescent="0.3">
      <c r="A1206" s="14"/>
    </row>
    <row r="1207" spans="1:1" x14ac:dyDescent="0.3">
      <c r="A1207" s="14"/>
    </row>
    <row r="1208" spans="1:1" x14ac:dyDescent="0.3">
      <c r="A1208" s="14"/>
    </row>
    <row r="1209" spans="1:1" x14ac:dyDescent="0.3">
      <c r="A1209" s="14"/>
    </row>
  </sheetData>
  <sheetProtection selectLockedCells="1"/>
  <protectedRanges>
    <protectedRange sqref="I65:J67 A11:J11 A10:J10 I21:J22 I32:J33 I43:J44 I54:J55" name="Personnel"/>
    <protectedRange sqref="I140:J140 J127:J129 J82 J110 M79:M81 M83:M84 M109 M130:M131" name="Personnel_3"/>
  </protectedRanges>
  <dataConsolidate/>
  <mergeCells count="230">
    <mergeCell ref="A14:K15"/>
    <mergeCell ref="D17:K17"/>
    <mergeCell ref="D18:K18"/>
    <mergeCell ref="A12:H12"/>
    <mergeCell ref="A18:C18"/>
    <mergeCell ref="A17:C17"/>
    <mergeCell ref="A1:F1"/>
    <mergeCell ref="H1:K1"/>
    <mergeCell ref="A2:A3"/>
    <mergeCell ref="B2:F3"/>
    <mergeCell ref="A6:B6"/>
    <mergeCell ref="K8:K9"/>
    <mergeCell ref="A10:B10"/>
    <mergeCell ref="F10:G10"/>
    <mergeCell ref="A11:B11"/>
    <mergeCell ref="F11:G11"/>
    <mergeCell ref="A7:B7"/>
    <mergeCell ref="A8:B9"/>
    <mergeCell ref="D8:D9"/>
    <mergeCell ref="E8:E9"/>
    <mergeCell ref="F8:G9"/>
    <mergeCell ref="H8:H9"/>
    <mergeCell ref="I8:I9"/>
    <mergeCell ref="J8:J9"/>
    <mergeCell ref="C8:C9"/>
    <mergeCell ref="C7:K7"/>
    <mergeCell ref="C6:K6"/>
    <mergeCell ref="I52:I53"/>
    <mergeCell ref="J52:J53"/>
    <mergeCell ref="K52:K53"/>
    <mergeCell ref="A45:H45"/>
    <mergeCell ref="A47:K48"/>
    <mergeCell ref="D50:K50"/>
    <mergeCell ref="D51:K51"/>
    <mergeCell ref="D43:E43"/>
    <mergeCell ref="F43:H43"/>
    <mergeCell ref="A44:B44"/>
    <mergeCell ref="D44:E44"/>
    <mergeCell ref="F44:H44"/>
    <mergeCell ref="A43:C43"/>
    <mergeCell ref="A51:C51"/>
    <mergeCell ref="A50:C50"/>
    <mergeCell ref="D29:E29"/>
    <mergeCell ref="F29:K29"/>
    <mergeCell ref="K30:K31"/>
    <mergeCell ref="I30:I31"/>
    <mergeCell ref="J30:J31"/>
    <mergeCell ref="D32:E32"/>
    <mergeCell ref="D54:E54"/>
    <mergeCell ref="F54:H54"/>
    <mergeCell ref="A55:B55"/>
    <mergeCell ref="D55:E55"/>
    <mergeCell ref="F55:H55"/>
    <mergeCell ref="D52:E53"/>
    <mergeCell ref="F52:H53"/>
    <mergeCell ref="A54:C54"/>
    <mergeCell ref="A52:C53"/>
    <mergeCell ref="I63:I64"/>
    <mergeCell ref="J63:J64"/>
    <mergeCell ref="K63:K64"/>
    <mergeCell ref="A56:H56"/>
    <mergeCell ref="A58:K59"/>
    <mergeCell ref="D61:K61"/>
    <mergeCell ref="D62:K62"/>
    <mergeCell ref="A63:C64"/>
    <mergeCell ref="A62:C62"/>
    <mergeCell ref="A61:C61"/>
    <mergeCell ref="D65:E65"/>
    <mergeCell ref="F65:H65"/>
    <mergeCell ref="A67:B67"/>
    <mergeCell ref="D67:E67"/>
    <mergeCell ref="F67:H67"/>
    <mergeCell ref="D66:E66"/>
    <mergeCell ref="F66:H66"/>
    <mergeCell ref="A66:C66"/>
    <mergeCell ref="D63:E64"/>
    <mergeCell ref="F63:H64"/>
    <mergeCell ref="A65:C65"/>
    <mergeCell ref="A81:C81"/>
    <mergeCell ref="D81:G81"/>
    <mergeCell ref="H81:K81"/>
    <mergeCell ref="A82:C82"/>
    <mergeCell ref="D82:F82"/>
    <mergeCell ref="G82:H82"/>
    <mergeCell ref="A83:C83"/>
    <mergeCell ref="A68:H68"/>
    <mergeCell ref="A70:K71"/>
    <mergeCell ref="I77:I78"/>
    <mergeCell ref="J77:J78"/>
    <mergeCell ref="K77:K78"/>
    <mergeCell ref="A79:C79"/>
    <mergeCell ref="D79:G79"/>
    <mergeCell ref="H79:K79"/>
    <mergeCell ref="A80:C80"/>
    <mergeCell ref="D80:G80"/>
    <mergeCell ref="H80:K80"/>
    <mergeCell ref="A106:C106"/>
    <mergeCell ref="D106:F106"/>
    <mergeCell ref="G106:H106"/>
    <mergeCell ref="I106:K106"/>
    <mergeCell ref="A107:H108"/>
    <mergeCell ref="I107:I108"/>
    <mergeCell ref="J107:J108"/>
    <mergeCell ref="K107:K108"/>
    <mergeCell ref="A109:C109"/>
    <mergeCell ref="D109:G109"/>
    <mergeCell ref="H109:K109"/>
    <mergeCell ref="B32:C32"/>
    <mergeCell ref="A22:B22"/>
    <mergeCell ref="D22:E22"/>
    <mergeCell ref="F22:H22"/>
    <mergeCell ref="A30:E31"/>
    <mergeCell ref="F30:F31"/>
    <mergeCell ref="G30:G31"/>
    <mergeCell ref="H30:H31"/>
    <mergeCell ref="B29:C29"/>
    <mergeCell ref="B28:C28"/>
    <mergeCell ref="D21:E21"/>
    <mergeCell ref="F21:H21"/>
    <mergeCell ref="A21:C21"/>
    <mergeCell ref="A23:H23"/>
    <mergeCell ref="A25:K26"/>
    <mergeCell ref="D28:E28"/>
    <mergeCell ref="F28:K28"/>
    <mergeCell ref="I19:I20"/>
    <mergeCell ref="J19:J20"/>
    <mergeCell ref="K19:K20"/>
    <mergeCell ref="A19:C20"/>
    <mergeCell ref="D19:E20"/>
    <mergeCell ref="F19:H20"/>
    <mergeCell ref="D40:K40"/>
    <mergeCell ref="D41:E42"/>
    <mergeCell ref="F41:H42"/>
    <mergeCell ref="I41:I42"/>
    <mergeCell ref="J41:J42"/>
    <mergeCell ref="D33:E33"/>
    <mergeCell ref="A34:H34"/>
    <mergeCell ref="A36:K37"/>
    <mergeCell ref="D39:K39"/>
    <mergeCell ref="K41:K42"/>
    <mergeCell ref="A41:C42"/>
    <mergeCell ref="A40:C40"/>
    <mergeCell ref="A39:C39"/>
    <mergeCell ref="A73:K73"/>
    <mergeCell ref="A74:K74"/>
    <mergeCell ref="A75:C75"/>
    <mergeCell ref="D75:F75"/>
    <mergeCell ref="G75:H75"/>
    <mergeCell ref="I75:K75"/>
    <mergeCell ref="A76:C76"/>
    <mergeCell ref="D76:F76"/>
    <mergeCell ref="G76:H76"/>
    <mergeCell ref="I76:K76"/>
    <mergeCell ref="D83:G83"/>
    <mergeCell ref="H83:K83"/>
    <mergeCell ref="A84:C84"/>
    <mergeCell ref="D84:G84"/>
    <mergeCell ref="H84:K84"/>
    <mergeCell ref="F92:K92"/>
    <mergeCell ref="A93:B93"/>
    <mergeCell ref="D93:E93"/>
    <mergeCell ref="F93:K93"/>
    <mergeCell ref="A85:H85"/>
    <mergeCell ref="A90:K90"/>
    <mergeCell ref="A91:K91"/>
    <mergeCell ref="A86:N86"/>
    <mergeCell ref="A87:N87"/>
    <mergeCell ref="A89:K89"/>
    <mergeCell ref="A92:B92"/>
    <mergeCell ref="D92:E92"/>
    <mergeCell ref="D94:E95"/>
    <mergeCell ref="F94:F95"/>
    <mergeCell ref="G94:G95"/>
    <mergeCell ref="H94:H95"/>
    <mergeCell ref="I94:I95"/>
    <mergeCell ref="J94:J95"/>
    <mergeCell ref="K94:K95"/>
    <mergeCell ref="A97:B97"/>
    <mergeCell ref="D97:E97"/>
    <mergeCell ref="A100:H100"/>
    <mergeCell ref="A101:N101"/>
    <mergeCell ref="A102:D102"/>
    <mergeCell ref="A103:K103"/>
    <mergeCell ref="A104:K104"/>
    <mergeCell ref="D105:F105"/>
    <mergeCell ref="G105:H105"/>
    <mergeCell ref="I105:K105"/>
    <mergeCell ref="A105:C105"/>
    <mergeCell ref="A110:C110"/>
    <mergeCell ref="D110:F110"/>
    <mergeCell ref="G110:H110"/>
    <mergeCell ref="A111:H111"/>
    <mergeCell ref="A113:K113"/>
    <mergeCell ref="A114:K114"/>
    <mergeCell ref="A115:K115"/>
    <mergeCell ref="A116:B116"/>
    <mergeCell ref="D116:E116"/>
    <mergeCell ref="F116:K116"/>
    <mergeCell ref="A117:B117"/>
    <mergeCell ref="D117:E117"/>
    <mergeCell ref="F117:K117"/>
    <mergeCell ref="A118:B119"/>
    <mergeCell ref="C118:C119"/>
    <mergeCell ref="D118:E119"/>
    <mergeCell ref="F118:F119"/>
    <mergeCell ref="G118:G119"/>
    <mergeCell ref="H118:H119"/>
    <mergeCell ref="I118:I119"/>
    <mergeCell ref="J118:J119"/>
    <mergeCell ref="K118:K119"/>
    <mergeCell ref="A120:B120"/>
    <mergeCell ref="D120:E120"/>
    <mergeCell ref="A122:H122"/>
    <mergeCell ref="A124:K124"/>
    <mergeCell ref="A125:K125"/>
    <mergeCell ref="A132:H132"/>
    <mergeCell ref="A134:K134"/>
    <mergeCell ref="A135:N135"/>
    <mergeCell ref="A137:C137"/>
    <mergeCell ref="D137:K137"/>
    <mergeCell ref="A138:C138"/>
    <mergeCell ref="D138:K138"/>
    <mergeCell ref="B139:C139"/>
    <mergeCell ref="D139:E139"/>
    <mergeCell ref="F139:H139"/>
    <mergeCell ref="A140:C140"/>
    <mergeCell ref="D140:E140"/>
    <mergeCell ref="F140:H140"/>
    <mergeCell ref="A146:K146"/>
    <mergeCell ref="A144:H144"/>
  </mergeCells>
  <conditionalFormatting sqref="B67:C71 D66:XFD66 B55:C60 A35:XFD35 B38:C38 C30:C32 B44:C49 A38:A41 C10 B16:C16 D16:K21 A1:B10 A16:A19 D8:K10 C1:K5 A65:A71 A11:A14 B11:K13 L36:XFD37 D27:IW32 L25:IW26 C27 A27:B32 L1:IW21 B22:IW24 A21:A24 A33:IW34 A43:A52 A54:A63 D38:IW71 A147:IW65418">
    <cfRule type="cellIs" dxfId="150" priority="129" stopIfTrue="1" operator="lessThan">
      <formula>0</formula>
    </cfRule>
    <cfRule type="containsErrors" dxfId="149" priority="130" stopIfTrue="1">
      <formula>ISERROR(A1)</formula>
    </cfRule>
  </conditionalFormatting>
  <conditionalFormatting sqref="I65:I67 K65:K67 I10:I11 K10:K11 I21:I22 K21:K22 I32:I33 K32:K33 I43:I44 K43:K44 I54:I55 K54:K55">
    <cfRule type="containsBlanks" dxfId="148" priority="128" stopIfTrue="1">
      <formula>LEN(TRIM(I10))=0</formula>
    </cfRule>
  </conditionalFormatting>
  <conditionalFormatting sqref="A25:K26">
    <cfRule type="cellIs" dxfId="147" priority="70" stopIfTrue="1" operator="lessThan">
      <formula>0</formula>
    </cfRule>
    <cfRule type="containsErrors" dxfId="146" priority="71" stopIfTrue="1">
      <formula>ISERROR(A25)</formula>
    </cfRule>
  </conditionalFormatting>
  <conditionalFormatting sqref="A36:K37">
    <cfRule type="cellIs" dxfId="145" priority="82" stopIfTrue="1" operator="lessThan">
      <formula>0</formula>
    </cfRule>
    <cfRule type="containsErrors" dxfId="144" priority="83" stopIfTrue="1">
      <formula>ISERROR(A36)</formula>
    </cfRule>
  </conditionalFormatting>
  <conditionalFormatting sqref="O77:JB79 L72:IY74 L75:IX76 M79:M80 N79 J77:K78 I82:IY82 O86:XFD87 L85:XFD85 F94:K94 J95:K95 H96:XFD96 N97:XFD97 F97:K97 L102:IY106 L88:XFD95 O107:JB108 J107:K108 O110:JB110 I110:K110 L112:XFD117 I118:XFD121 L122:XFD122 L111:IY111 E123:IY123 N126:IY126 L126:M127 L124:IY125 L128:XFD129 L132:XFD134 O135:JB135 L136:IY140 L141:IV143 L144:XFD146">
    <cfRule type="cellIs" dxfId="143" priority="68" stopIfTrue="1" operator="lessThan">
      <formula>0</formula>
    </cfRule>
    <cfRule type="containsErrors" dxfId="142" priority="69" stopIfTrue="1">
      <formula>ISERROR(E72)</formula>
    </cfRule>
  </conditionalFormatting>
  <conditionalFormatting sqref="A123">
    <cfRule type="cellIs" dxfId="141" priority="37" stopIfTrue="1" operator="lessThan">
      <formula>0</formula>
    </cfRule>
    <cfRule type="containsErrors" dxfId="140" priority="38" stopIfTrue="1">
      <formula>ISERROR(A123)</formula>
    </cfRule>
  </conditionalFormatting>
  <conditionalFormatting sqref="B145:K145 B136:K136 B133:K133 N127:XFD127 C112:K112 O100:XFD101 I100:K100 I77 L79:L80 N80:JA80 A72:A77 A100:A101 A130:A134 L130:M132 N130:XFD131 L83:JA84 A136:A146 I141:I142 F140:F143 A79:A80 A83:A87 A90:A94 A124:A128 A112:A115 I98:XFD99 F118:K118 I119:K119">
    <cfRule type="cellIs" dxfId="139" priority="65" stopIfTrue="1" operator="lessThan">
      <formula>0</formula>
    </cfRule>
    <cfRule type="containsErrors" dxfId="138" priority="66" stopIfTrue="1">
      <formula>ISERROR(A72)</formula>
    </cfRule>
  </conditionalFormatting>
  <conditionalFormatting sqref="N79">
    <cfRule type="containsBlanks" dxfId="137" priority="67" stopIfTrue="1">
      <formula>LEN(TRIM(N79))=0</formula>
    </cfRule>
  </conditionalFormatting>
  <conditionalFormatting sqref="A129">
    <cfRule type="cellIs" dxfId="136" priority="63" stopIfTrue="1" operator="lessThan">
      <formula>0</formula>
    </cfRule>
    <cfRule type="containsErrors" dxfId="135" priority="64" stopIfTrue="1">
      <formula>ISERROR(A129)</formula>
    </cfRule>
  </conditionalFormatting>
  <conditionalFormatting sqref="E102:K102 A102:A106">
    <cfRule type="cellIs" dxfId="134" priority="61" stopIfTrue="1" operator="lessThan">
      <formula>0</formula>
    </cfRule>
    <cfRule type="containsErrors" dxfId="133" priority="62" stopIfTrue="1">
      <formula>ISERROR(A102)</formula>
    </cfRule>
  </conditionalFormatting>
  <conditionalFormatting sqref="I107 A107">
    <cfRule type="cellIs" dxfId="132" priority="59" stopIfTrue="1" operator="lessThan">
      <formula>0</formula>
    </cfRule>
    <cfRule type="containsErrors" dxfId="131" priority="60" stopIfTrue="1">
      <formula>ISERROR(A107)</formula>
    </cfRule>
  </conditionalFormatting>
  <conditionalFormatting sqref="L109:JB109 A109">
    <cfRule type="cellIs" dxfId="130" priority="56" stopIfTrue="1" operator="lessThan">
      <formula>0</formula>
    </cfRule>
    <cfRule type="containsErrors" dxfId="129" priority="57" stopIfTrue="1">
      <formula>ISERROR(A109)</formula>
    </cfRule>
  </conditionalFormatting>
  <conditionalFormatting sqref="N109">
    <cfRule type="containsBlanks" dxfId="128" priority="58" stopIfTrue="1">
      <formula>LEN(TRIM(N109))=0</formula>
    </cfRule>
  </conditionalFormatting>
  <conditionalFormatting sqref="A110">
    <cfRule type="cellIs" dxfId="127" priority="53" stopIfTrue="1" operator="lessThan">
      <formula>0</formula>
    </cfRule>
    <cfRule type="containsErrors" dxfId="126" priority="54" stopIfTrue="1">
      <formula>ISERROR(A110)</formula>
    </cfRule>
  </conditionalFormatting>
  <conditionalFormatting sqref="K110">
    <cfRule type="containsBlanks" dxfId="125" priority="55" stopIfTrue="1">
      <formula>LEN(TRIM(K110))=0</formula>
    </cfRule>
  </conditionalFormatting>
  <conditionalFormatting sqref="L81:JB81 A81">
    <cfRule type="cellIs" dxfId="124" priority="50" stopIfTrue="1" operator="lessThan">
      <formula>0</formula>
    </cfRule>
    <cfRule type="containsErrors" dxfId="123" priority="51" stopIfTrue="1">
      <formula>ISERROR(A81)</formula>
    </cfRule>
  </conditionalFormatting>
  <conditionalFormatting sqref="N81">
    <cfRule type="containsBlanks" dxfId="122" priority="52" stopIfTrue="1">
      <formula>LEN(TRIM(N81))=0</formula>
    </cfRule>
  </conditionalFormatting>
  <conditionalFormatting sqref="A82">
    <cfRule type="cellIs" dxfId="121" priority="48" stopIfTrue="1" operator="lessThan">
      <formula>0</formula>
    </cfRule>
    <cfRule type="containsErrors" dxfId="120" priority="49" stopIfTrue="1">
      <formula>ISERROR(A82)</formula>
    </cfRule>
  </conditionalFormatting>
  <conditionalFormatting sqref="B88:K88 A88:A89">
    <cfRule type="cellIs" dxfId="119" priority="46" stopIfTrue="1" operator="lessThan">
      <formula>0</formula>
    </cfRule>
    <cfRule type="containsErrors" dxfId="118" priority="47" stopIfTrue="1">
      <formula>ISERROR(A88)</formula>
    </cfRule>
  </conditionalFormatting>
  <conditionalFormatting sqref="A120 A122 A118">
    <cfRule type="cellIs" dxfId="117" priority="42" stopIfTrue="1" operator="lessThan">
      <formula>0</formula>
    </cfRule>
    <cfRule type="containsErrors" dxfId="116" priority="43" stopIfTrue="1">
      <formula>ISERROR(A118)</formula>
    </cfRule>
  </conditionalFormatting>
  <conditionalFormatting sqref="A116:A117">
    <cfRule type="cellIs" dxfId="115" priority="44" stopIfTrue="1" operator="lessThan">
      <formula>0</formula>
    </cfRule>
    <cfRule type="containsErrors" dxfId="114" priority="45" stopIfTrue="1">
      <formula>ISERROR(A116)</formula>
    </cfRule>
  </conditionalFormatting>
  <conditionalFormatting sqref="D97 A97">
    <cfRule type="cellIs" dxfId="113" priority="39" stopIfTrue="1" operator="lessThan">
      <formula>0</formula>
    </cfRule>
    <cfRule type="containsErrors" dxfId="112" priority="40" stopIfTrue="1">
      <formula>ISERROR(A97)</formula>
    </cfRule>
  </conditionalFormatting>
  <conditionalFormatting sqref="K97">
    <cfRule type="containsBlanks" dxfId="111" priority="41" stopIfTrue="1">
      <formula>LEN(TRIM(K97))=0</formula>
    </cfRule>
  </conditionalFormatting>
  <conditionalFormatting sqref="K82">
    <cfRule type="containsBlanks" dxfId="110" priority="36" stopIfTrue="1">
      <formula>LEN(TRIM(K82))=0</formula>
    </cfRule>
  </conditionalFormatting>
  <conditionalFormatting sqref="I85:K85">
    <cfRule type="cellIs" dxfId="109" priority="34" stopIfTrue="1" operator="lessThan">
      <formula>0</formula>
    </cfRule>
    <cfRule type="containsErrors" dxfId="108" priority="35" stopIfTrue="1">
      <formula>ISERROR(I85)</formula>
    </cfRule>
  </conditionalFormatting>
  <conditionalFormatting sqref="K94:K95">
    <cfRule type="cellIs" dxfId="107" priority="31" stopIfTrue="1" operator="lessThan">
      <formula>0</formula>
    </cfRule>
    <cfRule type="containsErrors" dxfId="106" priority="32" stopIfTrue="1">
      <formula>ISERROR(K94)</formula>
    </cfRule>
  </conditionalFormatting>
  <conditionalFormatting sqref="K94:K95">
    <cfRule type="containsBlanks" dxfId="105" priority="33" stopIfTrue="1">
      <formula>LEN(TRIM(K94))=0</formula>
    </cfRule>
  </conditionalFormatting>
  <conditionalFormatting sqref="F116">
    <cfRule type="cellIs" dxfId="104" priority="29" stopIfTrue="1" operator="lessThan">
      <formula>0</formula>
    </cfRule>
    <cfRule type="containsErrors" dxfId="103" priority="30" stopIfTrue="1">
      <formula>ISERROR(F116)</formula>
    </cfRule>
  </conditionalFormatting>
  <conditionalFormatting sqref="F117">
    <cfRule type="cellIs" dxfId="102" priority="27" stopIfTrue="1" operator="lessThan">
      <formula>0</formula>
    </cfRule>
    <cfRule type="containsErrors" dxfId="101" priority="28" stopIfTrue="1">
      <formula>ISERROR(F117)</formula>
    </cfRule>
  </conditionalFormatting>
  <conditionalFormatting sqref="K118:K119">
    <cfRule type="containsBlanks" dxfId="100" priority="26" stopIfTrue="1">
      <formula>LEN(TRIM(K118))=0</formula>
    </cfRule>
  </conditionalFormatting>
  <conditionalFormatting sqref="K120">
    <cfRule type="containsBlanks" dxfId="99" priority="25" stopIfTrue="1">
      <formula>LEN(TRIM(K120))=0</formula>
    </cfRule>
  </conditionalFormatting>
  <conditionalFormatting sqref="I122:K122">
    <cfRule type="cellIs" dxfId="98" priority="23" stopIfTrue="1" operator="lessThan">
      <formula>0</formula>
    </cfRule>
    <cfRule type="containsErrors" dxfId="97" priority="24" stopIfTrue="1">
      <formula>ISERROR(I122)</formula>
    </cfRule>
  </conditionalFormatting>
  <conditionalFormatting sqref="I111:K111 A111">
    <cfRule type="cellIs" dxfId="96" priority="21" stopIfTrue="1" operator="lessThan">
      <formula>0</formula>
    </cfRule>
    <cfRule type="containsErrors" dxfId="95" priority="22" stopIfTrue="1">
      <formula>ISERROR(A111)</formula>
    </cfRule>
  </conditionalFormatting>
  <conditionalFormatting sqref="I126:K128">
    <cfRule type="cellIs" dxfId="94" priority="18" stopIfTrue="1" operator="lessThan">
      <formula>0</formula>
    </cfRule>
    <cfRule type="containsErrors" dxfId="93" priority="19" stopIfTrue="1">
      <formula>ISERROR(I126)</formula>
    </cfRule>
  </conditionalFormatting>
  <conditionalFormatting sqref="K127">
    <cfRule type="containsBlanks" dxfId="92" priority="20" stopIfTrue="1">
      <formula>LEN(TRIM(K127))=0</formula>
    </cfRule>
  </conditionalFormatting>
  <conditionalFormatting sqref="I129:K129">
    <cfRule type="cellIs" dxfId="91" priority="15" stopIfTrue="1" operator="lessThan">
      <formula>0</formula>
    </cfRule>
    <cfRule type="containsErrors" dxfId="90" priority="16" stopIfTrue="1">
      <formula>ISERROR(I129)</formula>
    </cfRule>
  </conditionalFormatting>
  <conditionalFormatting sqref="K129">
    <cfRule type="containsBlanks" dxfId="89" priority="17" stopIfTrue="1">
      <formula>LEN(TRIM(K129))=0</formula>
    </cfRule>
  </conditionalFormatting>
  <conditionalFormatting sqref="I132:K132">
    <cfRule type="cellIs" dxfId="88" priority="13" stopIfTrue="1" operator="lessThan">
      <formula>0</formula>
    </cfRule>
    <cfRule type="containsErrors" dxfId="87" priority="14" stopIfTrue="1">
      <formula>ISERROR(I132)</formula>
    </cfRule>
  </conditionalFormatting>
  <conditionalFormatting sqref="F139:H139">
    <cfRule type="cellIs" dxfId="86" priority="11" stopIfTrue="1" operator="lessThan">
      <formula>0</formula>
    </cfRule>
    <cfRule type="containsErrors" dxfId="85" priority="12" stopIfTrue="1">
      <formula>ISERROR(F139)</formula>
    </cfRule>
  </conditionalFormatting>
  <conditionalFormatting sqref="I139:K139">
    <cfRule type="cellIs" dxfId="84" priority="9" stopIfTrue="1" operator="lessThan">
      <formula>0</formula>
    </cfRule>
    <cfRule type="containsErrors" dxfId="83" priority="10" stopIfTrue="1">
      <formula>ISERROR(I139)</formula>
    </cfRule>
  </conditionalFormatting>
  <conditionalFormatting sqref="I140:K140">
    <cfRule type="cellIs" dxfId="82" priority="6" stopIfTrue="1" operator="lessThan">
      <formula>0</formula>
    </cfRule>
    <cfRule type="containsErrors" dxfId="81" priority="7" stopIfTrue="1">
      <formula>ISERROR(I140)</formula>
    </cfRule>
  </conditionalFormatting>
  <conditionalFormatting sqref="I140 K140">
    <cfRule type="containsBlanks" dxfId="80" priority="8" stopIfTrue="1">
      <formula>LEN(TRIM(I140))=0</formula>
    </cfRule>
  </conditionalFormatting>
  <conditionalFormatting sqref="I144:K144">
    <cfRule type="cellIs" dxfId="79" priority="1" stopIfTrue="1" operator="lessThan">
      <formula>0</formula>
    </cfRule>
    <cfRule type="containsErrors" dxfId="78" priority="2" stopIfTrue="1">
      <formula>ISERROR(I144)</formula>
    </cfRule>
  </conditionalFormatting>
  <conditionalFormatting sqref="I143:K143">
    <cfRule type="cellIs" dxfId="77" priority="4" stopIfTrue="1" operator="lessThan">
      <formula>0</formula>
    </cfRule>
    <cfRule type="containsErrors" dxfId="76" priority="5" stopIfTrue="1">
      <formula>ISERROR(I143)</formula>
    </cfRule>
  </conditionalFormatting>
  <conditionalFormatting sqref="I143">
    <cfRule type="containsBlanks" dxfId="75" priority="3" stopIfTrue="1">
      <formula>LEN(TRIM(I143))=0</formula>
    </cfRule>
  </conditionalFormatting>
  <dataValidations count="5">
    <dataValidation type="decimal" operator="lessThanOrEqual" showInputMessage="1" showErrorMessage="1" errorTitle="Max Value Exceeded" error="The Non-Federal Contribution entered cannot be greater than the Total Cost for this line item." sqref="J65:J67 J10:J11 J21:J22 J32:J33 J43:J44 J54:J55">
      <formula1>I10</formula1>
    </dataValidation>
    <dataValidation type="decimal" allowBlank="1" showInputMessage="1" showErrorMessage="1" sqref="L3:L9">
      <formula1>1</formula1>
      <formula2>100</formula2>
    </dataValidation>
    <dataValidation type="list" allowBlank="1" showInputMessage="1" showErrorMessage="1" sqref="E10:E11">
      <formula1>"hourly, daily, weekly, yearly"</formula1>
    </dataValidation>
    <dataValidation type="whole" operator="lessThanOrEqual" showInputMessage="1" showErrorMessage="1" errorTitle="Max Value Exceeded" error="The Non-Federal Contribution entered cannot be greater than the Total Cost for this line item." sqref="J97 M79:M81 M83:M84 J82 J110 M109 J120 J127:J129 M130:M131 J140">
      <formula1>I79</formula1>
    </dataValidation>
    <dataValidation type="list" allowBlank="1" showInputMessage="1" showErrorMessage="1" sqref="H79:K81 H83:K84 G82 H109:K109 G110:H110">
      <formula1>DemographicsYesNoSelection</formula1>
    </dataValidation>
  </dataValidations>
  <pageMargins left="0.7" right="0.7" top="0.75" bottom="0.75" header="0.3" footer="0.3"/>
  <pageSetup scale="93" orientation="landscape" r:id="rId1"/>
  <headerFooter>
    <oddHeader>&amp;CPurpose Area #8</oddHeader>
    <oddFooter>&amp;C&amp;P</oddFooter>
  </headerFooter>
  <rowBreaks count="5" manualBreakCount="5">
    <brk id="15" max="16383" man="1"/>
    <brk id="26" max="16383" man="1"/>
    <brk id="37" max="16383" man="1"/>
    <brk id="48" max="16383" man="1"/>
    <brk id="5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7649" r:id="rId4" name="Button 1">
              <controlPr defaultSize="0" print="0" autoFill="0" autoPict="0" macro="[0]!InsertRowsTravel">
                <anchor moveWithCells="1" sizeWithCells="1">
                  <from>
                    <xdr:col>0</xdr:col>
                    <xdr:colOff>45720</xdr:colOff>
                    <xdr:row>29</xdr:row>
                    <xdr:rowOff>182880</xdr:rowOff>
                  </from>
                  <to>
                    <xdr:col>1</xdr:col>
                    <xdr:colOff>83820</xdr:colOff>
                    <xdr:row>30</xdr:row>
                    <xdr:rowOff>236220</xdr:rowOff>
                  </to>
                </anchor>
              </controlPr>
            </control>
          </mc:Choice>
        </mc:AlternateContent>
        <mc:AlternateContent xmlns:mc="http://schemas.openxmlformats.org/markup-compatibility/2006">
          <mc:Choice Requires="x14">
            <control shapeId="27650" r:id="rId5" name="Button 2">
              <controlPr defaultSize="0" print="0" autoFill="0" autoPict="0" macro="[0]!InsertRowsEquipment">
                <anchor moveWithCells="1" sizeWithCells="1">
                  <from>
                    <xdr:col>0</xdr:col>
                    <xdr:colOff>45720</xdr:colOff>
                    <xdr:row>40</xdr:row>
                    <xdr:rowOff>68580</xdr:rowOff>
                  </from>
                  <to>
                    <xdr:col>1</xdr:col>
                    <xdr:colOff>83820</xdr:colOff>
                    <xdr:row>41</xdr:row>
                    <xdr:rowOff>121920</xdr:rowOff>
                  </to>
                </anchor>
              </controlPr>
            </control>
          </mc:Choice>
        </mc:AlternateContent>
        <mc:AlternateContent xmlns:mc="http://schemas.openxmlformats.org/markup-compatibility/2006">
          <mc:Choice Requires="x14">
            <control shapeId="27651" r:id="rId6" name="Button 3">
              <controlPr defaultSize="0" print="0" autoFill="0" autoPict="0" macro="[0]!InsertRowsSupplies">
                <anchor moveWithCells="1" sizeWithCells="1">
                  <from>
                    <xdr:col>0</xdr:col>
                    <xdr:colOff>68580</xdr:colOff>
                    <xdr:row>51</xdr:row>
                    <xdr:rowOff>68580</xdr:rowOff>
                  </from>
                  <to>
                    <xdr:col>1</xdr:col>
                    <xdr:colOff>106680</xdr:colOff>
                    <xdr:row>52</xdr:row>
                    <xdr:rowOff>121920</xdr:rowOff>
                  </to>
                </anchor>
              </controlPr>
            </control>
          </mc:Choice>
        </mc:AlternateContent>
        <mc:AlternateContent xmlns:mc="http://schemas.openxmlformats.org/markup-compatibility/2006">
          <mc:Choice Requires="x14">
            <control shapeId="27654" r:id="rId7" name="Button 6">
              <controlPr defaultSize="0" print="0" autoFill="0" autoPict="0" macro="[0]!Module1.DeleteSelectedRow">
                <anchor moveWithCells="1" sizeWithCells="1">
                  <from>
                    <xdr:col>1</xdr:col>
                    <xdr:colOff>152400</xdr:colOff>
                    <xdr:row>29</xdr:row>
                    <xdr:rowOff>182880</xdr:rowOff>
                  </from>
                  <to>
                    <xdr:col>2</xdr:col>
                    <xdr:colOff>0</xdr:colOff>
                    <xdr:row>30</xdr:row>
                    <xdr:rowOff>236220</xdr:rowOff>
                  </to>
                </anchor>
              </controlPr>
            </control>
          </mc:Choice>
        </mc:AlternateContent>
        <mc:AlternateContent xmlns:mc="http://schemas.openxmlformats.org/markup-compatibility/2006">
          <mc:Choice Requires="x14">
            <control shapeId="27655" r:id="rId8" name="Button 7">
              <controlPr defaultSize="0" print="0" autoFill="0" autoPict="0" macro="[0]!Module1.DeleteSelectedRow">
                <anchor moveWithCells="1" sizeWithCells="1">
                  <from>
                    <xdr:col>1</xdr:col>
                    <xdr:colOff>114300</xdr:colOff>
                    <xdr:row>40</xdr:row>
                    <xdr:rowOff>68580</xdr:rowOff>
                  </from>
                  <to>
                    <xdr:col>1</xdr:col>
                    <xdr:colOff>1485900</xdr:colOff>
                    <xdr:row>41</xdr:row>
                    <xdr:rowOff>121920</xdr:rowOff>
                  </to>
                </anchor>
              </controlPr>
            </control>
          </mc:Choice>
        </mc:AlternateContent>
        <mc:AlternateContent xmlns:mc="http://schemas.openxmlformats.org/markup-compatibility/2006">
          <mc:Choice Requires="x14">
            <control shapeId="27656" r:id="rId9" name="Button 8">
              <controlPr defaultSize="0" print="0" autoFill="0" autoPict="0" macro="[0]!Module1.DeleteSelectedRow">
                <anchor moveWithCells="1" sizeWithCells="1">
                  <from>
                    <xdr:col>1</xdr:col>
                    <xdr:colOff>121920</xdr:colOff>
                    <xdr:row>51</xdr:row>
                    <xdr:rowOff>68580</xdr:rowOff>
                  </from>
                  <to>
                    <xdr:col>1</xdr:col>
                    <xdr:colOff>1485900</xdr:colOff>
                    <xdr:row>52</xdr:row>
                    <xdr:rowOff>121920</xdr:rowOff>
                  </to>
                </anchor>
              </controlPr>
            </control>
          </mc:Choice>
        </mc:AlternateContent>
        <mc:AlternateContent xmlns:mc="http://schemas.openxmlformats.org/markup-compatibility/2006">
          <mc:Choice Requires="x14">
            <control shapeId="27659" r:id="rId10" name="Button 11">
              <controlPr defaultSize="0" print="0" autoFill="0" autoPict="0" macro="[0]!InsertRowsBenefits">
                <anchor moveWithCells="1" sizeWithCells="1">
                  <from>
                    <xdr:col>0</xdr:col>
                    <xdr:colOff>45720</xdr:colOff>
                    <xdr:row>18</xdr:row>
                    <xdr:rowOff>106680</xdr:rowOff>
                  </from>
                  <to>
                    <xdr:col>1</xdr:col>
                    <xdr:colOff>83820</xdr:colOff>
                    <xdr:row>19</xdr:row>
                    <xdr:rowOff>160020</xdr:rowOff>
                  </to>
                </anchor>
              </controlPr>
            </control>
          </mc:Choice>
        </mc:AlternateContent>
        <mc:AlternateContent xmlns:mc="http://schemas.openxmlformats.org/markup-compatibility/2006">
          <mc:Choice Requires="x14">
            <control shapeId="27660" r:id="rId11" name="Button 12">
              <controlPr defaultSize="0" print="0" autoFill="0" autoPict="0" macro="[0]!Module1.DeleteSelectedRow">
                <anchor moveWithCells="1" sizeWithCells="1">
                  <from>
                    <xdr:col>1</xdr:col>
                    <xdr:colOff>121920</xdr:colOff>
                    <xdr:row>18</xdr:row>
                    <xdr:rowOff>106680</xdr:rowOff>
                  </from>
                  <to>
                    <xdr:col>1</xdr:col>
                    <xdr:colOff>1485900</xdr:colOff>
                    <xdr:row>19</xdr:row>
                    <xdr:rowOff>160020</xdr:rowOff>
                  </to>
                </anchor>
              </controlPr>
            </control>
          </mc:Choice>
        </mc:AlternateContent>
        <mc:AlternateContent xmlns:mc="http://schemas.openxmlformats.org/markup-compatibility/2006">
          <mc:Choice Requires="x14">
            <control shapeId="27661" r:id="rId12" name="Button 13">
              <controlPr defaultSize="0" print="0" autoFill="0" autoPict="0" macro="[0]!InsertRowsPersonnel">
                <anchor moveWithCells="1" sizeWithCells="1">
                  <from>
                    <xdr:col>0</xdr:col>
                    <xdr:colOff>38100</xdr:colOff>
                    <xdr:row>7</xdr:row>
                    <xdr:rowOff>106680</xdr:rowOff>
                  </from>
                  <to>
                    <xdr:col>1</xdr:col>
                    <xdr:colOff>76200</xdr:colOff>
                    <xdr:row>8</xdr:row>
                    <xdr:rowOff>160020</xdr:rowOff>
                  </to>
                </anchor>
              </controlPr>
            </control>
          </mc:Choice>
        </mc:AlternateContent>
        <mc:AlternateContent xmlns:mc="http://schemas.openxmlformats.org/markup-compatibility/2006">
          <mc:Choice Requires="x14">
            <control shapeId="27662" r:id="rId13" name="Button 14">
              <controlPr defaultSize="0" print="0" autoFill="0" autoPict="0" macro="[0]!Module1.DeleteSelectedRow">
                <anchor moveWithCells="1" sizeWithCells="1">
                  <from>
                    <xdr:col>1</xdr:col>
                    <xdr:colOff>121920</xdr:colOff>
                    <xdr:row>7</xdr:row>
                    <xdr:rowOff>106680</xdr:rowOff>
                  </from>
                  <to>
                    <xdr:col>1</xdr:col>
                    <xdr:colOff>1485900</xdr:colOff>
                    <xdr:row>8</xdr:row>
                    <xdr:rowOff>160020</xdr:rowOff>
                  </to>
                </anchor>
              </controlPr>
            </control>
          </mc:Choice>
        </mc:AlternateContent>
        <mc:AlternateContent xmlns:mc="http://schemas.openxmlformats.org/markup-compatibility/2006">
          <mc:Choice Requires="x14">
            <control shapeId="27665" r:id="rId14" name="Button 17">
              <controlPr defaultSize="0" print="0" autoFill="0" autoPict="0" macro="[0]!InsertRowsNarrative">
                <anchor moveWithCells="1">
                  <from>
                    <xdr:col>8</xdr:col>
                    <xdr:colOff>213360</xdr:colOff>
                    <xdr:row>12</xdr:row>
                    <xdr:rowOff>22860</xdr:rowOff>
                  </from>
                  <to>
                    <xdr:col>10</xdr:col>
                    <xdr:colOff>708660</xdr:colOff>
                    <xdr:row>12</xdr:row>
                    <xdr:rowOff>259080</xdr:rowOff>
                  </to>
                </anchor>
              </controlPr>
            </control>
          </mc:Choice>
        </mc:AlternateContent>
        <mc:AlternateContent xmlns:mc="http://schemas.openxmlformats.org/markup-compatibility/2006">
          <mc:Choice Requires="x14">
            <control shapeId="27666" r:id="rId15" name="Button 18">
              <controlPr defaultSize="0" print="0" autoFill="0" autoPict="0" macro="[0]!InsertRowsNarrative">
                <anchor moveWithCells="1" sizeWithCells="1">
                  <from>
                    <xdr:col>8</xdr:col>
                    <xdr:colOff>198120</xdr:colOff>
                    <xdr:row>23</xdr:row>
                    <xdr:rowOff>22860</xdr:rowOff>
                  </from>
                  <to>
                    <xdr:col>11</xdr:col>
                    <xdr:colOff>0</xdr:colOff>
                    <xdr:row>23</xdr:row>
                    <xdr:rowOff>259080</xdr:rowOff>
                  </to>
                </anchor>
              </controlPr>
            </control>
          </mc:Choice>
        </mc:AlternateContent>
        <mc:AlternateContent xmlns:mc="http://schemas.openxmlformats.org/markup-compatibility/2006">
          <mc:Choice Requires="x14">
            <control shapeId="27667" r:id="rId16" name="Button 19">
              <controlPr defaultSize="0" print="0" autoFill="0" autoPict="0" macro="[0]!InsertRowsNarrative">
                <anchor moveWithCells="1" sizeWithCells="1">
                  <from>
                    <xdr:col>8</xdr:col>
                    <xdr:colOff>182880</xdr:colOff>
                    <xdr:row>34</xdr:row>
                    <xdr:rowOff>22860</xdr:rowOff>
                  </from>
                  <to>
                    <xdr:col>11</xdr:col>
                    <xdr:colOff>0</xdr:colOff>
                    <xdr:row>34</xdr:row>
                    <xdr:rowOff>259080</xdr:rowOff>
                  </to>
                </anchor>
              </controlPr>
            </control>
          </mc:Choice>
        </mc:AlternateContent>
        <mc:AlternateContent xmlns:mc="http://schemas.openxmlformats.org/markup-compatibility/2006">
          <mc:Choice Requires="x14">
            <control shapeId="27668" r:id="rId17" name="Button 20">
              <controlPr defaultSize="0" print="0" autoFill="0" autoPict="0" macro="[0]!InsertRowsNarrative">
                <anchor moveWithCells="1" sizeWithCells="1">
                  <from>
                    <xdr:col>8</xdr:col>
                    <xdr:colOff>213360</xdr:colOff>
                    <xdr:row>45</xdr:row>
                    <xdr:rowOff>22860</xdr:rowOff>
                  </from>
                  <to>
                    <xdr:col>11</xdr:col>
                    <xdr:colOff>0</xdr:colOff>
                    <xdr:row>45</xdr:row>
                    <xdr:rowOff>259080</xdr:rowOff>
                  </to>
                </anchor>
              </controlPr>
            </control>
          </mc:Choice>
        </mc:AlternateContent>
        <mc:AlternateContent xmlns:mc="http://schemas.openxmlformats.org/markup-compatibility/2006">
          <mc:Choice Requires="x14">
            <control shapeId="27669" r:id="rId18" name="Button 21">
              <controlPr defaultSize="0" print="0" autoFill="0" autoPict="0" macro="[0]!InsertRowsNarrative">
                <anchor moveWithCells="1" sizeWithCells="1">
                  <from>
                    <xdr:col>8</xdr:col>
                    <xdr:colOff>175260</xdr:colOff>
                    <xdr:row>56</xdr:row>
                    <xdr:rowOff>22860</xdr:rowOff>
                  </from>
                  <to>
                    <xdr:col>10</xdr:col>
                    <xdr:colOff>716280</xdr:colOff>
                    <xdr:row>56</xdr:row>
                    <xdr:rowOff>259080</xdr:rowOff>
                  </to>
                </anchor>
              </controlPr>
            </control>
          </mc:Choice>
        </mc:AlternateContent>
        <mc:AlternateContent xmlns:mc="http://schemas.openxmlformats.org/markup-compatibility/2006">
          <mc:Choice Requires="x14">
            <control shapeId="27748" r:id="rId19" name="Button 100">
              <controlPr defaultSize="0" print="0" autoFill="0" autoPict="0" macro="[0]!InsertRowsNarrative">
                <anchor moveWithCells="1" sizeWithCells="1">
                  <from>
                    <xdr:col>8</xdr:col>
                    <xdr:colOff>327660</xdr:colOff>
                    <xdr:row>132</xdr:row>
                    <xdr:rowOff>68580</xdr:rowOff>
                  </from>
                  <to>
                    <xdr:col>10</xdr:col>
                    <xdr:colOff>556260</xdr:colOff>
                    <xdr:row>132</xdr:row>
                    <xdr:rowOff>350520</xdr:rowOff>
                  </to>
                </anchor>
              </controlPr>
            </control>
          </mc:Choice>
        </mc:AlternateContent>
        <mc:AlternateContent xmlns:mc="http://schemas.openxmlformats.org/markup-compatibility/2006">
          <mc:Choice Requires="x14">
            <control shapeId="27749" r:id="rId20" name="Button 101">
              <controlPr defaultSize="0" print="0" autoFill="0" autoPict="0" macro="[0]!InsertRowsNarrative">
                <anchor moveWithCells="1" sizeWithCells="1">
                  <from>
                    <xdr:col>8</xdr:col>
                    <xdr:colOff>228600</xdr:colOff>
                    <xdr:row>144</xdr:row>
                    <xdr:rowOff>30480</xdr:rowOff>
                  </from>
                  <to>
                    <xdr:col>10</xdr:col>
                    <xdr:colOff>632460</xdr:colOff>
                    <xdr:row>144</xdr:row>
                    <xdr:rowOff>289560</xdr:rowOff>
                  </to>
                </anchor>
              </controlPr>
            </control>
          </mc:Choice>
        </mc:AlternateContent>
        <mc:AlternateContent xmlns:mc="http://schemas.openxmlformats.org/markup-compatibility/2006">
          <mc:Choice Requires="x14">
            <control shapeId="27750" r:id="rId21" name="Button 102">
              <controlPr defaultSize="0" print="0" autoFill="0" autoPict="0" macro="[0]!DeleteConsultantItemPA1">
                <anchor moveWithCells="1" sizeWithCells="1">
                  <from>
                    <xdr:col>1</xdr:col>
                    <xdr:colOff>121920</xdr:colOff>
                    <xdr:row>76</xdr:row>
                    <xdr:rowOff>45720</xdr:rowOff>
                  </from>
                  <to>
                    <xdr:col>1</xdr:col>
                    <xdr:colOff>1813560</xdr:colOff>
                    <xdr:row>77</xdr:row>
                    <xdr:rowOff>137160</xdr:rowOff>
                  </to>
                </anchor>
              </controlPr>
            </control>
          </mc:Choice>
        </mc:AlternateContent>
        <mc:AlternateContent xmlns:mc="http://schemas.openxmlformats.org/markup-compatibility/2006">
          <mc:Choice Requires="x14">
            <control shapeId="27751" r:id="rId22" name="Button 103">
              <controlPr defaultSize="0" print="0" autoFill="0" autoPict="0" macro="[0]!DeleteOtherPA1">
                <anchor moveWithCells="1" sizeWithCells="1">
                  <from>
                    <xdr:col>1</xdr:col>
                    <xdr:colOff>121920</xdr:colOff>
                    <xdr:row>125</xdr:row>
                    <xdr:rowOff>60960</xdr:rowOff>
                  </from>
                  <to>
                    <xdr:col>1</xdr:col>
                    <xdr:colOff>1813560</xdr:colOff>
                    <xdr:row>125</xdr:row>
                    <xdr:rowOff>335280</xdr:rowOff>
                  </to>
                </anchor>
              </controlPr>
            </control>
          </mc:Choice>
        </mc:AlternateContent>
        <mc:AlternateContent xmlns:mc="http://schemas.openxmlformats.org/markup-compatibility/2006">
          <mc:Choice Requires="x14">
            <control shapeId="27752" r:id="rId23" name="Button 104">
              <controlPr defaultSize="0" print="0" autoFill="0" autoPict="0" macro="[0]!DeleteIndirectCostPA1">
                <anchor moveWithCells="1" sizeWithCells="1">
                  <from>
                    <xdr:col>1</xdr:col>
                    <xdr:colOff>114300</xdr:colOff>
                    <xdr:row>138</xdr:row>
                    <xdr:rowOff>45720</xdr:rowOff>
                  </from>
                  <to>
                    <xdr:col>1</xdr:col>
                    <xdr:colOff>1798320</xdr:colOff>
                    <xdr:row>138</xdr:row>
                    <xdr:rowOff>335280</xdr:rowOff>
                  </to>
                </anchor>
              </controlPr>
            </control>
          </mc:Choice>
        </mc:AlternateContent>
        <mc:AlternateContent xmlns:mc="http://schemas.openxmlformats.org/markup-compatibility/2006">
          <mc:Choice Requires="x14">
            <control shapeId="27753" r:id="rId24" name="Button 105">
              <controlPr defaultSize="0" print="0" autoFill="0" autoPict="0" macro="[0]!PA1AddConsultantItem">
                <anchor moveWithCells="1" sizeWithCells="1">
                  <from>
                    <xdr:col>0</xdr:col>
                    <xdr:colOff>45720</xdr:colOff>
                    <xdr:row>76</xdr:row>
                    <xdr:rowOff>45720</xdr:rowOff>
                  </from>
                  <to>
                    <xdr:col>1</xdr:col>
                    <xdr:colOff>83820</xdr:colOff>
                    <xdr:row>77</xdr:row>
                    <xdr:rowOff>144780</xdr:rowOff>
                  </to>
                </anchor>
              </controlPr>
            </control>
          </mc:Choice>
        </mc:AlternateContent>
        <mc:AlternateContent xmlns:mc="http://schemas.openxmlformats.org/markup-compatibility/2006">
          <mc:Choice Requires="x14">
            <control shapeId="27754" r:id="rId25" name="Button 106">
              <controlPr defaultSize="0" print="0" autoFill="0" autoPict="0" macro="[0]!PA1AddConsultantTravel">
                <anchor moveWithCells="1" sizeWithCells="1">
                  <from>
                    <xdr:col>0</xdr:col>
                    <xdr:colOff>68580</xdr:colOff>
                    <xdr:row>93</xdr:row>
                    <xdr:rowOff>144780</xdr:rowOff>
                  </from>
                  <to>
                    <xdr:col>1</xdr:col>
                    <xdr:colOff>106680</xdr:colOff>
                    <xdr:row>94</xdr:row>
                    <xdr:rowOff>0</xdr:rowOff>
                  </to>
                </anchor>
              </controlPr>
            </control>
          </mc:Choice>
        </mc:AlternateContent>
        <mc:AlternateContent xmlns:mc="http://schemas.openxmlformats.org/markup-compatibility/2006">
          <mc:Choice Requires="x14">
            <control shapeId="27755" r:id="rId26" name="Button 107">
              <controlPr defaultSize="0" print="0" autoFill="0" autoPict="0" macro="[0]!PA1DeleteConsultantTravel">
                <anchor moveWithCells="1" sizeWithCells="1">
                  <from>
                    <xdr:col>1</xdr:col>
                    <xdr:colOff>137160</xdr:colOff>
                    <xdr:row>93</xdr:row>
                    <xdr:rowOff>144780</xdr:rowOff>
                  </from>
                  <to>
                    <xdr:col>1</xdr:col>
                    <xdr:colOff>1821180</xdr:colOff>
                    <xdr:row>94</xdr:row>
                    <xdr:rowOff>0</xdr:rowOff>
                  </to>
                </anchor>
              </controlPr>
            </control>
          </mc:Choice>
        </mc:AlternateContent>
        <mc:AlternateContent xmlns:mc="http://schemas.openxmlformats.org/markup-compatibility/2006">
          <mc:Choice Requires="x14">
            <control shapeId="27756" r:id="rId27" name="Button 108">
              <controlPr defaultSize="0" print="0" autoFill="0" autoPict="0" macro="[0]!PA1AddOtherCost">
                <anchor moveWithCells="1" sizeWithCells="1">
                  <from>
                    <xdr:col>0</xdr:col>
                    <xdr:colOff>45720</xdr:colOff>
                    <xdr:row>125</xdr:row>
                    <xdr:rowOff>60960</xdr:rowOff>
                  </from>
                  <to>
                    <xdr:col>1</xdr:col>
                    <xdr:colOff>83820</xdr:colOff>
                    <xdr:row>125</xdr:row>
                    <xdr:rowOff>335280</xdr:rowOff>
                  </to>
                </anchor>
              </controlPr>
            </control>
          </mc:Choice>
        </mc:AlternateContent>
        <mc:AlternateContent xmlns:mc="http://schemas.openxmlformats.org/markup-compatibility/2006">
          <mc:Choice Requires="x14">
            <control shapeId="27757" r:id="rId28" name="Button 109">
              <controlPr defaultSize="0" print="0" autoFill="0" autoPict="0" macro="[0]!PA1AddIndirectCost">
                <anchor moveWithCells="1" sizeWithCells="1">
                  <from>
                    <xdr:col>0</xdr:col>
                    <xdr:colOff>38100</xdr:colOff>
                    <xdr:row>138</xdr:row>
                    <xdr:rowOff>45720</xdr:rowOff>
                  </from>
                  <to>
                    <xdr:col>1</xdr:col>
                    <xdr:colOff>76200</xdr:colOff>
                    <xdr:row>138</xdr:row>
                    <xdr:rowOff>350520</xdr:rowOff>
                  </to>
                </anchor>
              </controlPr>
            </control>
          </mc:Choice>
        </mc:AlternateContent>
        <mc:AlternateContent xmlns:mc="http://schemas.openxmlformats.org/markup-compatibility/2006">
          <mc:Choice Requires="x14">
            <control shapeId="27758" r:id="rId29" name="Button 110">
              <controlPr defaultSize="0" print="0" autoFill="0" autoPict="0" macro="[0]!DeleteConsultantItemPA1">
                <anchor moveWithCells="1" sizeWithCells="1">
                  <from>
                    <xdr:col>1</xdr:col>
                    <xdr:colOff>137160</xdr:colOff>
                    <xdr:row>106</xdr:row>
                    <xdr:rowOff>45720</xdr:rowOff>
                  </from>
                  <to>
                    <xdr:col>1</xdr:col>
                    <xdr:colOff>1813560</xdr:colOff>
                    <xdr:row>107</xdr:row>
                    <xdr:rowOff>137160</xdr:rowOff>
                  </to>
                </anchor>
              </controlPr>
            </control>
          </mc:Choice>
        </mc:AlternateContent>
        <mc:AlternateContent xmlns:mc="http://schemas.openxmlformats.org/markup-compatibility/2006">
          <mc:Choice Requires="x14">
            <control shapeId="27759" r:id="rId30" name="Button 111">
              <controlPr defaultSize="0" print="0" autoFill="0" autoPict="0" macro="[0]!PA1AddConsultantItem">
                <anchor moveWithCells="1" sizeWithCells="1">
                  <from>
                    <xdr:col>0</xdr:col>
                    <xdr:colOff>45720</xdr:colOff>
                    <xdr:row>106</xdr:row>
                    <xdr:rowOff>45720</xdr:rowOff>
                  </from>
                  <to>
                    <xdr:col>1</xdr:col>
                    <xdr:colOff>83820</xdr:colOff>
                    <xdr:row>107</xdr:row>
                    <xdr:rowOff>144780</xdr:rowOff>
                  </to>
                </anchor>
              </controlPr>
            </control>
          </mc:Choice>
        </mc:AlternateContent>
        <mc:AlternateContent xmlns:mc="http://schemas.openxmlformats.org/markup-compatibility/2006">
          <mc:Choice Requires="x14">
            <control shapeId="27760" r:id="rId31" name="Button 112">
              <controlPr defaultSize="0" print="0" autoFill="0" autoPict="0" macro="[0]!PA1AddConsultantTravel">
                <anchor moveWithCells="1" sizeWithCells="1">
                  <from>
                    <xdr:col>0</xdr:col>
                    <xdr:colOff>68580</xdr:colOff>
                    <xdr:row>117</xdr:row>
                    <xdr:rowOff>144780</xdr:rowOff>
                  </from>
                  <to>
                    <xdr:col>1</xdr:col>
                    <xdr:colOff>106680</xdr:colOff>
                    <xdr:row>118</xdr:row>
                    <xdr:rowOff>0</xdr:rowOff>
                  </to>
                </anchor>
              </controlPr>
            </control>
          </mc:Choice>
        </mc:AlternateContent>
        <mc:AlternateContent xmlns:mc="http://schemas.openxmlformats.org/markup-compatibility/2006">
          <mc:Choice Requires="x14">
            <control shapeId="27761" r:id="rId32" name="Button 113">
              <controlPr defaultSize="0" print="0" autoFill="0" autoPict="0" macro="[0]!PA1DeleteConsultantTravel">
                <anchor moveWithCells="1" sizeWithCells="1">
                  <from>
                    <xdr:col>1</xdr:col>
                    <xdr:colOff>144780</xdr:colOff>
                    <xdr:row>117</xdr:row>
                    <xdr:rowOff>144780</xdr:rowOff>
                  </from>
                  <to>
                    <xdr:col>1</xdr:col>
                    <xdr:colOff>1828800</xdr:colOff>
                    <xdr:row>118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Data'!$A$33:$A$38</xm:f>
          </x14:formula1>
          <xm:sqref>D97:E97 D120</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R1148"/>
  <sheetViews>
    <sheetView zoomScaleNormal="100" workbookViewId="0">
      <selection activeCell="A143" sqref="A143:H143"/>
    </sheetView>
  </sheetViews>
  <sheetFormatPr defaultColWidth="9.109375" defaultRowHeight="14.4" x14ac:dyDescent="0.3"/>
  <cols>
    <col min="1" max="1" width="24" style="4" customWidth="1"/>
    <col min="2" max="2" width="22.5546875" style="4" customWidth="1"/>
    <col min="3" max="3" width="9.44140625" style="4" customWidth="1"/>
    <col min="4" max="4" width="10.5546875" style="4" customWidth="1"/>
    <col min="5" max="5" width="7" style="4" customWidth="1"/>
    <col min="6" max="6" width="9" style="4" customWidth="1"/>
    <col min="7" max="7" width="8.33203125" style="4" customWidth="1"/>
    <col min="8" max="8" width="5.6640625" style="4" customWidth="1"/>
    <col min="9" max="9" width="11.44140625" style="4" customWidth="1"/>
    <col min="10" max="10" width="12.33203125" style="4" customWidth="1"/>
    <col min="11" max="11" width="11.33203125" style="4" customWidth="1"/>
    <col min="12" max="16384" width="9.109375" style="4"/>
  </cols>
  <sheetData>
    <row r="1" spans="1:14" ht="69.75" customHeight="1" x14ac:dyDescent="0.6">
      <c r="A1" s="537" t="str">
        <f>'Budget Sheet Instructions'!B24</f>
        <v>Tribal Youth Program</v>
      </c>
      <c r="B1" s="538"/>
      <c r="C1" s="538"/>
      <c r="D1" s="538"/>
      <c r="E1" s="538"/>
      <c r="F1" s="538"/>
      <c r="G1" s="13"/>
      <c r="H1" s="535" t="s">
        <v>111</v>
      </c>
      <c r="I1" s="535"/>
      <c r="J1" s="535"/>
      <c r="K1" s="536"/>
      <c r="L1" s="14"/>
      <c r="M1" s="14"/>
      <c r="N1" s="14"/>
    </row>
    <row r="2" spans="1:14" ht="15" customHeight="1" x14ac:dyDescent="0.3">
      <c r="A2" s="552" t="s">
        <v>42</v>
      </c>
      <c r="B2" s="539"/>
      <c r="C2" s="539"/>
      <c r="D2" s="539"/>
      <c r="E2" s="539"/>
      <c r="F2" s="539"/>
      <c r="G2" s="94"/>
      <c r="H2" s="94"/>
      <c r="I2" s="67" t="str">
        <f>'Budget Sheet Instructions'!J24</f>
        <v>OJJDP</v>
      </c>
      <c r="J2" s="66" t="str">
        <f>'Budget Sheet Instructions'!K24</f>
        <v>16.731</v>
      </c>
      <c r="K2" s="15"/>
      <c r="L2" s="14"/>
      <c r="M2" s="14"/>
      <c r="N2" s="14"/>
    </row>
    <row r="3" spans="1:14" ht="15" customHeight="1" x14ac:dyDescent="0.3">
      <c r="A3" s="672"/>
      <c r="B3" s="540"/>
      <c r="C3" s="540"/>
      <c r="D3" s="540"/>
      <c r="E3" s="540"/>
      <c r="F3" s="540"/>
      <c r="G3" s="95"/>
      <c r="H3" s="95"/>
      <c r="I3" s="95"/>
      <c r="J3" s="95"/>
      <c r="K3" s="16"/>
      <c r="L3" s="17"/>
      <c r="M3" s="14"/>
      <c r="N3" s="14"/>
    </row>
    <row r="4" spans="1:14" ht="15" customHeight="1" x14ac:dyDescent="0.3">
      <c r="A4" s="28" t="s">
        <v>77</v>
      </c>
      <c r="B4" s="26"/>
      <c r="C4" s="26"/>
      <c r="D4" s="26"/>
      <c r="E4" s="26"/>
      <c r="F4" s="26"/>
      <c r="G4" s="26"/>
      <c r="H4" s="26"/>
      <c r="I4" s="26"/>
      <c r="J4" s="26"/>
      <c r="K4" s="27"/>
      <c r="L4" s="17"/>
      <c r="M4" s="14"/>
      <c r="N4" s="14"/>
    </row>
    <row r="5" spans="1:14" ht="15" thickBot="1" x14ac:dyDescent="0.35">
      <c r="A5" s="20" t="s">
        <v>32</v>
      </c>
      <c r="B5" s="21"/>
      <c r="C5" s="21"/>
      <c r="D5" s="21"/>
      <c r="E5" s="21"/>
      <c r="F5" s="21"/>
      <c r="G5" s="21"/>
      <c r="H5" s="21"/>
      <c r="I5" s="21"/>
      <c r="J5" s="21"/>
      <c r="K5" s="22"/>
      <c r="L5" s="17"/>
      <c r="M5" s="14"/>
      <c r="N5" s="14"/>
    </row>
    <row r="6" spans="1:14" ht="15" thickTop="1" x14ac:dyDescent="0.3">
      <c r="A6" s="449" t="s">
        <v>11</v>
      </c>
      <c r="B6" s="451"/>
      <c r="C6" s="449" t="s">
        <v>3</v>
      </c>
      <c r="D6" s="450"/>
      <c r="E6" s="450"/>
      <c r="F6" s="450"/>
      <c r="G6" s="450"/>
      <c r="H6" s="450"/>
      <c r="I6" s="450"/>
      <c r="J6" s="450"/>
      <c r="K6" s="451"/>
      <c r="L6" s="17"/>
      <c r="M6" s="14"/>
      <c r="N6" s="14"/>
    </row>
    <row r="7" spans="1:14" ht="28.5" customHeight="1" x14ac:dyDescent="0.3">
      <c r="A7" s="452" t="s">
        <v>88</v>
      </c>
      <c r="B7" s="454"/>
      <c r="C7" s="452" t="s">
        <v>74</v>
      </c>
      <c r="D7" s="453"/>
      <c r="E7" s="453"/>
      <c r="F7" s="453"/>
      <c r="G7" s="453"/>
      <c r="H7" s="453"/>
      <c r="I7" s="453"/>
      <c r="J7" s="453"/>
      <c r="K7" s="454"/>
      <c r="L7" s="17"/>
      <c r="M7" s="14"/>
      <c r="N7" s="14"/>
    </row>
    <row r="8" spans="1:14" ht="15" customHeight="1" x14ac:dyDescent="0.3">
      <c r="A8" s="492"/>
      <c r="B8" s="492"/>
      <c r="C8" s="550" t="s">
        <v>115</v>
      </c>
      <c r="D8" s="646" t="s">
        <v>22</v>
      </c>
      <c r="E8" s="646" t="s">
        <v>72</v>
      </c>
      <c r="F8" s="522" t="s">
        <v>79</v>
      </c>
      <c r="G8" s="523"/>
      <c r="H8" s="647" t="s">
        <v>78</v>
      </c>
      <c r="I8" s="647" t="s">
        <v>75</v>
      </c>
      <c r="J8" s="657" t="s">
        <v>73</v>
      </c>
      <c r="K8" s="647" t="s">
        <v>51</v>
      </c>
      <c r="L8" s="17"/>
      <c r="M8" s="14"/>
      <c r="N8" s="14"/>
    </row>
    <row r="9" spans="1:14" ht="21.75" customHeight="1" x14ac:dyDescent="0.3">
      <c r="A9" s="492"/>
      <c r="B9" s="492"/>
      <c r="C9" s="551"/>
      <c r="D9" s="646"/>
      <c r="E9" s="646"/>
      <c r="F9" s="525"/>
      <c r="G9" s="526"/>
      <c r="H9" s="647"/>
      <c r="I9" s="647"/>
      <c r="J9" s="657"/>
      <c r="K9" s="647"/>
      <c r="L9" s="17"/>
      <c r="M9" s="14"/>
      <c r="N9" s="14"/>
    </row>
    <row r="10" spans="1:14" ht="30" hidden="1" customHeight="1" x14ac:dyDescent="0.3">
      <c r="A10" s="597"/>
      <c r="B10" s="597"/>
      <c r="C10" s="112"/>
      <c r="D10" s="92"/>
      <c r="E10" s="92"/>
      <c r="F10" s="618"/>
      <c r="G10" s="619"/>
      <c r="H10" s="54"/>
      <c r="I10" s="47">
        <f>CEILING(C10*D10*F10*H10,1)</f>
        <v>0</v>
      </c>
      <c r="J10" s="98"/>
      <c r="K10" s="47">
        <f t="shared" ref="K10:K11" si="0">IF(I10-J10&lt;0,0,I10-J10)</f>
        <v>0</v>
      </c>
      <c r="L10" s="29"/>
      <c r="M10" s="14"/>
      <c r="N10" s="14"/>
    </row>
    <row r="11" spans="1:14" ht="30" hidden="1" customHeight="1" x14ac:dyDescent="0.3">
      <c r="A11" s="674"/>
      <c r="B11" s="674"/>
      <c r="C11" s="114"/>
      <c r="D11" s="91"/>
      <c r="E11" s="91"/>
      <c r="F11" s="675"/>
      <c r="G11" s="676"/>
      <c r="H11" s="80"/>
      <c r="I11" s="47">
        <f>CEILING(D11*F11*H11,1)</f>
        <v>0</v>
      </c>
      <c r="J11" s="93"/>
      <c r="K11" s="47">
        <f t="shared" si="0"/>
        <v>0</v>
      </c>
      <c r="L11" s="29"/>
      <c r="M11" s="14"/>
      <c r="N11" s="14"/>
    </row>
    <row r="12" spans="1:14" x14ac:dyDescent="0.3">
      <c r="A12" s="585" t="s">
        <v>53</v>
      </c>
      <c r="B12" s="585"/>
      <c r="C12" s="585"/>
      <c r="D12" s="585"/>
      <c r="E12" s="585"/>
      <c r="F12" s="585"/>
      <c r="G12" s="585"/>
      <c r="H12" s="585"/>
      <c r="I12" s="47">
        <f>SUM(I10:I11)</f>
        <v>0</v>
      </c>
      <c r="J12" s="47">
        <f>SUM(J10:J11)</f>
        <v>0</v>
      </c>
      <c r="K12" s="47">
        <f>SUM(K10:K11)</f>
        <v>0</v>
      </c>
    </row>
    <row r="13" spans="1:14" ht="22.5" customHeight="1" x14ac:dyDescent="0.3">
      <c r="A13" s="57" t="s">
        <v>21</v>
      </c>
      <c r="B13" s="89"/>
      <c r="C13" s="110"/>
      <c r="D13" s="90"/>
      <c r="E13" s="90"/>
      <c r="F13" s="90"/>
      <c r="G13" s="90"/>
      <c r="H13" s="90"/>
      <c r="I13" s="55"/>
      <c r="J13" s="55"/>
      <c r="K13" s="56"/>
    </row>
    <row r="14" spans="1:14" ht="200.1" customHeight="1" x14ac:dyDescent="0.3">
      <c r="A14" s="433"/>
      <c r="B14" s="434"/>
      <c r="C14" s="434"/>
      <c r="D14" s="434"/>
      <c r="E14" s="434"/>
      <c r="F14" s="434"/>
      <c r="G14" s="434"/>
      <c r="H14" s="434"/>
      <c r="I14" s="434"/>
      <c r="J14" s="434"/>
      <c r="K14" s="435"/>
    </row>
    <row r="15" spans="1:14" ht="16.5" hidden="1" customHeight="1" x14ac:dyDescent="0.3">
      <c r="A15" s="439"/>
      <c r="B15" s="440"/>
      <c r="C15" s="440"/>
      <c r="D15" s="440"/>
      <c r="E15" s="440"/>
      <c r="F15" s="440"/>
      <c r="G15" s="440"/>
      <c r="H15" s="440"/>
      <c r="I15" s="440"/>
      <c r="J15" s="440"/>
      <c r="K15" s="441"/>
    </row>
    <row r="16" spans="1:14" ht="15" thickBot="1" x14ac:dyDescent="0.35">
      <c r="A16" s="20" t="s">
        <v>33</v>
      </c>
      <c r="B16" s="21"/>
      <c r="C16" s="21"/>
      <c r="D16" s="21"/>
      <c r="E16" s="21"/>
      <c r="F16" s="21"/>
      <c r="G16" s="21"/>
      <c r="H16" s="21"/>
      <c r="I16" s="21"/>
      <c r="J16" s="21"/>
      <c r="K16" s="22"/>
    </row>
    <row r="17" spans="1:11" ht="15" thickTop="1" x14ac:dyDescent="0.3">
      <c r="A17" s="449" t="s">
        <v>12</v>
      </c>
      <c r="B17" s="450"/>
      <c r="C17" s="451"/>
      <c r="D17" s="677" t="s">
        <v>3</v>
      </c>
      <c r="E17" s="677"/>
      <c r="F17" s="677"/>
      <c r="G17" s="677"/>
      <c r="H17" s="677"/>
      <c r="I17" s="677"/>
      <c r="J17" s="677"/>
      <c r="K17" s="677"/>
    </row>
    <row r="18" spans="1:11" ht="28.5" customHeight="1" x14ac:dyDescent="0.3">
      <c r="A18" s="452" t="s">
        <v>23</v>
      </c>
      <c r="B18" s="453"/>
      <c r="C18" s="454"/>
      <c r="D18" s="678" t="s">
        <v>84</v>
      </c>
      <c r="E18" s="678"/>
      <c r="F18" s="678"/>
      <c r="G18" s="678"/>
      <c r="H18" s="678"/>
      <c r="I18" s="678"/>
      <c r="J18" s="678"/>
      <c r="K18" s="678"/>
    </row>
    <row r="19" spans="1:11" ht="15" customHeight="1" x14ac:dyDescent="0.3">
      <c r="A19" s="560"/>
      <c r="B19" s="561"/>
      <c r="C19" s="562"/>
      <c r="D19" s="646" t="s">
        <v>96</v>
      </c>
      <c r="E19" s="646"/>
      <c r="F19" s="647" t="s">
        <v>72</v>
      </c>
      <c r="G19" s="647"/>
      <c r="H19" s="647"/>
      <c r="I19" s="647" t="s">
        <v>75</v>
      </c>
      <c r="J19" s="657" t="s">
        <v>73</v>
      </c>
      <c r="K19" s="647" t="s">
        <v>51</v>
      </c>
    </row>
    <row r="20" spans="1:11" ht="20.25" customHeight="1" x14ac:dyDescent="0.3">
      <c r="A20" s="563"/>
      <c r="B20" s="564"/>
      <c r="C20" s="565"/>
      <c r="D20" s="646"/>
      <c r="E20" s="646"/>
      <c r="F20" s="647"/>
      <c r="G20" s="647"/>
      <c r="H20" s="647"/>
      <c r="I20" s="647"/>
      <c r="J20" s="657"/>
      <c r="K20" s="647"/>
    </row>
    <row r="21" spans="1:11" ht="30" hidden="1" customHeight="1" x14ac:dyDescent="0.3">
      <c r="A21" s="620"/>
      <c r="B21" s="621"/>
      <c r="C21" s="622"/>
      <c r="D21" s="534"/>
      <c r="E21" s="534"/>
      <c r="F21" s="623"/>
      <c r="G21" s="623"/>
      <c r="H21" s="623"/>
      <c r="I21" s="47">
        <f t="shared" ref="I21:I22" si="1">CEILING(D21*F21,1)</f>
        <v>0</v>
      </c>
      <c r="J21" s="98"/>
      <c r="K21" s="47">
        <f t="shared" ref="K21:K22" si="2">IF(I21-J21&lt;0,0,I21-J21)</f>
        <v>0</v>
      </c>
    </row>
    <row r="22" spans="1:11" ht="30" hidden="1" customHeight="1" x14ac:dyDescent="0.3">
      <c r="A22" s="489"/>
      <c r="B22" s="491"/>
      <c r="C22" s="109"/>
      <c r="D22" s="667"/>
      <c r="E22" s="667"/>
      <c r="F22" s="668"/>
      <c r="G22" s="668"/>
      <c r="H22" s="668"/>
      <c r="I22" s="47">
        <f t="shared" si="1"/>
        <v>0</v>
      </c>
      <c r="J22" s="93"/>
      <c r="K22" s="47">
        <f t="shared" si="2"/>
        <v>0</v>
      </c>
    </row>
    <row r="23" spans="1:11" x14ac:dyDescent="0.3">
      <c r="A23" s="474" t="s">
        <v>20</v>
      </c>
      <c r="B23" s="475"/>
      <c r="C23" s="475"/>
      <c r="D23" s="475"/>
      <c r="E23" s="475"/>
      <c r="F23" s="475"/>
      <c r="G23" s="475"/>
      <c r="H23" s="476"/>
      <c r="I23" s="47">
        <f>SUM(I21:I22)</f>
        <v>0</v>
      </c>
      <c r="J23" s="47">
        <f>SUM(J21:J22)</f>
        <v>0</v>
      </c>
      <c r="K23" s="47">
        <f>SUM(K21:K22)</f>
        <v>0</v>
      </c>
    </row>
    <row r="24" spans="1:11" ht="22.5" customHeight="1" x14ac:dyDescent="0.3">
      <c r="A24" s="57" t="s">
        <v>21</v>
      </c>
      <c r="B24" s="89"/>
      <c r="C24" s="110"/>
      <c r="D24" s="90"/>
      <c r="E24" s="90"/>
      <c r="F24" s="90"/>
      <c r="G24" s="90"/>
      <c r="H24" s="90"/>
      <c r="I24" s="55"/>
      <c r="J24" s="55"/>
      <c r="K24" s="56"/>
    </row>
    <row r="25" spans="1:11" ht="200.1" customHeight="1" x14ac:dyDescent="0.3">
      <c r="A25" s="433"/>
      <c r="B25" s="434"/>
      <c r="C25" s="434"/>
      <c r="D25" s="434"/>
      <c r="E25" s="434"/>
      <c r="F25" s="434"/>
      <c r="G25" s="434"/>
      <c r="H25" s="434"/>
      <c r="I25" s="434"/>
      <c r="J25" s="434"/>
      <c r="K25" s="435"/>
    </row>
    <row r="26" spans="1:11" ht="16.5" hidden="1" customHeight="1" x14ac:dyDescent="0.3">
      <c r="A26" s="439"/>
      <c r="B26" s="440"/>
      <c r="C26" s="440"/>
      <c r="D26" s="440"/>
      <c r="E26" s="440"/>
      <c r="F26" s="440"/>
      <c r="G26" s="440"/>
      <c r="H26" s="440"/>
      <c r="I26" s="440"/>
      <c r="J26" s="440"/>
      <c r="K26" s="441"/>
    </row>
    <row r="27" spans="1:11" ht="15" thickBot="1" x14ac:dyDescent="0.35">
      <c r="A27" s="20" t="s">
        <v>34</v>
      </c>
      <c r="B27" s="21"/>
      <c r="C27" s="21"/>
      <c r="D27" s="21"/>
      <c r="E27" s="21"/>
      <c r="F27" s="21"/>
      <c r="G27" s="21"/>
      <c r="H27" s="21"/>
      <c r="I27" s="21"/>
      <c r="J27" s="21"/>
      <c r="K27" s="22"/>
    </row>
    <row r="28" spans="1:11" ht="15" thickTop="1" x14ac:dyDescent="0.3">
      <c r="A28" s="18" t="s">
        <v>13</v>
      </c>
      <c r="B28" s="477" t="s">
        <v>14</v>
      </c>
      <c r="C28" s="479"/>
      <c r="D28" s="477" t="s">
        <v>15</v>
      </c>
      <c r="E28" s="479"/>
      <c r="F28" s="669" t="s">
        <v>3</v>
      </c>
      <c r="G28" s="670"/>
      <c r="H28" s="670"/>
      <c r="I28" s="670"/>
      <c r="J28" s="670"/>
      <c r="K28" s="671"/>
    </row>
    <row r="29" spans="1:11" ht="47.25" customHeight="1" x14ac:dyDescent="0.3">
      <c r="A29" s="87" t="s">
        <v>24</v>
      </c>
      <c r="B29" s="452" t="s">
        <v>85</v>
      </c>
      <c r="C29" s="454"/>
      <c r="D29" s="452" t="s">
        <v>25</v>
      </c>
      <c r="E29" s="454"/>
      <c r="F29" s="452" t="s">
        <v>28</v>
      </c>
      <c r="G29" s="453"/>
      <c r="H29" s="453"/>
      <c r="I29" s="453"/>
      <c r="J29" s="453"/>
      <c r="K29" s="454"/>
    </row>
    <row r="30" spans="1:11" ht="15" customHeight="1" x14ac:dyDescent="0.3">
      <c r="A30" s="560"/>
      <c r="B30" s="561"/>
      <c r="C30" s="561"/>
      <c r="D30" s="561"/>
      <c r="E30" s="562"/>
      <c r="F30" s="647" t="s">
        <v>26</v>
      </c>
      <c r="G30" s="657" t="s">
        <v>71</v>
      </c>
      <c r="H30" s="647" t="s">
        <v>27</v>
      </c>
      <c r="I30" s="647" t="s">
        <v>75</v>
      </c>
      <c r="J30" s="657" t="s">
        <v>73</v>
      </c>
      <c r="K30" s="647" t="s">
        <v>51</v>
      </c>
    </row>
    <row r="31" spans="1:11" s="19" customFormat="1" ht="33.75" customHeight="1" x14ac:dyDescent="0.3">
      <c r="A31" s="563"/>
      <c r="B31" s="564"/>
      <c r="C31" s="564"/>
      <c r="D31" s="564"/>
      <c r="E31" s="565"/>
      <c r="F31" s="647"/>
      <c r="G31" s="657"/>
      <c r="H31" s="647"/>
      <c r="I31" s="647"/>
      <c r="J31" s="657"/>
      <c r="K31" s="647"/>
    </row>
    <row r="32" spans="1:11" s="19" customFormat="1" ht="45" hidden="1" customHeight="1" x14ac:dyDescent="0.3">
      <c r="A32" s="48"/>
      <c r="B32" s="624"/>
      <c r="C32" s="625"/>
      <c r="D32" s="460"/>
      <c r="E32" s="460"/>
      <c r="F32" s="92"/>
      <c r="G32" s="97"/>
      <c r="H32" s="49"/>
      <c r="I32" s="47">
        <f t="shared" ref="I32:I33" si="3">CEILING(F32*G32*H32,1)</f>
        <v>0</v>
      </c>
      <c r="J32" s="98"/>
      <c r="K32" s="47">
        <f t="shared" ref="K32:K33" si="4">IF(I32-J32&lt;0,0,I32-J32)</f>
        <v>0</v>
      </c>
    </row>
    <row r="33" spans="1:11" s="19" customFormat="1" ht="45" hidden="1" customHeight="1" x14ac:dyDescent="0.3">
      <c r="A33" s="81"/>
      <c r="B33" s="88"/>
      <c r="C33" s="108"/>
      <c r="D33" s="673"/>
      <c r="E33" s="673"/>
      <c r="F33" s="91"/>
      <c r="G33" s="96"/>
      <c r="H33" s="84"/>
      <c r="I33" s="47">
        <f t="shared" si="3"/>
        <v>0</v>
      </c>
      <c r="J33" s="93"/>
      <c r="K33" s="47">
        <f t="shared" si="4"/>
        <v>0</v>
      </c>
    </row>
    <row r="34" spans="1:11" x14ac:dyDescent="0.3">
      <c r="A34" s="474" t="s">
        <v>20</v>
      </c>
      <c r="B34" s="475"/>
      <c r="C34" s="475"/>
      <c r="D34" s="475"/>
      <c r="E34" s="475"/>
      <c r="F34" s="475"/>
      <c r="G34" s="475"/>
      <c r="H34" s="476"/>
      <c r="I34" s="47">
        <f>SUM(I32:I33)</f>
        <v>0</v>
      </c>
      <c r="J34" s="47">
        <f>SUM(J32:J33)</f>
        <v>0</v>
      </c>
      <c r="K34" s="47">
        <f>SUM(K32:K33)</f>
        <v>0</v>
      </c>
    </row>
    <row r="35" spans="1:11" ht="22.5" customHeight="1" x14ac:dyDescent="0.3">
      <c r="A35" s="57" t="s">
        <v>21</v>
      </c>
      <c r="B35" s="89"/>
      <c r="C35" s="110"/>
      <c r="D35" s="90"/>
      <c r="E35" s="90"/>
      <c r="F35" s="90"/>
      <c r="G35" s="90"/>
      <c r="H35" s="90"/>
      <c r="I35" s="55"/>
      <c r="J35" s="55"/>
      <c r="K35" s="56"/>
    </row>
    <row r="36" spans="1:11" ht="200.1" customHeight="1" x14ac:dyDescent="0.3">
      <c r="A36" s="433"/>
      <c r="B36" s="434"/>
      <c r="C36" s="434"/>
      <c r="D36" s="434"/>
      <c r="E36" s="434"/>
      <c r="F36" s="434"/>
      <c r="G36" s="434"/>
      <c r="H36" s="434"/>
      <c r="I36" s="434"/>
      <c r="J36" s="434"/>
      <c r="K36" s="435"/>
    </row>
    <row r="37" spans="1:11" ht="16.5" hidden="1" customHeight="1" x14ac:dyDescent="0.3">
      <c r="A37" s="439"/>
      <c r="B37" s="440"/>
      <c r="C37" s="440"/>
      <c r="D37" s="440"/>
      <c r="E37" s="440"/>
      <c r="F37" s="440"/>
      <c r="G37" s="440"/>
      <c r="H37" s="440"/>
      <c r="I37" s="440"/>
      <c r="J37" s="440"/>
      <c r="K37" s="441"/>
    </row>
    <row r="38" spans="1:11" ht="15" thickBot="1" x14ac:dyDescent="0.35">
      <c r="A38" s="20" t="s">
        <v>35</v>
      </c>
      <c r="B38" s="21"/>
      <c r="C38" s="21"/>
      <c r="D38" s="21"/>
      <c r="E38" s="21"/>
      <c r="F38" s="21"/>
      <c r="G38" s="21"/>
      <c r="H38" s="21"/>
      <c r="I38" s="21"/>
      <c r="J38" s="21"/>
      <c r="K38" s="22"/>
    </row>
    <row r="39" spans="1:11" ht="15" thickTop="1" x14ac:dyDescent="0.3">
      <c r="A39" s="449" t="s">
        <v>18</v>
      </c>
      <c r="B39" s="450"/>
      <c r="C39" s="451"/>
      <c r="D39" s="658" t="s">
        <v>3</v>
      </c>
      <c r="E39" s="659"/>
      <c r="F39" s="659"/>
      <c r="G39" s="659"/>
      <c r="H39" s="659"/>
      <c r="I39" s="659"/>
      <c r="J39" s="659"/>
      <c r="K39" s="660"/>
    </row>
    <row r="40" spans="1:11" ht="30" customHeight="1" x14ac:dyDescent="0.3">
      <c r="A40" s="452" t="s">
        <v>29</v>
      </c>
      <c r="B40" s="453"/>
      <c r="C40" s="454"/>
      <c r="D40" s="452" t="s">
        <v>30</v>
      </c>
      <c r="E40" s="453"/>
      <c r="F40" s="453"/>
      <c r="G40" s="453"/>
      <c r="H40" s="453"/>
      <c r="I40" s="453"/>
      <c r="J40" s="453"/>
      <c r="K40" s="454"/>
    </row>
    <row r="41" spans="1:11" ht="15" customHeight="1" x14ac:dyDescent="0.3">
      <c r="A41" s="560"/>
      <c r="B41" s="561"/>
      <c r="C41" s="562"/>
      <c r="D41" s="646" t="s">
        <v>31</v>
      </c>
      <c r="E41" s="646"/>
      <c r="F41" s="647" t="s">
        <v>26</v>
      </c>
      <c r="G41" s="647"/>
      <c r="H41" s="647"/>
      <c r="I41" s="647" t="s">
        <v>75</v>
      </c>
      <c r="J41" s="657" t="s">
        <v>73</v>
      </c>
      <c r="K41" s="647" t="s">
        <v>51</v>
      </c>
    </row>
    <row r="42" spans="1:11" x14ac:dyDescent="0.3">
      <c r="A42" s="563"/>
      <c r="B42" s="564"/>
      <c r="C42" s="565"/>
      <c r="D42" s="646"/>
      <c r="E42" s="646"/>
      <c r="F42" s="647"/>
      <c r="G42" s="647"/>
      <c r="H42" s="647"/>
      <c r="I42" s="647"/>
      <c r="J42" s="657"/>
      <c r="K42" s="647"/>
    </row>
    <row r="43" spans="1:11" ht="46.5" hidden="1" customHeight="1" x14ac:dyDescent="0.3">
      <c r="A43" s="511"/>
      <c r="B43" s="512"/>
      <c r="C43" s="513"/>
      <c r="D43" s="586"/>
      <c r="E43" s="586"/>
      <c r="F43" s="534"/>
      <c r="G43" s="534"/>
      <c r="H43" s="534"/>
      <c r="I43" s="47">
        <f>CEILING(D43*F43,1)</f>
        <v>0</v>
      </c>
      <c r="J43" s="98"/>
      <c r="K43" s="47">
        <f>IF(I43-J43&lt;0,0,I43-J43)</f>
        <v>0</v>
      </c>
    </row>
    <row r="44" spans="1:11" ht="45.75" hidden="1" customHeight="1" x14ac:dyDescent="0.3">
      <c r="A44" s="665"/>
      <c r="B44" s="666"/>
      <c r="C44" s="111"/>
      <c r="D44" s="663"/>
      <c r="E44" s="663"/>
      <c r="F44" s="667"/>
      <c r="G44" s="667"/>
      <c r="H44" s="667"/>
      <c r="I44" s="47">
        <f>CEILING(D44*F44,1)</f>
        <v>0</v>
      </c>
      <c r="J44" s="93"/>
      <c r="K44" s="47">
        <f>IF(I44-J44&lt;0,0,I44-J44)</f>
        <v>0</v>
      </c>
    </row>
    <row r="45" spans="1:11" x14ac:dyDescent="0.3">
      <c r="A45" s="474" t="s">
        <v>20</v>
      </c>
      <c r="B45" s="475"/>
      <c r="C45" s="475"/>
      <c r="D45" s="475"/>
      <c r="E45" s="475"/>
      <c r="F45" s="475"/>
      <c r="G45" s="475"/>
      <c r="H45" s="476"/>
      <c r="I45" s="47">
        <f>SUM(I43:I44)</f>
        <v>0</v>
      </c>
      <c r="J45" s="47">
        <f>SUM(J43:J44)</f>
        <v>0</v>
      </c>
      <c r="K45" s="47">
        <f>SUM(K43:K44)</f>
        <v>0</v>
      </c>
    </row>
    <row r="46" spans="1:11" ht="22.5" customHeight="1" x14ac:dyDescent="0.3">
      <c r="A46" s="57" t="s">
        <v>21</v>
      </c>
      <c r="B46" s="89"/>
      <c r="C46" s="110"/>
      <c r="D46" s="90"/>
      <c r="E46" s="90"/>
      <c r="F46" s="90"/>
      <c r="G46" s="90"/>
      <c r="H46" s="90"/>
      <c r="I46" s="55"/>
      <c r="J46" s="55"/>
      <c r="K46" s="56"/>
    </row>
    <row r="47" spans="1:11" ht="200.1" customHeight="1" x14ac:dyDescent="0.3">
      <c r="A47" s="433"/>
      <c r="B47" s="434"/>
      <c r="C47" s="434"/>
      <c r="D47" s="434"/>
      <c r="E47" s="434"/>
      <c r="F47" s="434"/>
      <c r="G47" s="434"/>
      <c r="H47" s="434"/>
      <c r="I47" s="434"/>
      <c r="J47" s="434"/>
      <c r="K47" s="435"/>
    </row>
    <row r="48" spans="1:11" ht="16.5" hidden="1" customHeight="1" x14ac:dyDescent="0.3">
      <c r="A48" s="439"/>
      <c r="B48" s="440"/>
      <c r="C48" s="440"/>
      <c r="D48" s="440"/>
      <c r="E48" s="440"/>
      <c r="F48" s="440"/>
      <c r="G48" s="440"/>
      <c r="H48" s="440"/>
      <c r="I48" s="440"/>
      <c r="J48" s="440"/>
      <c r="K48" s="441"/>
    </row>
    <row r="49" spans="1:11" ht="15" thickBot="1" x14ac:dyDescent="0.35">
      <c r="A49" s="20" t="s">
        <v>37</v>
      </c>
      <c r="B49" s="21"/>
      <c r="C49" s="21"/>
      <c r="D49" s="21"/>
      <c r="E49" s="21"/>
      <c r="F49" s="21"/>
      <c r="G49" s="21"/>
      <c r="H49" s="21"/>
      <c r="I49" s="21"/>
      <c r="J49" s="21"/>
      <c r="K49" s="22"/>
    </row>
    <row r="50" spans="1:11" ht="15" thickTop="1" x14ac:dyDescent="0.3">
      <c r="A50" s="449" t="s">
        <v>16</v>
      </c>
      <c r="B50" s="450"/>
      <c r="C50" s="451"/>
      <c r="D50" s="658" t="s">
        <v>3</v>
      </c>
      <c r="E50" s="659"/>
      <c r="F50" s="659"/>
      <c r="G50" s="659"/>
      <c r="H50" s="659"/>
      <c r="I50" s="659"/>
      <c r="J50" s="659"/>
      <c r="K50" s="660"/>
    </row>
    <row r="51" spans="1:11" ht="28.5" customHeight="1" x14ac:dyDescent="0.3">
      <c r="A51" s="452" t="s">
        <v>36</v>
      </c>
      <c r="B51" s="453"/>
      <c r="C51" s="454"/>
      <c r="D51" s="452" t="s">
        <v>38</v>
      </c>
      <c r="E51" s="453"/>
      <c r="F51" s="453"/>
      <c r="G51" s="453"/>
      <c r="H51" s="453"/>
      <c r="I51" s="453"/>
      <c r="J51" s="453"/>
      <c r="K51" s="454"/>
    </row>
    <row r="52" spans="1:11" ht="15" customHeight="1" x14ac:dyDescent="0.3">
      <c r="A52" s="560"/>
      <c r="B52" s="561"/>
      <c r="C52" s="562"/>
      <c r="D52" s="646" t="s">
        <v>31</v>
      </c>
      <c r="E52" s="646"/>
      <c r="F52" s="647" t="s">
        <v>26</v>
      </c>
      <c r="G52" s="647"/>
      <c r="H52" s="647"/>
      <c r="I52" s="647" t="s">
        <v>75</v>
      </c>
      <c r="J52" s="657" t="s">
        <v>73</v>
      </c>
      <c r="K52" s="647" t="s">
        <v>51</v>
      </c>
    </row>
    <row r="53" spans="1:11" x14ac:dyDescent="0.3">
      <c r="A53" s="563"/>
      <c r="B53" s="564"/>
      <c r="C53" s="565"/>
      <c r="D53" s="646"/>
      <c r="E53" s="646"/>
      <c r="F53" s="647"/>
      <c r="G53" s="647"/>
      <c r="H53" s="647"/>
      <c r="I53" s="647"/>
      <c r="J53" s="657"/>
      <c r="K53" s="647"/>
    </row>
    <row r="54" spans="1:11" ht="29.25" hidden="1" customHeight="1" x14ac:dyDescent="0.3">
      <c r="A54" s="620"/>
      <c r="B54" s="621"/>
      <c r="C54" s="622"/>
      <c r="D54" s="586"/>
      <c r="E54" s="586"/>
      <c r="F54" s="559"/>
      <c r="G54" s="559"/>
      <c r="H54" s="559"/>
      <c r="I54" s="47">
        <f>CEILING(D54*F54,1)</f>
        <v>0</v>
      </c>
      <c r="J54" s="98"/>
      <c r="K54" s="47">
        <f>IF(I54-J54&lt;0,0,I54-J54)</f>
        <v>0</v>
      </c>
    </row>
    <row r="55" spans="1:11" ht="30" hidden="1" customHeight="1" x14ac:dyDescent="0.3">
      <c r="A55" s="489"/>
      <c r="B55" s="491"/>
      <c r="C55" s="109"/>
      <c r="D55" s="663"/>
      <c r="E55" s="663"/>
      <c r="F55" s="664"/>
      <c r="G55" s="664"/>
      <c r="H55" s="664"/>
      <c r="I55" s="47">
        <f>CEILING(D55*F55,1)</f>
        <v>0</v>
      </c>
      <c r="J55" s="93"/>
      <c r="K55" s="47">
        <f>IF(I55-J55&lt;0,0,I55-J55)</f>
        <v>0</v>
      </c>
    </row>
    <row r="56" spans="1:11" x14ac:dyDescent="0.3">
      <c r="A56" s="474" t="s">
        <v>20</v>
      </c>
      <c r="B56" s="475"/>
      <c r="C56" s="475"/>
      <c r="D56" s="475"/>
      <c r="E56" s="475"/>
      <c r="F56" s="475"/>
      <c r="G56" s="475"/>
      <c r="H56" s="476"/>
      <c r="I56" s="47">
        <f>SUM(I54:I55)</f>
        <v>0</v>
      </c>
      <c r="J56" s="47">
        <f>SUM(J54:J55)</f>
        <v>0</v>
      </c>
      <c r="K56" s="47">
        <f>SUM(K54:K55)</f>
        <v>0</v>
      </c>
    </row>
    <row r="57" spans="1:11" ht="22.5" customHeight="1" x14ac:dyDescent="0.3">
      <c r="A57" s="57" t="s">
        <v>21</v>
      </c>
      <c r="B57" s="89"/>
      <c r="C57" s="110"/>
      <c r="D57" s="90"/>
      <c r="E57" s="90"/>
      <c r="F57" s="90"/>
      <c r="G57" s="90"/>
      <c r="H57" s="90"/>
      <c r="I57" s="55"/>
      <c r="J57" s="55"/>
      <c r="K57" s="56"/>
    </row>
    <row r="58" spans="1:11" ht="200.1" customHeight="1" x14ac:dyDescent="0.3">
      <c r="A58" s="433"/>
      <c r="B58" s="434"/>
      <c r="C58" s="434"/>
      <c r="D58" s="434"/>
      <c r="E58" s="434"/>
      <c r="F58" s="434"/>
      <c r="G58" s="434"/>
      <c r="H58" s="434"/>
      <c r="I58" s="434"/>
      <c r="J58" s="434"/>
      <c r="K58" s="435"/>
    </row>
    <row r="59" spans="1:11" ht="16.5" hidden="1" customHeight="1" x14ac:dyDescent="0.3">
      <c r="A59" s="439"/>
      <c r="B59" s="440"/>
      <c r="C59" s="440"/>
      <c r="D59" s="440"/>
      <c r="E59" s="440"/>
      <c r="F59" s="440"/>
      <c r="G59" s="440"/>
      <c r="H59" s="440"/>
      <c r="I59" s="440"/>
      <c r="J59" s="440"/>
      <c r="K59" s="441"/>
    </row>
    <row r="60" spans="1:11" ht="15" thickBot="1" x14ac:dyDescent="0.35">
      <c r="A60" s="20" t="s">
        <v>39</v>
      </c>
      <c r="B60" s="21"/>
      <c r="C60" s="21"/>
      <c r="D60" s="21"/>
      <c r="E60" s="21"/>
      <c r="F60" s="21"/>
      <c r="G60" s="21"/>
      <c r="H60" s="21"/>
      <c r="I60" s="21"/>
      <c r="J60" s="21"/>
      <c r="K60" s="22"/>
    </row>
    <row r="61" spans="1:11" ht="15" thickTop="1" x14ac:dyDescent="0.3">
      <c r="A61" s="449" t="s">
        <v>17</v>
      </c>
      <c r="B61" s="450"/>
      <c r="C61" s="451"/>
      <c r="D61" s="658" t="s">
        <v>3</v>
      </c>
      <c r="E61" s="659"/>
      <c r="F61" s="659"/>
      <c r="G61" s="659"/>
      <c r="H61" s="659"/>
      <c r="I61" s="659"/>
      <c r="J61" s="659"/>
      <c r="K61" s="660"/>
    </row>
    <row r="62" spans="1:11" ht="28.5" customHeight="1" x14ac:dyDescent="0.3">
      <c r="A62" s="452" t="s">
        <v>86</v>
      </c>
      <c r="B62" s="453"/>
      <c r="C62" s="454"/>
      <c r="D62" s="469" t="s">
        <v>40</v>
      </c>
      <c r="E62" s="470"/>
      <c r="F62" s="470"/>
      <c r="G62" s="470"/>
      <c r="H62" s="470"/>
      <c r="I62" s="470"/>
      <c r="J62" s="470"/>
      <c r="K62" s="471"/>
    </row>
    <row r="63" spans="1:11" ht="15" customHeight="1" x14ac:dyDescent="0.3">
      <c r="A63" s="560"/>
      <c r="B63" s="561"/>
      <c r="C63" s="562"/>
      <c r="D63" s="646" t="s">
        <v>31</v>
      </c>
      <c r="E63" s="646"/>
      <c r="F63" s="647" t="s">
        <v>26</v>
      </c>
      <c r="G63" s="647"/>
      <c r="H63" s="647"/>
      <c r="I63" s="647" t="s">
        <v>75</v>
      </c>
      <c r="J63" s="657" t="s">
        <v>73</v>
      </c>
      <c r="K63" s="647" t="s">
        <v>51</v>
      </c>
    </row>
    <row r="64" spans="1:11" x14ac:dyDescent="0.3">
      <c r="A64" s="563"/>
      <c r="B64" s="564"/>
      <c r="C64" s="565"/>
      <c r="D64" s="646"/>
      <c r="E64" s="646"/>
      <c r="F64" s="647"/>
      <c r="G64" s="647"/>
      <c r="H64" s="647"/>
      <c r="I64" s="647"/>
      <c r="J64" s="657"/>
      <c r="K64" s="647"/>
    </row>
    <row r="65" spans="1:18" ht="30" hidden="1" customHeight="1" x14ac:dyDescent="0.3">
      <c r="A65" s="654"/>
      <c r="B65" s="655"/>
      <c r="C65" s="656"/>
      <c r="D65" s="661"/>
      <c r="E65" s="661"/>
      <c r="F65" s="662"/>
      <c r="G65" s="662"/>
      <c r="H65" s="662"/>
      <c r="I65" s="47">
        <f>CEILING(D65*F65,1)</f>
        <v>0</v>
      </c>
      <c r="J65" s="98"/>
      <c r="K65" s="47">
        <f>IF(I65-J65&lt;0,0,I65-J65)</f>
        <v>0</v>
      </c>
    </row>
    <row r="66" spans="1:18" ht="30" customHeight="1" x14ac:dyDescent="0.3">
      <c r="A66" s="654" t="s">
        <v>55</v>
      </c>
      <c r="B66" s="655"/>
      <c r="C66" s="656"/>
      <c r="D66" s="661"/>
      <c r="E66" s="661"/>
      <c r="F66" s="662"/>
      <c r="G66" s="662"/>
      <c r="H66" s="662"/>
      <c r="I66" s="47">
        <f>CEILING(D66*F66,1)</f>
        <v>0</v>
      </c>
      <c r="J66" s="93"/>
      <c r="K66" s="47">
        <f>IF(I66-J66&lt;0,0,I66-J66)</f>
        <v>0</v>
      </c>
    </row>
    <row r="67" spans="1:18" x14ac:dyDescent="0.3">
      <c r="A67" s="474" t="s">
        <v>20</v>
      </c>
      <c r="B67" s="475"/>
      <c r="C67" s="475"/>
      <c r="D67" s="475"/>
      <c r="E67" s="475"/>
      <c r="F67" s="475"/>
      <c r="G67" s="475"/>
      <c r="H67" s="476"/>
      <c r="I67" s="47">
        <f>SUM(I65:I66)</f>
        <v>0</v>
      </c>
      <c r="J67" s="47">
        <f>SUM(J65:J66)</f>
        <v>0</v>
      </c>
      <c r="K67" s="47">
        <f>SUM(K65:K66)</f>
        <v>0</v>
      </c>
    </row>
    <row r="68" spans="1:18" ht="22.5" customHeight="1" x14ac:dyDescent="0.3">
      <c r="A68" s="57" t="s">
        <v>21</v>
      </c>
      <c r="B68" s="89"/>
      <c r="C68" s="110"/>
      <c r="D68" s="90"/>
      <c r="E68" s="90"/>
      <c r="F68" s="90"/>
      <c r="G68" s="90"/>
      <c r="H68" s="90"/>
      <c r="I68" s="55"/>
      <c r="J68" s="55"/>
      <c r="K68" s="56"/>
    </row>
    <row r="69" spans="1:18" ht="200.1" customHeight="1" x14ac:dyDescent="0.3">
      <c r="A69" s="639"/>
      <c r="B69" s="640"/>
      <c r="C69" s="640"/>
      <c r="D69" s="640"/>
      <c r="E69" s="640"/>
      <c r="F69" s="640"/>
      <c r="G69" s="640"/>
      <c r="H69" s="640"/>
      <c r="I69" s="640"/>
      <c r="J69" s="640"/>
      <c r="K69" s="641"/>
    </row>
    <row r="70" spans="1:18" ht="16.5" hidden="1" customHeight="1" x14ac:dyDescent="0.3">
      <c r="A70" s="642"/>
      <c r="B70" s="643"/>
      <c r="C70" s="643"/>
      <c r="D70" s="643"/>
      <c r="E70" s="643"/>
      <c r="F70" s="643"/>
      <c r="G70" s="643"/>
      <c r="H70" s="643"/>
      <c r="I70" s="643"/>
      <c r="J70" s="643"/>
      <c r="K70" s="644"/>
    </row>
    <row r="71" spans="1:18" ht="15" thickBot="1" x14ac:dyDescent="0.35">
      <c r="A71" s="298" t="s">
        <v>291</v>
      </c>
      <c r="B71" s="299"/>
      <c r="C71" s="299"/>
      <c r="D71" s="299"/>
      <c r="E71" s="299"/>
      <c r="F71" s="299"/>
      <c r="G71" s="299"/>
      <c r="H71" s="299"/>
      <c r="I71" s="299"/>
      <c r="J71" s="299"/>
      <c r="K71" s="22"/>
      <c r="L71" s="187"/>
      <c r="M71" s="187"/>
      <c r="N71" s="166"/>
      <c r="O71" s="166"/>
    </row>
    <row r="72" spans="1:18" ht="15" thickTop="1" x14ac:dyDescent="0.3">
      <c r="A72" s="645" t="s">
        <v>292</v>
      </c>
      <c r="B72" s="645"/>
      <c r="C72" s="645"/>
      <c r="D72" s="645"/>
      <c r="E72" s="645"/>
      <c r="F72" s="645"/>
      <c r="G72" s="645"/>
      <c r="H72" s="645"/>
      <c r="I72" s="645"/>
      <c r="J72" s="645"/>
      <c r="K72" s="645"/>
      <c r="L72" s="187"/>
      <c r="M72" s="187"/>
      <c r="N72" s="166"/>
      <c r="O72" s="166"/>
    </row>
    <row r="73" spans="1:18" ht="26.25" customHeight="1" x14ac:dyDescent="0.3">
      <c r="A73" s="626" t="s">
        <v>293</v>
      </c>
      <c r="B73" s="626"/>
      <c r="C73" s="626"/>
      <c r="D73" s="626"/>
      <c r="E73" s="626"/>
      <c r="F73" s="626"/>
      <c r="G73" s="626"/>
      <c r="H73" s="626"/>
      <c r="I73" s="626"/>
      <c r="J73" s="626"/>
      <c r="K73" s="626"/>
      <c r="L73" s="187"/>
      <c r="M73" s="187"/>
      <c r="N73" s="166"/>
      <c r="O73" s="166"/>
    </row>
    <row r="74" spans="1:18" x14ac:dyDescent="0.3">
      <c r="A74" s="576" t="s">
        <v>19</v>
      </c>
      <c r="B74" s="577"/>
      <c r="C74" s="578"/>
      <c r="D74" s="627" t="s">
        <v>294</v>
      </c>
      <c r="E74" s="627"/>
      <c r="F74" s="627"/>
      <c r="G74" s="627" t="s">
        <v>297</v>
      </c>
      <c r="H74" s="627"/>
      <c r="I74" s="627" t="s">
        <v>3</v>
      </c>
      <c r="J74" s="627"/>
      <c r="K74" s="627"/>
      <c r="L74" s="187"/>
      <c r="M74" s="166"/>
      <c r="N74" s="166"/>
    </row>
    <row r="75" spans="1:18" ht="88.2" customHeight="1" x14ac:dyDescent="0.3">
      <c r="A75" s="579" t="s">
        <v>296</v>
      </c>
      <c r="B75" s="580"/>
      <c r="C75" s="581"/>
      <c r="D75" s="626" t="s">
        <v>295</v>
      </c>
      <c r="E75" s="626"/>
      <c r="F75" s="626"/>
      <c r="G75" s="626" t="s">
        <v>298</v>
      </c>
      <c r="H75" s="626"/>
      <c r="I75" s="626" t="s">
        <v>223</v>
      </c>
      <c r="J75" s="626"/>
      <c r="K75" s="626"/>
      <c r="L75" s="187"/>
      <c r="M75" s="166"/>
      <c r="N75" s="166"/>
    </row>
    <row r="76" spans="1:18" ht="15" customHeight="1" x14ac:dyDescent="0.3">
      <c r="A76" s="311"/>
      <c r="B76" s="312"/>
      <c r="C76" s="312"/>
      <c r="D76" s="312"/>
      <c r="E76" s="312"/>
      <c r="F76" s="312"/>
      <c r="G76" s="312"/>
      <c r="H76" s="312"/>
      <c r="I76" s="458" t="s">
        <v>75</v>
      </c>
      <c r="J76" s="465" t="s">
        <v>73</v>
      </c>
      <c r="K76" s="458" t="s">
        <v>51</v>
      </c>
      <c r="O76" s="187"/>
      <c r="P76" s="187"/>
      <c r="Q76" s="166"/>
      <c r="R76" s="166"/>
    </row>
    <row r="77" spans="1:18" x14ac:dyDescent="0.3">
      <c r="A77" s="313"/>
      <c r="B77" s="314"/>
      <c r="C77" s="314"/>
      <c r="D77" s="314"/>
      <c r="E77" s="314"/>
      <c r="F77" s="314"/>
      <c r="G77" s="314"/>
      <c r="H77" s="314"/>
      <c r="I77" s="459"/>
      <c r="J77" s="466"/>
      <c r="K77" s="459"/>
      <c r="O77" s="187"/>
      <c r="P77" s="187"/>
      <c r="Q77" s="166"/>
      <c r="R77" s="166"/>
    </row>
    <row r="78" spans="1:18" ht="30" hidden="1" customHeight="1" x14ac:dyDescent="0.3">
      <c r="A78" s="511"/>
      <c r="B78" s="512"/>
      <c r="C78" s="513"/>
      <c r="D78" s="511"/>
      <c r="E78" s="512"/>
      <c r="F78" s="512"/>
      <c r="G78" s="513"/>
      <c r="H78" s="511"/>
      <c r="I78" s="512"/>
      <c r="J78" s="512"/>
      <c r="K78" s="513"/>
      <c r="L78" s="294">
        <v>0</v>
      </c>
      <c r="M78" s="301">
        <v>0</v>
      </c>
      <c r="N78" s="293">
        <f>IF(L78-M78&lt;0,0,L78-M78)</f>
        <v>0</v>
      </c>
      <c r="O78" s="187"/>
      <c r="P78" s="187"/>
      <c r="Q78" s="166"/>
      <c r="R78" s="166"/>
    </row>
    <row r="79" spans="1:18" hidden="1" x14ac:dyDescent="0.3">
      <c r="A79" s="511"/>
      <c r="B79" s="512"/>
      <c r="C79" s="513"/>
      <c r="D79" s="511"/>
      <c r="E79" s="512"/>
      <c r="F79" s="512"/>
      <c r="G79" s="513"/>
      <c r="H79" s="511"/>
      <c r="I79" s="512"/>
      <c r="J79" s="512"/>
      <c r="K79" s="513"/>
      <c r="L79" s="215"/>
      <c r="M79" s="227"/>
      <c r="N79" s="211"/>
      <c r="O79" s="187"/>
      <c r="P79" s="166"/>
      <c r="Q79" s="166"/>
    </row>
    <row r="80" spans="1:18" ht="30" hidden="1" customHeight="1" x14ac:dyDescent="0.3">
      <c r="A80" s="511"/>
      <c r="B80" s="512"/>
      <c r="C80" s="513"/>
      <c r="D80" s="511"/>
      <c r="E80" s="512"/>
      <c r="F80" s="512"/>
      <c r="G80" s="513"/>
      <c r="H80" s="511"/>
      <c r="I80" s="512"/>
      <c r="J80" s="512"/>
      <c r="K80" s="513"/>
      <c r="L80" s="294">
        <v>0</v>
      </c>
      <c r="M80" s="301">
        <v>0</v>
      </c>
      <c r="N80" s="293">
        <f>IF(L80-M80&lt;0,0,L80-M80)</f>
        <v>0</v>
      </c>
      <c r="O80" s="187"/>
      <c r="P80" s="187"/>
      <c r="Q80" s="166"/>
      <c r="R80" s="166"/>
    </row>
    <row r="81" spans="1:18" ht="30" customHeight="1" x14ac:dyDescent="0.3">
      <c r="A81" s="511"/>
      <c r="B81" s="512"/>
      <c r="C81" s="513"/>
      <c r="D81" s="628"/>
      <c r="E81" s="628"/>
      <c r="F81" s="628"/>
      <c r="G81" s="511"/>
      <c r="H81" s="513"/>
      <c r="I81" s="294">
        <v>0</v>
      </c>
      <c r="J81" s="301">
        <v>0</v>
      </c>
      <c r="K81" s="293">
        <f>IF(I81-J81&lt;0,0,I81-J81)</f>
        <v>0</v>
      </c>
      <c r="L81" s="187"/>
      <c r="M81" s="187"/>
      <c r="N81" s="166"/>
      <c r="O81" s="166"/>
    </row>
    <row r="82" spans="1:18" hidden="1" x14ac:dyDescent="0.3">
      <c r="A82" s="511"/>
      <c r="B82" s="512"/>
      <c r="C82" s="513"/>
      <c r="D82" s="511"/>
      <c r="E82" s="512"/>
      <c r="F82" s="512"/>
      <c r="G82" s="513"/>
      <c r="H82" s="511"/>
      <c r="I82" s="512"/>
      <c r="J82" s="512"/>
      <c r="K82" s="513"/>
      <c r="L82" s="215"/>
      <c r="M82" s="227"/>
      <c r="N82" s="212"/>
      <c r="O82" s="187"/>
      <c r="P82" s="166"/>
      <c r="Q82" s="166"/>
    </row>
    <row r="83" spans="1:18" hidden="1" x14ac:dyDescent="0.3">
      <c r="A83" s="511"/>
      <c r="B83" s="512"/>
      <c r="C83" s="513"/>
      <c r="D83" s="511"/>
      <c r="E83" s="512"/>
      <c r="F83" s="512"/>
      <c r="G83" s="513"/>
      <c r="H83" s="511"/>
      <c r="I83" s="512"/>
      <c r="J83" s="512"/>
      <c r="K83" s="513"/>
      <c r="L83" s="215">
        <v>0</v>
      </c>
      <c r="M83" s="227"/>
      <c r="N83" s="212"/>
      <c r="O83" s="187"/>
      <c r="P83" s="166"/>
      <c r="Q83" s="166"/>
    </row>
    <row r="84" spans="1:18" x14ac:dyDescent="0.3">
      <c r="A84" s="474" t="s">
        <v>20</v>
      </c>
      <c r="B84" s="475"/>
      <c r="C84" s="475"/>
      <c r="D84" s="475"/>
      <c r="E84" s="475"/>
      <c r="F84" s="475"/>
      <c r="G84" s="475"/>
      <c r="H84" s="475"/>
      <c r="I84" s="293">
        <f>SUM(I78:I83)</f>
        <v>0</v>
      </c>
      <c r="J84" s="293">
        <f>SUM(J78:J83)</f>
        <v>0</v>
      </c>
      <c r="K84" s="293">
        <f>SUM(I84-J84)</f>
        <v>0</v>
      </c>
      <c r="L84" s="187"/>
      <c r="M84" s="187"/>
      <c r="N84" s="166"/>
      <c r="O84" s="166"/>
    </row>
    <row r="85" spans="1:18" hidden="1" x14ac:dyDescent="0.3">
      <c r="A85" s="569"/>
      <c r="B85" s="570"/>
      <c r="C85" s="570"/>
      <c r="D85" s="570"/>
      <c r="E85" s="570"/>
      <c r="F85" s="570"/>
      <c r="G85" s="570"/>
      <c r="H85" s="570"/>
      <c r="I85" s="570"/>
      <c r="J85" s="570"/>
      <c r="K85" s="570"/>
      <c r="L85" s="570"/>
      <c r="M85" s="570"/>
      <c r="N85" s="572"/>
      <c r="O85" s="187"/>
      <c r="P85" s="187"/>
      <c r="Q85" s="166"/>
      <c r="R85" s="166"/>
    </row>
    <row r="86" spans="1:18" hidden="1" x14ac:dyDescent="0.3">
      <c r="A86" s="569"/>
      <c r="B86" s="570"/>
      <c r="C86" s="570"/>
      <c r="D86" s="570"/>
      <c r="E86" s="570"/>
      <c r="F86" s="570"/>
      <c r="G86" s="571"/>
      <c r="H86" s="571"/>
      <c r="I86" s="570"/>
      <c r="J86" s="570"/>
      <c r="K86" s="570"/>
      <c r="L86" s="570"/>
      <c r="M86" s="570"/>
      <c r="N86" s="572"/>
      <c r="O86" s="187"/>
      <c r="P86" s="187"/>
      <c r="Q86" s="166"/>
      <c r="R86" s="166"/>
    </row>
    <row r="87" spans="1:18" ht="25.5" customHeight="1" x14ac:dyDescent="0.3">
      <c r="A87" s="162" t="s">
        <v>307</v>
      </c>
      <c r="B87" s="162"/>
      <c r="C87" s="162"/>
      <c r="D87" s="287"/>
      <c r="E87" s="287"/>
      <c r="F87" s="287"/>
      <c r="G87" s="287"/>
      <c r="H87" s="287"/>
      <c r="I87" s="287"/>
      <c r="J87" s="287"/>
      <c r="K87" s="288"/>
      <c r="L87" s="187"/>
      <c r="M87" s="187"/>
      <c r="N87" s="166"/>
      <c r="O87" s="166"/>
    </row>
    <row r="88" spans="1:18" ht="169.5" customHeight="1" thickBot="1" x14ac:dyDescent="0.35">
      <c r="A88" s="634"/>
      <c r="B88" s="635"/>
      <c r="C88" s="635"/>
      <c r="D88" s="635"/>
      <c r="E88" s="635"/>
      <c r="F88" s="635"/>
      <c r="G88" s="635"/>
      <c r="H88" s="635"/>
      <c r="I88" s="635"/>
      <c r="J88" s="635"/>
      <c r="K88" s="636"/>
      <c r="L88" s="187"/>
      <c r="M88" s="187"/>
      <c r="N88" s="166"/>
      <c r="O88" s="166"/>
    </row>
    <row r="89" spans="1:18" ht="15" thickTop="1" x14ac:dyDescent="0.3">
      <c r="A89" s="449" t="s">
        <v>299</v>
      </c>
      <c r="B89" s="450"/>
      <c r="C89" s="450"/>
      <c r="D89" s="450"/>
      <c r="E89" s="450"/>
      <c r="F89" s="450"/>
      <c r="G89" s="450"/>
      <c r="H89" s="450"/>
      <c r="I89" s="450"/>
      <c r="J89" s="450"/>
      <c r="K89" s="451"/>
      <c r="L89" s="187"/>
      <c r="M89" s="187"/>
      <c r="N89" s="166"/>
      <c r="O89" s="166"/>
    </row>
    <row r="90" spans="1:18" ht="14.4" customHeight="1" x14ac:dyDescent="0.3">
      <c r="A90" s="452" t="s">
        <v>228</v>
      </c>
      <c r="B90" s="453"/>
      <c r="C90" s="453"/>
      <c r="D90" s="453"/>
      <c r="E90" s="453"/>
      <c r="F90" s="453"/>
      <c r="G90" s="453"/>
      <c r="H90" s="453"/>
      <c r="I90" s="453"/>
      <c r="J90" s="453"/>
      <c r="K90" s="454"/>
      <c r="L90" s="187"/>
      <c r="M90" s="187"/>
      <c r="N90" s="166"/>
      <c r="O90" s="166"/>
    </row>
    <row r="91" spans="1:18" x14ac:dyDescent="0.3">
      <c r="A91" s="603" t="s">
        <v>13</v>
      </c>
      <c r="B91" s="448"/>
      <c r="C91" s="317" t="s">
        <v>14</v>
      </c>
      <c r="D91" s="603" t="s">
        <v>15</v>
      </c>
      <c r="E91" s="448"/>
      <c r="F91" s="603" t="s">
        <v>3</v>
      </c>
      <c r="G91" s="447"/>
      <c r="H91" s="447"/>
      <c r="I91" s="447"/>
      <c r="J91" s="447"/>
      <c r="K91" s="448"/>
      <c r="L91" s="187"/>
      <c r="M91" s="166"/>
      <c r="N91" s="166"/>
    </row>
    <row r="92" spans="1:18" ht="36.6" customHeight="1" x14ac:dyDescent="0.3">
      <c r="A92" s="452" t="s">
        <v>24</v>
      </c>
      <c r="B92" s="454"/>
      <c r="C92" s="300" t="s">
        <v>210</v>
      </c>
      <c r="D92" s="452" t="s">
        <v>25</v>
      </c>
      <c r="E92" s="454"/>
      <c r="F92" s="452" t="s">
        <v>28</v>
      </c>
      <c r="G92" s="453"/>
      <c r="H92" s="453"/>
      <c r="I92" s="453"/>
      <c r="J92" s="453"/>
      <c r="K92" s="454"/>
      <c r="L92" s="187"/>
      <c r="M92" s="187"/>
      <c r="N92" s="166"/>
      <c r="O92" s="166"/>
    </row>
    <row r="93" spans="1:18" s="19" customFormat="1" ht="33.75" customHeight="1" x14ac:dyDescent="0.3">
      <c r="A93" s="311"/>
      <c r="B93" s="312"/>
      <c r="C93" s="318"/>
      <c r="D93" s="560"/>
      <c r="E93" s="562"/>
      <c r="F93" s="458" t="s">
        <v>26</v>
      </c>
      <c r="G93" s="465" t="s">
        <v>71</v>
      </c>
      <c r="H93" s="458" t="s">
        <v>27</v>
      </c>
      <c r="I93" s="458" t="s">
        <v>75</v>
      </c>
      <c r="J93" s="465" t="s">
        <v>73</v>
      </c>
      <c r="K93" s="458" t="s">
        <v>51</v>
      </c>
      <c r="L93" s="187"/>
      <c r="M93" s="187"/>
      <c r="N93" s="166"/>
      <c r="O93" s="166"/>
    </row>
    <row r="94" spans="1:18" s="19" customFormat="1" x14ac:dyDescent="0.3">
      <c r="A94" s="313"/>
      <c r="B94" s="314"/>
      <c r="C94" s="319"/>
      <c r="D94" s="563"/>
      <c r="E94" s="565"/>
      <c r="F94" s="459"/>
      <c r="G94" s="466"/>
      <c r="H94" s="459"/>
      <c r="I94" s="459"/>
      <c r="J94" s="466"/>
      <c r="K94" s="459"/>
      <c r="L94" s="187"/>
      <c r="M94" s="187"/>
      <c r="N94" s="166"/>
      <c r="O94" s="166"/>
    </row>
    <row r="95" spans="1:18" s="19" customFormat="1" ht="20.100000000000001" hidden="1" customHeight="1" x14ac:dyDescent="0.3">
      <c r="A95" s="230"/>
      <c r="B95" s="230"/>
      <c r="C95" s="230"/>
      <c r="D95" s="230"/>
      <c r="E95" s="230"/>
      <c r="F95" s="231"/>
      <c r="G95" s="231"/>
      <c r="H95" s="229"/>
      <c r="I95" s="232"/>
      <c r="J95" s="233"/>
      <c r="K95" s="186"/>
      <c r="L95" s="166"/>
      <c r="M95" s="166"/>
    </row>
    <row r="96" spans="1:18" s="19" customFormat="1" ht="20.100000000000001" customHeight="1" x14ac:dyDescent="0.3">
      <c r="A96" s="637"/>
      <c r="B96" s="638"/>
      <c r="C96" s="310"/>
      <c r="D96" s="455"/>
      <c r="E96" s="455"/>
      <c r="F96" s="296"/>
      <c r="G96" s="309"/>
      <c r="H96" s="308"/>
      <c r="I96" s="293">
        <f>SUM(F96:F96)*H96</f>
        <v>0</v>
      </c>
      <c r="J96" s="322">
        <v>0</v>
      </c>
      <c r="K96" s="293">
        <f>IF(I96-J96&lt;0,0,I96-J96)</f>
        <v>0</v>
      </c>
      <c r="N96" s="187"/>
      <c r="O96" s="187"/>
      <c r="P96" s="166"/>
      <c r="Q96" s="166"/>
    </row>
    <row r="97" spans="1:18" s="19" customFormat="1" hidden="1" x14ac:dyDescent="0.3">
      <c r="A97" s="234"/>
      <c r="B97" s="234"/>
      <c r="C97" s="234"/>
      <c r="D97" s="234"/>
      <c r="E97" s="234"/>
      <c r="F97" s="234"/>
      <c r="G97" s="231"/>
      <c r="H97" s="231"/>
      <c r="I97" s="229"/>
      <c r="J97" s="232"/>
      <c r="K97" s="233"/>
      <c r="L97" s="186"/>
      <c r="M97" s="186"/>
      <c r="N97" s="235"/>
      <c r="O97" s="187"/>
      <c r="P97" s="187"/>
      <c r="Q97" s="166"/>
      <c r="R97" s="166"/>
    </row>
    <row r="98" spans="1:18" s="19" customFormat="1" hidden="1" x14ac:dyDescent="0.3">
      <c r="A98" s="234"/>
      <c r="B98" s="234"/>
      <c r="C98" s="234"/>
      <c r="D98" s="234"/>
      <c r="E98" s="234"/>
      <c r="F98" s="234"/>
      <c r="G98" s="231"/>
      <c r="H98" s="231"/>
      <c r="I98" s="229"/>
      <c r="J98" s="232"/>
      <c r="K98" s="233"/>
      <c r="L98" s="186">
        <v>0</v>
      </c>
      <c r="M98" s="186">
        <v>0</v>
      </c>
      <c r="N98" s="235"/>
      <c r="O98" s="187"/>
      <c r="P98" s="187"/>
      <c r="Q98" s="166"/>
      <c r="R98" s="166"/>
    </row>
    <row r="99" spans="1:18" ht="22.5" customHeight="1" x14ac:dyDescent="0.3">
      <c r="A99" s="474" t="s">
        <v>20</v>
      </c>
      <c r="B99" s="475"/>
      <c r="C99" s="475"/>
      <c r="D99" s="475"/>
      <c r="E99" s="475"/>
      <c r="F99" s="475"/>
      <c r="G99" s="475"/>
      <c r="H99" s="476"/>
      <c r="I99" s="293">
        <f>SUM(I96:I98)</f>
        <v>0</v>
      </c>
      <c r="J99" s="293">
        <f>SUM(J96:J98)</f>
        <v>0</v>
      </c>
      <c r="K99" s="293">
        <f>SUM(I99-J99)</f>
        <v>0</v>
      </c>
      <c r="O99" s="187"/>
      <c r="P99" s="187"/>
      <c r="Q99" s="166"/>
      <c r="R99" s="166"/>
    </row>
    <row r="100" spans="1:18" ht="15" hidden="1" thickBot="1" x14ac:dyDescent="0.35">
      <c r="A100" s="462"/>
      <c r="B100" s="463"/>
      <c r="C100" s="463"/>
      <c r="D100" s="463"/>
      <c r="E100" s="463"/>
      <c r="F100" s="463"/>
      <c r="G100" s="463"/>
      <c r="H100" s="463"/>
      <c r="I100" s="463"/>
      <c r="J100" s="463"/>
      <c r="K100" s="571"/>
      <c r="L100" s="463"/>
      <c r="M100" s="463"/>
      <c r="N100" s="464"/>
      <c r="O100" s="187"/>
      <c r="P100" s="187"/>
      <c r="Q100" s="166"/>
      <c r="R100" s="166"/>
    </row>
    <row r="101" spans="1:18" ht="15" thickBot="1" x14ac:dyDescent="0.35">
      <c r="A101" s="445" t="s">
        <v>300</v>
      </c>
      <c r="B101" s="446"/>
      <c r="C101" s="446"/>
      <c r="D101" s="446"/>
      <c r="E101" s="299"/>
      <c r="F101" s="299"/>
      <c r="G101" s="299"/>
      <c r="H101" s="299"/>
      <c r="I101" s="299"/>
      <c r="J101" s="299"/>
      <c r="K101" s="22"/>
      <c r="L101" s="187"/>
      <c r="M101" s="187"/>
      <c r="N101" s="166"/>
      <c r="O101" s="166"/>
    </row>
    <row r="102" spans="1:18" ht="15" thickTop="1" x14ac:dyDescent="0.3">
      <c r="A102" s="449" t="s">
        <v>301</v>
      </c>
      <c r="B102" s="450"/>
      <c r="C102" s="450"/>
      <c r="D102" s="450"/>
      <c r="E102" s="450"/>
      <c r="F102" s="450"/>
      <c r="G102" s="450"/>
      <c r="H102" s="450"/>
      <c r="I102" s="450"/>
      <c r="J102" s="450"/>
      <c r="K102" s="451"/>
      <c r="L102" s="187"/>
      <c r="M102" s="187"/>
      <c r="N102" s="166"/>
      <c r="O102" s="166"/>
    </row>
    <row r="103" spans="1:18" ht="26.25" customHeight="1" x14ac:dyDescent="0.3">
      <c r="A103" s="452" t="s">
        <v>302</v>
      </c>
      <c r="B103" s="453"/>
      <c r="C103" s="453"/>
      <c r="D103" s="453"/>
      <c r="E103" s="453"/>
      <c r="F103" s="453"/>
      <c r="G103" s="453"/>
      <c r="H103" s="453"/>
      <c r="I103" s="453"/>
      <c r="J103" s="453"/>
      <c r="K103" s="454"/>
      <c r="L103" s="187"/>
      <c r="M103" s="187"/>
      <c r="N103" s="166"/>
      <c r="O103" s="166"/>
    </row>
    <row r="104" spans="1:18" x14ac:dyDescent="0.3">
      <c r="A104" s="576" t="s">
        <v>19</v>
      </c>
      <c r="B104" s="577"/>
      <c r="C104" s="578"/>
      <c r="D104" s="576" t="s">
        <v>294</v>
      </c>
      <c r="E104" s="577"/>
      <c r="F104" s="578"/>
      <c r="G104" s="576" t="s">
        <v>297</v>
      </c>
      <c r="H104" s="578"/>
      <c r="I104" s="582" t="s">
        <v>3</v>
      </c>
      <c r="J104" s="583"/>
      <c r="K104" s="584"/>
      <c r="L104" s="187"/>
      <c r="M104" s="187"/>
      <c r="N104" s="166"/>
      <c r="O104" s="166"/>
    </row>
    <row r="105" spans="1:18" ht="71.400000000000006" customHeight="1" x14ac:dyDescent="0.3">
      <c r="A105" s="579" t="s">
        <v>303</v>
      </c>
      <c r="B105" s="580"/>
      <c r="C105" s="581"/>
      <c r="D105" s="579" t="s">
        <v>305</v>
      </c>
      <c r="E105" s="580"/>
      <c r="F105" s="581"/>
      <c r="G105" s="579" t="s">
        <v>306</v>
      </c>
      <c r="H105" s="581"/>
      <c r="I105" s="452" t="s">
        <v>223</v>
      </c>
      <c r="J105" s="453"/>
      <c r="K105" s="454"/>
      <c r="L105" s="187"/>
      <c r="M105" s="187"/>
      <c r="N105" s="166"/>
      <c r="O105" s="166"/>
    </row>
    <row r="106" spans="1:18" ht="15" customHeight="1" x14ac:dyDescent="0.3">
      <c r="A106" s="560"/>
      <c r="B106" s="561"/>
      <c r="C106" s="561"/>
      <c r="D106" s="561"/>
      <c r="E106" s="561"/>
      <c r="F106" s="561"/>
      <c r="G106" s="561"/>
      <c r="H106" s="561"/>
      <c r="I106" s="458" t="s">
        <v>75</v>
      </c>
      <c r="J106" s="465" t="s">
        <v>73</v>
      </c>
      <c r="K106" s="458" t="s">
        <v>51</v>
      </c>
      <c r="O106" s="187"/>
      <c r="P106" s="187"/>
      <c r="Q106" s="166"/>
      <c r="R106" s="166"/>
    </row>
    <row r="107" spans="1:18" x14ac:dyDescent="0.3">
      <c r="A107" s="563"/>
      <c r="B107" s="564"/>
      <c r="C107" s="564"/>
      <c r="D107" s="564"/>
      <c r="E107" s="564"/>
      <c r="F107" s="564"/>
      <c r="G107" s="564"/>
      <c r="H107" s="564"/>
      <c r="I107" s="459"/>
      <c r="J107" s="466"/>
      <c r="K107" s="459"/>
      <c r="O107" s="187"/>
      <c r="P107" s="187"/>
      <c r="Q107" s="166"/>
      <c r="R107" s="166"/>
    </row>
    <row r="108" spans="1:18" ht="30" hidden="1" customHeight="1" x14ac:dyDescent="0.3">
      <c r="A108" s="511"/>
      <c r="B108" s="512"/>
      <c r="C108" s="513"/>
      <c r="D108" s="511"/>
      <c r="E108" s="512"/>
      <c r="F108" s="512"/>
      <c r="G108" s="513"/>
      <c r="H108" s="511"/>
      <c r="I108" s="512"/>
      <c r="J108" s="512"/>
      <c r="K108" s="513"/>
      <c r="L108" s="294">
        <v>0</v>
      </c>
      <c r="M108" s="301">
        <v>0</v>
      </c>
      <c r="N108" s="293">
        <f>IF(L108-M108&lt;0,0,L108-M108)</f>
        <v>0</v>
      </c>
      <c r="O108" s="187"/>
      <c r="P108" s="187"/>
      <c r="Q108" s="166"/>
      <c r="R108" s="166"/>
    </row>
    <row r="109" spans="1:18" ht="30" customHeight="1" x14ac:dyDescent="0.3">
      <c r="A109" s="511"/>
      <c r="B109" s="512"/>
      <c r="C109" s="513"/>
      <c r="D109" s="511"/>
      <c r="E109" s="512"/>
      <c r="F109" s="513"/>
      <c r="G109" s="511"/>
      <c r="H109" s="512"/>
      <c r="I109" s="294">
        <v>0</v>
      </c>
      <c r="J109" s="301">
        <v>0</v>
      </c>
      <c r="K109" s="293">
        <f>IF(I109-J109&lt;0,0,I109-J109)</f>
        <v>0</v>
      </c>
      <c r="O109" s="187"/>
      <c r="P109" s="187"/>
      <c r="Q109" s="166"/>
      <c r="R109" s="166"/>
    </row>
    <row r="110" spans="1:18" ht="30" customHeight="1" x14ac:dyDescent="0.3">
      <c r="A110" s="474" t="s">
        <v>20</v>
      </c>
      <c r="B110" s="475"/>
      <c r="C110" s="475"/>
      <c r="D110" s="475"/>
      <c r="E110" s="475"/>
      <c r="F110" s="475"/>
      <c r="G110" s="475"/>
      <c r="H110" s="476"/>
      <c r="I110" s="293">
        <f>SUM(I108:I109)</f>
        <v>0</v>
      </c>
      <c r="J110" s="293">
        <f>SUM(J108:M109)</f>
        <v>0</v>
      </c>
      <c r="K110" s="293">
        <f>SUM(I110-J110)</f>
        <v>0</v>
      </c>
      <c r="L110" s="187"/>
      <c r="M110" s="187"/>
      <c r="N110" s="166"/>
      <c r="O110" s="166"/>
    </row>
    <row r="111" spans="1:18" ht="25.5" customHeight="1" x14ac:dyDescent="0.3">
      <c r="A111" s="302" t="s">
        <v>308</v>
      </c>
      <c r="B111" s="302"/>
      <c r="C111" s="162"/>
      <c r="D111" s="287"/>
      <c r="E111" s="287"/>
      <c r="F111" s="287"/>
      <c r="G111" s="287"/>
      <c r="H111" s="287"/>
      <c r="I111" s="287"/>
      <c r="J111" s="287"/>
      <c r="K111" s="288"/>
      <c r="L111" s="187"/>
      <c r="M111" s="187"/>
      <c r="N111" s="166"/>
      <c r="O111" s="166"/>
    </row>
    <row r="112" spans="1:18" ht="169.5" customHeight="1" thickBot="1" x14ac:dyDescent="0.35">
      <c r="A112" s="634"/>
      <c r="B112" s="635"/>
      <c r="C112" s="635"/>
      <c r="D112" s="635"/>
      <c r="E112" s="635"/>
      <c r="F112" s="635"/>
      <c r="G112" s="635"/>
      <c r="H112" s="635"/>
      <c r="I112" s="635"/>
      <c r="J112" s="635"/>
      <c r="K112" s="636"/>
      <c r="L112" s="187"/>
      <c r="M112" s="166"/>
      <c r="N112" s="166"/>
    </row>
    <row r="113" spans="1:18" ht="15" thickTop="1" x14ac:dyDescent="0.3">
      <c r="A113" s="449" t="s">
        <v>299</v>
      </c>
      <c r="B113" s="450"/>
      <c r="C113" s="450"/>
      <c r="D113" s="450"/>
      <c r="E113" s="450"/>
      <c r="F113" s="450"/>
      <c r="G113" s="450"/>
      <c r="H113" s="450"/>
      <c r="I113" s="450"/>
      <c r="J113" s="450"/>
      <c r="K113" s="451"/>
      <c r="L113" s="187"/>
      <c r="M113" s="187"/>
      <c r="N113" s="166"/>
      <c r="O113" s="166"/>
    </row>
    <row r="114" spans="1:18" ht="14.4" customHeight="1" x14ac:dyDescent="0.3">
      <c r="A114" s="452" t="s">
        <v>228</v>
      </c>
      <c r="B114" s="453"/>
      <c r="C114" s="453"/>
      <c r="D114" s="453"/>
      <c r="E114" s="453"/>
      <c r="F114" s="453"/>
      <c r="G114" s="453"/>
      <c r="H114" s="453"/>
      <c r="I114" s="453"/>
      <c r="J114" s="453"/>
      <c r="K114" s="454"/>
      <c r="L114" s="187"/>
      <c r="M114" s="187"/>
      <c r="N114" s="166"/>
      <c r="O114" s="166"/>
    </row>
    <row r="115" spans="1:18" x14ac:dyDescent="0.3">
      <c r="A115" s="603" t="s">
        <v>13</v>
      </c>
      <c r="B115" s="448"/>
      <c r="C115" s="316" t="s">
        <v>14</v>
      </c>
      <c r="D115" s="603" t="s">
        <v>15</v>
      </c>
      <c r="E115" s="448"/>
      <c r="F115" s="603" t="s">
        <v>3</v>
      </c>
      <c r="G115" s="447"/>
      <c r="H115" s="447"/>
      <c r="I115" s="447"/>
      <c r="J115" s="447"/>
      <c r="K115" s="448"/>
      <c r="L115" s="187"/>
      <c r="M115" s="187"/>
      <c r="N115" s="166"/>
      <c r="O115" s="166"/>
    </row>
    <row r="116" spans="1:18" ht="36" customHeight="1" x14ac:dyDescent="0.3">
      <c r="A116" s="452" t="s">
        <v>24</v>
      </c>
      <c r="B116" s="454"/>
      <c r="C116" s="249" t="s">
        <v>210</v>
      </c>
      <c r="D116" s="452" t="s">
        <v>25</v>
      </c>
      <c r="E116" s="454"/>
      <c r="F116" s="452" t="s">
        <v>28</v>
      </c>
      <c r="G116" s="453"/>
      <c r="H116" s="453"/>
      <c r="I116" s="453"/>
      <c r="J116" s="453"/>
      <c r="K116" s="454"/>
      <c r="L116" s="187"/>
      <c r="M116" s="187"/>
      <c r="N116" s="166"/>
      <c r="O116" s="166"/>
    </row>
    <row r="117" spans="1:18" s="19" customFormat="1" ht="33.75" customHeight="1" x14ac:dyDescent="0.3">
      <c r="A117" s="560"/>
      <c r="B117" s="561"/>
      <c r="C117" s="562"/>
      <c r="D117" s="560"/>
      <c r="E117" s="562"/>
      <c r="F117" s="458" t="s">
        <v>26</v>
      </c>
      <c r="G117" s="465" t="s">
        <v>71</v>
      </c>
      <c r="H117" s="458" t="s">
        <v>27</v>
      </c>
      <c r="I117" s="458" t="s">
        <v>75</v>
      </c>
      <c r="J117" s="465" t="s">
        <v>73</v>
      </c>
      <c r="K117" s="458" t="s">
        <v>51</v>
      </c>
      <c r="L117" s="187"/>
      <c r="M117" s="187"/>
      <c r="N117" s="166"/>
      <c r="O117" s="166"/>
    </row>
    <row r="118" spans="1:18" s="19" customFormat="1" x14ac:dyDescent="0.3">
      <c r="A118" s="563"/>
      <c r="B118" s="564"/>
      <c r="C118" s="565"/>
      <c r="D118" s="563"/>
      <c r="E118" s="565"/>
      <c r="F118" s="459"/>
      <c r="G118" s="466"/>
      <c r="H118" s="459"/>
      <c r="I118" s="459"/>
      <c r="J118" s="466"/>
      <c r="K118" s="459"/>
      <c r="L118" s="187"/>
      <c r="M118" s="187"/>
      <c r="N118" s="166"/>
      <c r="O118" s="166"/>
    </row>
    <row r="119" spans="1:18" s="19" customFormat="1" ht="20.100000000000001" customHeight="1" x14ac:dyDescent="0.3">
      <c r="A119" s="442"/>
      <c r="B119" s="443"/>
      <c r="C119" s="305"/>
      <c r="D119" s="616"/>
      <c r="E119" s="617"/>
      <c r="G119" s="320"/>
      <c r="I119" s="293">
        <f>SUM(F119*G119)*H119</f>
        <v>0</v>
      </c>
      <c r="J119" s="321">
        <v>0</v>
      </c>
      <c r="K119" s="293">
        <f>IF(I119-J119&lt;0,0,I119-J119)</f>
        <v>0</v>
      </c>
      <c r="L119" s="187"/>
      <c r="M119" s="166"/>
      <c r="N119" s="166"/>
    </row>
    <row r="120" spans="1:18" s="19" customFormat="1" hidden="1" x14ac:dyDescent="0.3">
      <c r="A120" s="234"/>
      <c r="B120" s="234"/>
      <c r="C120" s="234"/>
      <c r="D120" s="234"/>
      <c r="E120" s="234"/>
      <c r="F120" s="234"/>
      <c r="G120" s="231"/>
      <c r="H120" s="231"/>
      <c r="I120" s="229"/>
      <c r="J120" s="232"/>
      <c r="K120" s="233"/>
      <c r="L120" s="186">
        <v>0</v>
      </c>
      <c r="M120" s="186">
        <v>0</v>
      </c>
      <c r="N120" s="235"/>
      <c r="O120" s="187"/>
      <c r="P120" s="187"/>
      <c r="Q120" s="166"/>
      <c r="R120" s="166"/>
    </row>
    <row r="121" spans="1:18" ht="22.5" customHeight="1" x14ac:dyDescent="0.3">
      <c r="A121" s="474" t="s">
        <v>20</v>
      </c>
      <c r="B121" s="475"/>
      <c r="C121" s="475"/>
      <c r="D121" s="475"/>
      <c r="E121" s="475"/>
      <c r="F121" s="475"/>
      <c r="G121" s="475"/>
      <c r="H121" s="476"/>
      <c r="I121" s="293">
        <f>SUM(I120:I120)</f>
        <v>0</v>
      </c>
      <c r="J121" s="293">
        <f>SUM(J120:J120)</f>
        <v>0</v>
      </c>
      <c r="K121" s="293">
        <f>SUM(I121-J121)</f>
        <v>0</v>
      </c>
      <c r="L121" s="187"/>
      <c r="M121" s="187"/>
      <c r="N121" s="166"/>
      <c r="O121" s="166"/>
    </row>
    <row r="122" spans="1:18" ht="15" thickBot="1" x14ac:dyDescent="0.35">
      <c r="A122" s="298" t="s">
        <v>316</v>
      </c>
      <c r="B122" s="299"/>
      <c r="C122" s="299"/>
      <c r="D122" s="299"/>
      <c r="E122" s="299"/>
      <c r="F122" s="299"/>
      <c r="G122" s="299"/>
      <c r="H122" s="299"/>
      <c r="I122" s="299"/>
      <c r="J122" s="299"/>
      <c r="K122" s="22"/>
      <c r="L122" s="187"/>
      <c r="M122" s="187"/>
      <c r="N122" s="166"/>
      <c r="O122" s="166"/>
    </row>
    <row r="123" spans="1:18" ht="15" thickTop="1" x14ac:dyDescent="0.3">
      <c r="A123" s="449" t="s">
        <v>48</v>
      </c>
      <c r="B123" s="450"/>
      <c r="C123" s="450"/>
      <c r="D123" s="450"/>
      <c r="E123" s="450"/>
      <c r="F123" s="450"/>
      <c r="G123" s="450"/>
      <c r="H123" s="450"/>
      <c r="I123" s="450"/>
      <c r="J123" s="450"/>
      <c r="K123" s="451"/>
      <c r="L123" s="187"/>
      <c r="M123" s="187"/>
      <c r="N123" s="166"/>
      <c r="O123" s="166"/>
    </row>
    <row r="124" spans="1:18" ht="15" customHeight="1" x14ac:dyDescent="0.3">
      <c r="A124" s="452" t="s">
        <v>47</v>
      </c>
      <c r="B124" s="453"/>
      <c r="C124" s="453"/>
      <c r="D124" s="453"/>
      <c r="E124" s="453"/>
      <c r="F124" s="453"/>
      <c r="G124" s="453"/>
      <c r="H124" s="453"/>
      <c r="I124" s="453"/>
      <c r="J124" s="453"/>
      <c r="K124" s="454"/>
      <c r="L124" s="187"/>
      <c r="M124" s="187"/>
      <c r="N124" s="166"/>
      <c r="O124" s="166"/>
    </row>
    <row r="125" spans="1:18" ht="31.5" customHeight="1" x14ac:dyDescent="0.3">
      <c r="A125" s="323"/>
      <c r="B125" s="324"/>
      <c r="C125" s="324"/>
      <c r="D125" s="324"/>
      <c r="E125" s="324"/>
      <c r="F125" s="324"/>
      <c r="G125" s="324"/>
      <c r="H125" s="324"/>
      <c r="I125" s="289" t="s">
        <v>75</v>
      </c>
      <c r="J125" s="290" t="s">
        <v>73</v>
      </c>
      <c r="K125" s="289" t="s">
        <v>51</v>
      </c>
      <c r="L125" s="187"/>
      <c r="M125" s="187"/>
      <c r="N125" s="166"/>
      <c r="O125" s="166"/>
    </row>
    <row r="126" spans="1:18" ht="30" hidden="1" customHeight="1" x14ac:dyDescent="0.3">
      <c r="A126" s="315"/>
      <c r="B126" s="315"/>
      <c r="C126" s="315"/>
      <c r="D126" s="315"/>
      <c r="E126" s="315"/>
      <c r="F126" s="315"/>
      <c r="G126" s="315"/>
      <c r="H126" s="315"/>
      <c r="I126" s="295"/>
      <c r="J126" s="301"/>
      <c r="K126" s="293">
        <f>IF(I126-J126&lt;0,0,I126-J126)</f>
        <v>0</v>
      </c>
      <c r="L126" s="187"/>
      <c r="M126" s="187"/>
      <c r="N126" s="166"/>
      <c r="O126" s="166"/>
    </row>
    <row r="127" spans="1:18" hidden="1" x14ac:dyDescent="0.3">
      <c r="A127" s="236"/>
      <c r="B127" s="236"/>
      <c r="C127" s="236"/>
      <c r="D127" s="236"/>
      <c r="E127" s="236"/>
      <c r="F127" s="236"/>
      <c r="G127" s="236"/>
      <c r="H127" s="236"/>
      <c r="I127" s="237"/>
      <c r="J127" s="238"/>
      <c r="K127" s="235"/>
      <c r="L127" s="187"/>
      <c r="M127" s="166"/>
      <c r="N127" s="166"/>
    </row>
    <row r="128" spans="1:18" ht="30" customHeight="1" x14ac:dyDescent="0.3">
      <c r="A128" s="315"/>
      <c r="B128" s="315"/>
      <c r="C128" s="315"/>
      <c r="D128" s="315"/>
      <c r="E128" s="315"/>
      <c r="F128" s="315"/>
      <c r="G128" s="315"/>
      <c r="H128" s="315"/>
      <c r="I128" s="295"/>
      <c r="J128" s="301"/>
      <c r="K128" s="293">
        <f>IF(I128-J128&lt;0,0,I128-J128)</f>
        <v>0</v>
      </c>
      <c r="L128" s="187"/>
      <c r="M128" s="187"/>
      <c r="N128" s="166"/>
      <c r="O128" s="166"/>
    </row>
    <row r="129" spans="1:18" hidden="1" x14ac:dyDescent="0.3">
      <c r="A129" s="236"/>
      <c r="B129" s="236"/>
      <c r="C129" s="236"/>
      <c r="D129" s="236"/>
      <c r="E129" s="236"/>
      <c r="F129" s="236"/>
      <c r="G129" s="236"/>
      <c r="H129" s="236"/>
      <c r="I129" s="236"/>
      <c r="J129" s="236"/>
      <c r="K129" s="236"/>
      <c r="L129" s="237"/>
      <c r="M129" s="238"/>
      <c r="N129" s="235"/>
      <c r="O129" s="187"/>
      <c r="P129" s="166"/>
      <c r="Q129" s="166"/>
    </row>
    <row r="130" spans="1:18" hidden="1" x14ac:dyDescent="0.3">
      <c r="A130" s="236"/>
      <c r="B130" s="236"/>
      <c r="C130" s="236"/>
      <c r="D130" s="236"/>
      <c r="E130" s="236"/>
      <c r="F130" s="236"/>
      <c r="G130" s="236"/>
      <c r="H130" s="236"/>
      <c r="I130" s="236"/>
      <c r="J130" s="236"/>
      <c r="K130" s="236"/>
      <c r="L130" s="237">
        <v>0</v>
      </c>
      <c r="M130" s="238">
        <v>0</v>
      </c>
      <c r="N130" s="235"/>
      <c r="O130" s="187"/>
      <c r="P130" s="166"/>
      <c r="Q130" s="166"/>
    </row>
    <row r="131" spans="1:18" ht="22.5" customHeight="1" x14ac:dyDescent="0.3">
      <c r="A131" s="474" t="s">
        <v>20</v>
      </c>
      <c r="B131" s="475"/>
      <c r="C131" s="475"/>
      <c r="D131" s="475"/>
      <c r="E131" s="475"/>
      <c r="F131" s="475"/>
      <c r="G131" s="475"/>
      <c r="H131" s="476"/>
      <c r="I131" s="293">
        <f>SUM(I129:I130)</f>
        <v>0</v>
      </c>
      <c r="J131" s="293">
        <f>SUM(J129:J130)</f>
        <v>0</v>
      </c>
      <c r="K131" s="293">
        <f>SUM(I131-J131)</f>
        <v>0</v>
      </c>
      <c r="L131" s="187"/>
      <c r="M131" s="187"/>
      <c r="N131" s="166"/>
      <c r="O131" s="166"/>
    </row>
    <row r="132" spans="1:18" ht="31.95" customHeight="1" x14ac:dyDescent="0.3">
      <c r="A132" s="162" t="s">
        <v>205</v>
      </c>
      <c r="B132" s="162"/>
      <c r="C132" s="162"/>
      <c r="D132" s="287"/>
      <c r="E132" s="287"/>
      <c r="F132" s="287"/>
      <c r="G132" s="287"/>
      <c r="H132" s="287"/>
      <c r="I132" s="287"/>
      <c r="J132" s="287"/>
      <c r="K132" s="288"/>
      <c r="L132" s="187"/>
      <c r="M132" s="187"/>
      <c r="N132" s="166"/>
      <c r="O132" s="166"/>
    </row>
    <row r="133" spans="1:18" ht="134.25" customHeight="1" x14ac:dyDescent="0.3">
      <c r="A133" s="629"/>
      <c r="B133" s="630"/>
      <c r="C133" s="630"/>
      <c r="D133" s="630"/>
      <c r="E133" s="630"/>
      <c r="F133" s="630"/>
      <c r="G133" s="630"/>
      <c r="H133" s="630"/>
      <c r="I133" s="630"/>
      <c r="J133" s="630"/>
      <c r="K133" s="631"/>
      <c r="L133" s="187"/>
      <c r="M133" s="187"/>
      <c r="N133" s="166"/>
      <c r="O133" s="166"/>
    </row>
    <row r="134" spans="1:18" hidden="1" x14ac:dyDescent="0.3">
      <c r="A134" s="531"/>
      <c r="B134" s="532"/>
      <c r="C134" s="532"/>
      <c r="D134" s="532"/>
      <c r="E134" s="532"/>
      <c r="F134" s="532"/>
      <c r="G134" s="532"/>
      <c r="H134" s="532"/>
      <c r="I134" s="532"/>
      <c r="J134" s="532"/>
      <c r="K134" s="532"/>
      <c r="L134" s="532"/>
      <c r="M134" s="532"/>
      <c r="N134" s="533"/>
      <c r="O134" s="187"/>
      <c r="P134" s="187"/>
      <c r="Q134" s="166"/>
      <c r="R134" s="166"/>
    </row>
    <row r="135" spans="1:18" ht="15" thickBot="1" x14ac:dyDescent="0.35">
      <c r="A135" s="23" t="s">
        <v>304</v>
      </c>
      <c r="B135" s="24"/>
      <c r="C135" s="24"/>
      <c r="D135" s="24"/>
      <c r="E135" s="24"/>
      <c r="F135" s="24"/>
      <c r="G135" s="24"/>
      <c r="H135" s="24"/>
      <c r="I135" s="24"/>
      <c r="J135" s="24"/>
      <c r="K135" s="25"/>
      <c r="L135" s="187"/>
      <c r="M135" s="187"/>
      <c r="N135" s="166"/>
      <c r="O135" s="166"/>
    </row>
    <row r="136" spans="1:18" ht="15" thickTop="1" x14ac:dyDescent="0.3">
      <c r="A136" s="449" t="s">
        <v>19</v>
      </c>
      <c r="B136" s="450"/>
      <c r="C136" s="451"/>
      <c r="D136" s="449" t="s">
        <v>3</v>
      </c>
      <c r="E136" s="450"/>
      <c r="F136" s="450"/>
      <c r="G136" s="450"/>
      <c r="H136" s="450"/>
      <c r="I136" s="450"/>
      <c r="J136" s="450"/>
      <c r="K136" s="451"/>
      <c r="L136" s="187"/>
      <c r="M136" s="187"/>
      <c r="N136" s="166"/>
      <c r="O136" s="166"/>
    </row>
    <row r="137" spans="1:18" ht="15" customHeight="1" x14ac:dyDescent="0.3">
      <c r="A137" s="452" t="s">
        <v>87</v>
      </c>
      <c r="B137" s="453"/>
      <c r="C137" s="454"/>
      <c r="D137" s="452" t="s">
        <v>82</v>
      </c>
      <c r="E137" s="453"/>
      <c r="F137" s="453"/>
      <c r="G137" s="453"/>
      <c r="H137" s="453"/>
      <c r="I137" s="453"/>
      <c r="J137" s="453"/>
      <c r="K137" s="454"/>
      <c r="L137" s="187"/>
      <c r="M137" s="187"/>
      <c r="N137" s="166"/>
      <c r="O137" s="166"/>
    </row>
    <row r="138" spans="1:18" ht="32.25" customHeight="1" x14ac:dyDescent="0.3">
      <c r="A138" s="323"/>
      <c r="B138" s="600"/>
      <c r="C138" s="601"/>
      <c r="D138" s="632" t="s">
        <v>96</v>
      </c>
      <c r="E138" s="633"/>
      <c r="F138" s="522" t="s">
        <v>106</v>
      </c>
      <c r="G138" s="523"/>
      <c r="H138" s="524"/>
      <c r="I138" s="289" t="s">
        <v>75</v>
      </c>
      <c r="J138" s="290" t="s">
        <v>73</v>
      </c>
      <c r="K138" s="289" t="s">
        <v>51</v>
      </c>
      <c r="L138" s="187"/>
      <c r="M138" s="187"/>
      <c r="N138" s="166"/>
      <c r="O138" s="166"/>
    </row>
    <row r="139" spans="1:18" ht="31.5" customHeight="1" x14ac:dyDescent="0.3">
      <c r="A139" s="511"/>
      <c r="B139" s="512"/>
      <c r="C139" s="513"/>
      <c r="D139" s="511"/>
      <c r="E139" s="513"/>
      <c r="F139" s="534"/>
      <c r="G139" s="534"/>
      <c r="H139" s="534"/>
      <c r="I139" s="293">
        <f>CEILING(C139*F139,1)</f>
        <v>0</v>
      </c>
      <c r="J139" s="301">
        <v>0</v>
      </c>
      <c r="K139" s="293">
        <f>IF(I139-J139&lt;0,0,I139-J139)</f>
        <v>0</v>
      </c>
      <c r="L139" s="187"/>
      <c r="M139" s="187"/>
      <c r="N139" s="166"/>
      <c r="O139" s="166"/>
    </row>
    <row r="140" spans="1:18" hidden="1" x14ac:dyDescent="0.3">
      <c r="A140" s="213"/>
      <c r="B140" s="213"/>
      <c r="C140" s="213"/>
      <c r="D140" s="213"/>
      <c r="E140" s="213"/>
      <c r="F140" s="215"/>
      <c r="G140" s="215"/>
      <c r="H140" s="215"/>
      <c r="I140" s="239"/>
      <c r="J140" s="239"/>
      <c r="K140" s="239"/>
      <c r="L140" s="166"/>
    </row>
    <row r="141" spans="1:18" hidden="1" x14ac:dyDescent="0.3">
      <c r="A141" s="213"/>
      <c r="B141" s="213"/>
      <c r="C141" s="213"/>
      <c r="D141" s="213"/>
      <c r="E141" s="213"/>
      <c r="F141" s="215"/>
      <c r="G141" s="215"/>
      <c r="H141" s="215"/>
      <c r="I141" s="239"/>
      <c r="J141" s="239"/>
      <c r="K141" s="239"/>
      <c r="L141" s="166"/>
    </row>
    <row r="142" spans="1:18" hidden="1" x14ac:dyDescent="0.3">
      <c r="A142" s="213"/>
      <c r="B142" s="213"/>
      <c r="C142" s="213"/>
      <c r="D142" s="213"/>
      <c r="E142" s="213"/>
      <c r="F142" s="215"/>
      <c r="G142" s="215"/>
      <c r="H142" s="215"/>
      <c r="I142" s="293">
        <v>0</v>
      </c>
      <c r="J142" s="243">
        <v>0</v>
      </c>
      <c r="K142" s="219"/>
      <c r="L142" s="166"/>
    </row>
    <row r="143" spans="1:18" ht="22.5" customHeight="1" x14ac:dyDescent="0.3">
      <c r="A143" s="474" t="s">
        <v>20</v>
      </c>
      <c r="B143" s="475"/>
      <c r="C143" s="475"/>
      <c r="D143" s="475"/>
      <c r="E143" s="475"/>
      <c r="F143" s="475"/>
      <c r="G143" s="475"/>
      <c r="H143" s="476"/>
      <c r="I143" s="293">
        <f>SUM(I142:I142)</f>
        <v>0</v>
      </c>
      <c r="J143" s="293">
        <f>SUM(J142:J142)</f>
        <v>0</v>
      </c>
      <c r="K143" s="293">
        <f>SUM(I143-J143)</f>
        <v>0</v>
      </c>
      <c r="L143" s="187"/>
      <c r="M143" s="187"/>
      <c r="N143" s="166"/>
      <c r="O143" s="166"/>
    </row>
    <row r="144" spans="1:18" ht="25.95" customHeight="1" x14ac:dyDescent="0.3">
      <c r="A144" s="162" t="s">
        <v>206</v>
      </c>
      <c r="B144" s="162"/>
      <c r="C144" s="162"/>
      <c r="D144" s="287"/>
      <c r="E144" s="287"/>
      <c r="F144" s="287"/>
      <c r="G144" s="287"/>
      <c r="H144" s="287"/>
      <c r="I144" s="287"/>
      <c r="J144" s="287"/>
      <c r="K144" s="288"/>
      <c r="L144" s="187"/>
      <c r="M144" s="187"/>
      <c r="N144" s="166"/>
      <c r="O144" s="166"/>
    </row>
    <row r="145" spans="1:11" ht="98.25" customHeight="1" x14ac:dyDescent="0.3">
      <c r="A145" s="629"/>
      <c r="B145" s="630"/>
      <c r="C145" s="630"/>
      <c r="D145" s="630"/>
      <c r="E145" s="630"/>
      <c r="F145" s="630"/>
      <c r="G145" s="630"/>
      <c r="H145" s="630"/>
      <c r="I145" s="630"/>
      <c r="J145" s="630"/>
      <c r="K145" s="631"/>
    </row>
    <row r="146" spans="1:11" x14ac:dyDescent="0.3">
      <c r="A146" s="14"/>
    </row>
    <row r="147" spans="1:11" x14ac:dyDescent="0.3">
      <c r="A147" s="14"/>
    </row>
    <row r="148" spans="1:11" x14ac:dyDescent="0.3">
      <c r="A148" s="14"/>
    </row>
    <row r="149" spans="1:11" x14ac:dyDescent="0.3">
      <c r="A149" s="14"/>
    </row>
    <row r="150" spans="1:11" x14ac:dyDescent="0.3">
      <c r="A150" s="14"/>
    </row>
    <row r="151" spans="1:11" x14ac:dyDescent="0.3">
      <c r="A151" s="14"/>
    </row>
    <row r="152" spans="1:11" x14ac:dyDescent="0.3">
      <c r="A152" s="14"/>
    </row>
    <row r="153" spans="1:11" x14ac:dyDescent="0.3">
      <c r="A153" s="14"/>
    </row>
    <row r="154" spans="1:11" x14ac:dyDescent="0.3">
      <c r="A154" s="14"/>
    </row>
    <row r="155" spans="1:11" x14ac:dyDescent="0.3">
      <c r="A155" s="14"/>
    </row>
    <row r="156" spans="1:11" x14ac:dyDescent="0.3">
      <c r="A156" s="14"/>
    </row>
    <row r="157" spans="1:11" x14ac:dyDescent="0.3">
      <c r="A157" s="14"/>
    </row>
    <row r="158" spans="1:11" x14ac:dyDescent="0.3">
      <c r="A158" s="14"/>
    </row>
    <row r="159" spans="1:11" x14ac:dyDescent="0.3">
      <c r="A159" s="14"/>
    </row>
    <row r="160" spans="1:11" x14ac:dyDescent="0.3">
      <c r="A160" s="14"/>
    </row>
    <row r="161" spans="1:1" x14ac:dyDescent="0.3">
      <c r="A161" s="14"/>
    </row>
    <row r="162" spans="1:1" x14ac:dyDescent="0.3">
      <c r="A162" s="14"/>
    </row>
    <row r="163" spans="1:1" x14ac:dyDescent="0.3">
      <c r="A163" s="14"/>
    </row>
    <row r="164" spans="1:1" x14ac:dyDescent="0.3">
      <c r="A164" s="14"/>
    </row>
    <row r="165" spans="1:1" x14ac:dyDescent="0.3">
      <c r="A165" s="14"/>
    </row>
    <row r="166" spans="1:1" x14ac:dyDescent="0.3">
      <c r="A166" s="14"/>
    </row>
    <row r="167" spans="1:1" x14ac:dyDescent="0.3">
      <c r="A167" s="14"/>
    </row>
    <row r="168" spans="1:1" x14ac:dyDescent="0.3">
      <c r="A168" s="14"/>
    </row>
    <row r="169" spans="1:1" x14ac:dyDescent="0.3">
      <c r="A169" s="14"/>
    </row>
    <row r="170" spans="1:1" x14ac:dyDescent="0.3">
      <c r="A170" s="14"/>
    </row>
    <row r="171" spans="1:1" x14ac:dyDescent="0.3">
      <c r="A171" s="14"/>
    </row>
    <row r="172" spans="1:1" x14ac:dyDescent="0.3">
      <c r="A172" s="14"/>
    </row>
    <row r="173" spans="1:1" x14ac:dyDescent="0.3">
      <c r="A173" s="14"/>
    </row>
    <row r="174" spans="1:1" x14ac:dyDescent="0.3">
      <c r="A174" s="14"/>
    </row>
    <row r="175" spans="1:1" x14ac:dyDescent="0.3">
      <c r="A175" s="14"/>
    </row>
    <row r="176" spans="1:1" x14ac:dyDescent="0.3">
      <c r="A176" s="14"/>
    </row>
    <row r="177" spans="1:1" x14ac:dyDescent="0.3">
      <c r="A177" s="14"/>
    </row>
    <row r="178" spans="1:1" x14ac:dyDescent="0.3">
      <c r="A178" s="14"/>
    </row>
    <row r="179" spans="1:1" x14ac:dyDescent="0.3">
      <c r="A179" s="14"/>
    </row>
    <row r="180" spans="1:1" x14ac:dyDescent="0.3">
      <c r="A180" s="14"/>
    </row>
    <row r="181" spans="1:1" x14ac:dyDescent="0.3">
      <c r="A181" s="14"/>
    </row>
    <row r="182" spans="1:1" x14ac:dyDescent="0.3">
      <c r="A182" s="14"/>
    </row>
    <row r="183" spans="1:1" x14ac:dyDescent="0.3">
      <c r="A183" s="14"/>
    </row>
    <row r="184" spans="1:1" x14ac:dyDescent="0.3">
      <c r="A184" s="14"/>
    </row>
    <row r="185" spans="1:1" x14ac:dyDescent="0.3">
      <c r="A185" s="14"/>
    </row>
    <row r="186" spans="1:1" x14ac:dyDescent="0.3">
      <c r="A186" s="14"/>
    </row>
    <row r="187" spans="1:1" x14ac:dyDescent="0.3">
      <c r="A187" s="14"/>
    </row>
    <row r="188" spans="1:1" x14ac:dyDescent="0.3">
      <c r="A188" s="14"/>
    </row>
    <row r="189" spans="1:1" x14ac:dyDescent="0.3">
      <c r="A189" s="14"/>
    </row>
    <row r="190" spans="1:1" x14ac:dyDescent="0.3">
      <c r="A190" s="14"/>
    </row>
    <row r="191" spans="1:1" x14ac:dyDescent="0.3">
      <c r="A191" s="14"/>
    </row>
    <row r="192" spans="1:1" x14ac:dyDescent="0.3">
      <c r="A192" s="14"/>
    </row>
    <row r="193" spans="1:1" x14ac:dyDescent="0.3">
      <c r="A193" s="14"/>
    </row>
    <row r="194" spans="1:1" x14ac:dyDescent="0.3">
      <c r="A194" s="14"/>
    </row>
    <row r="195" spans="1:1" x14ac:dyDescent="0.3">
      <c r="A195" s="14"/>
    </row>
    <row r="196" spans="1:1" x14ac:dyDescent="0.3">
      <c r="A196" s="14"/>
    </row>
    <row r="197" spans="1:1" x14ac:dyDescent="0.3">
      <c r="A197" s="14"/>
    </row>
    <row r="198" spans="1:1" x14ac:dyDescent="0.3">
      <c r="A198" s="14"/>
    </row>
    <row r="199" spans="1:1" x14ac:dyDescent="0.3">
      <c r="A199" s="14"/>
    </row>
    <row r="200" spans="1:1" x14ac:dyDescent="0.3">
      <c r="A200" s="14"/>
    </row>
    <row r="201" spans="1:1" x14ac:dyDescent="0.3">
      <c r="A201" s="14"/>
    </row>
    <row r="202" spans="1:1" x14ac:dyDescent="0.3">
      <c r="A202" s="14"/>
    </row>
    <row r="203" spans="1:1" x14ac:dyDescent="0.3">
      <c r="A203" s="14"/>
    </row>
    <row r="204" spans="1:1" x14ac:dyDescent="0.3">
      <c r="A204" s="14"/>
    </row>
    <row r="205" spans="1:1" x14ac:dyDescent="0.3">
      <c r="A205" s="14"/>
    </row>
    <row r="206" spans="1:1" x14ac:dyDescent="0.3">
      <c r="A206" s="14"/>
    </row>
    <row r="207" spans="1:1" x14ac:dyDescent="0.3">
      <c r="A207" s="14"/>
    </row>
    <row r="208" spans="1:1" x14ac:dyDescent="0.3">
      <c r="A208" s="14"/>
    </row>
    <row r="209" spans="1:1" x14ac:dyDescent="0.3">
      <c r="A209" s="14"/>
    </row>
    <row r="210" spans="1:1" x14ac:dyDescent="0.3">
      <c r="A210" s="14"/>
    </row>
    <row r="211" spans="1:1" x14ac:dyDescent="0.3">
      <c r="A211" s="14"/>
    </row>
    <row r="212" spans="1:1" x14ac:dyDescent="0.3">
      <c r="A212" s="14"/>
    </row>
    <row r="213" spans="1:1" x14ac:dyDescent="0.3">
      <c r="A213" s="14"/>
    </row>
    <row r="214" spans="1:1" x14ac:dyDescent="0.3">
      <c r="A214" s="14"/>
    </row>
    <row r="215" spans="1:1" x14ac:dyDescent="0.3">
      <c r="A215" s="14"/>
    </row>
    <row r="216" spans="1:1" x14ac:dyDescent="0.3">
      <c r="A216" s="14"/>
    </row>
    <row r="217" spans="1:1" x14ac:dyDescent="0.3">
      <c r="A217" s="14"/>
    </row>
    <row r="218" spans="1:1" x14ac:dyDescent="0.3">
      <c r="A218" s="14"/>
    </row>
    <row r="219" spans="1:1" x14ac:dyDescent="0.3">
      <c r="A219" s="14"/>
    </row>
    <row r="220" spans="1:1" x14ac:dyDescent="0.3">
      <c r="A220" s="14"/>
    </row>
    <row r="221" spans="1:1" x14ac:dyDescent="0.3">
      <c r="A221" s="14"/>
    </row>
    <row r="222" spans="1:1" x14ac:dyDescent="0.3">
      <c r="A222" s="14"/>
    </row>
    <row r="223" spans="1:1" x14ac:dyDescent="0.3">
      <c r="A223" s="14"/>
    </row>
    <row r="224" spans="1:1" x14ac:dyDescent="0.3">
      <c r="A224" s="14"/>
    </row>
    <row r="225" spans="1:1" x14ac:dyDescent="0.3">
      <c r="A225" s="14"/>
    </row>
    <row r="226" spans="1:1" x14ac:dyDescent="0.3">
      <c r="A226" s="14"/>
    </row>
    <row r="227" spans="1:1" x14ac:dyDescent="0.3">
      <c r="A227" s="14"/>
    </row>
    <row r="228" spans="1:1" x14ac:dyDescent="0.3">
      <c r="A228" s="14"/>
    </row>
    <row r="229" spans="1:1" x14ac:dyDescent="0.3">
      <c r="A229" s="14"/>
    </row>
    <row r="230" spans="1:1" x14ac:dyDescent="0.3">
      <c r="A230" s="14"/>
    </row>
    <row r="231" spans="1:1" x14ac:dyDescent="0.3">
      <c r="A231" s="14"/>
    </row>
    <row r="232" spans="1:1" x14ac:dyDescent="0.3">
      <c r="A232" s="14"/>
    </row>
    <row r="233" spans="1:1" x14ac:dyDescent="0.3">
      <c r="A233" s="14"/>
    </row>
    <row r="234" spans="1:1" x14ac:dyDescent="0.3">
      <c r="A234" s="14"/>
    </row>
    <row r="235" spans="1:1" x14ac:dyDescent="0.3">
      <c r="A235" s="14"/>
    </row>
    <row r="236" spans="1:1" x14ac:dyDescent="0.3">
      <c r="A236" s="14"/>
    </row>
    <row r="237" spans="1:1" x14ac:dyDescent="0.3">
      <c r="A237" s="14"/>
    </row>
    <row r="238" spans="1:1" x14ac:dyDescent="0.3">
      <c r="A238" s="14"/>
    </row>
    <row r="239" spans="1:1" x14ac:dyDescent="0.3">
      <c r="A239" s="14"/>
    </row>
    <row r="240" spans="1:1" x14ac:dyDescent="0.3">
      <c r="A240" s="14"/>
    </row>
    <row r="241" spans="1:1" x14ac:dyDescent="0.3">
      <c r="A241" s="14"/>
    </row>
    <row r="242" spans="1:1" x14ac:dyDescent="0.3">
      <c r="A242" s="14"/>
    </row>
    <row r="243" spans="1:1" x14ac:dyDescent="0.3">
      <c r="A243" s="14"/>
    </row>
    <row r="244" spans="1:1" x14ac:dyDescent="0.3">
      <c r="A244" s="14"/>
    </row>
    <row r="245" spans="1:1" x14ac:dyDescent="0.3">
      <c r="A245" s="14"/>
    </row>
    <row r="246" spans="1:1" x14ac:dyDescent="0.3">
      <c r="A246" s="14"/>
    </row>
    <row r="247" spans="1:1" x14ac:dyDescent="0.3">
      <c r="A247" s="14"/>
    </row>
    <row r="248" spans="1:1" x14ac:dyDescent="0.3">
      <c r="A248" s="14"/>
    </row>
    <row r="249" spans="1:1" x14ac:dyDescent="0.3">
      <c r="A249" s="14"/>
    </row>
    <row r="250" spans="1:1" x14ac:dyDescent="0.3">
      <c r="A250" s="14"/>
    </row>
    <row r="251" spans="1:1" x14ac:dyDescent="0.3">
      <c r="A251" s="14"/>
    </row>
    <row r="252" spans="1:1" x14ac:dyDescent="0.3">
      <c r="A252" s="14"/>
    </row>
    <row r="253" spans="1:1" x14ac:dyDescent="0.3">
      <c r="A253" s="14"/>
    </row>
    <row r="254" spans="1:1" x14ac:dyDescent="0.3">
      <c r="A254" s="14"/>
    </row>
    <row r="255" spans="1:1" x14ac:dyDescent="0.3">
      <c r="A255" s="14"/>
    </row>
    <row r="256" spans="1:1" x14ac:dyDescent="0.3">
      <c r="A256" s="14"/>
    </row>
    <row r="257" spans="1:1" x14ac:dyDescent="0.3">
      <c r="A257" s="14"/>
    </row>
    <row r="258" spans="1:1" x14ac:dyDescent="0.3">
      <c r="A258" s="14"/>
    </row>
    <row r="259" spans="1:1" x14ac:dyDescent="0.3">
      <c r="A259" s="14"/>
    </row>
    <row r="260" spans="1:1" x14ac:dyDescent="0.3">
      <c r="A260" s="14"/>
    </row>
    <row r="261" spans="1:1" x14ac:dyDescent="0.3">
      <c r="A261" s="14"/>
    </row>
    <row r="262" spans="1:1" x14ac:dyDescent="0.3">
      <c r="A262" s="14"/>
    </row>
    <row r="263" spans="1:1" x14ac:dyDescent="0.3">
      <c r="A263" s="14"/>
    </row>
    <row r="264" spans="1:1" x14ac:dyDescent="0.3">
      <c r="A264" s="14"/>
    </row>
    <row r="265" spans="1:1" x14ac:dyDescent="0.3">
      <c r="A265" s="14"/>
    </row>
    <row r="266" spans="1:1" x14ac:dyDescent="0.3">
      <c r="A266" s="14"/>
    </row>
    <row r="267" spans="1:1" x14ac:dyDescent="0.3">
      <c r="A267" s="14"/>
    </row>
    <row r="268" spans="1:1" x14ac:dyDescent="0.3">
      <c r="A268" s="14"/>
    </row>
    <row r="269" spans="1:1" x14ac:dyDescent="0.3">
      <c r="A269" s="14"/>
    </row>
    <row r="270" spans="1:1" x14ac:dyDescent="0.3">
      <c r="A270" s="14"/>
    </row>
    <row r="271" spans="1:1" x14ac:dyDescent="0.3">
      <c r="A271" s="14"/>
    </row>
    <row r="272" spans="1:1" x14ac:dyDescent="0.3">
      <c r="A272" s="14"/>
    </row>
    <row r="273" spans="1:1" x14ac:dyDescent="0.3">
      <c r="A273" s="14"/>
    </row>
    <row r="274" spans="1:1" x14ac:dyDescent="0.3">
      <c r="A274" s="14"/>
    </row>
    <row r="275" spans="1:1" x14ac:dyDescent="0.3">
      <c r="A275" s="14"/>
    </row>
    <row r="276" spans="1:1" x14ac:dyDescent="0.3">
      <c r="A276" s="14"/>
    </row>
    <row r="277" spans="1:1" x14ac:dyDescent="0.3">
      <c r="A277" s="14"/>
    </row>
    <row r="278" spans="1:1" x14ac:dyDescent="0.3">
      <c r="A278" s="14"/>
    </row>
    <row r="279" spans="1:1" x14ac:dyDescent="0.3">
      <c r="A279" s="14"/>
    </row>
    <row r="280" spans="1:1" x14ac:dyDescent="0.3">
      <c r="A280" s="14"/>
    </row>
    <row r="281" spans="1:1" x14ac:dyDescent="0.3">
      <c r="A281" s="14"/>
    </row>
    <row r="282" spans="1:1" x14ac:dyDescent="0.3">
      <c r="A282" s="14"/>
    </row>
    <row r="283" spans="1:1" x14ac:dyDescent="0.3">
      <c r="A283" s="14"/>
    </row>
    <row r="284" spans="1:1" x14ac:dyDescent="0.3">
      <c r="A284" s="14"/>
    </row>
    <row r="285" spans="1:1" x14ac:dyDescent="0.3">
      <c r="A285" s="14"/>
    </row>
    <row r="286" spans="1:1" x14ac:dyDescent="0.3">
      <c r="A286" s="14"/>
    </row>
    <row r="287" spans="1:1" x14ac:dyDescent="0.3">
      <c r="A287" s="14"/>
    </row>
    <row r="288" spans="1:1" x14ac:dyDescent="0.3">
      <c r="A288" s="14"/>
    </row>
    <row r="289" spans="1:1" x14ac:dyDescent="0.3">
      <c r="A289" s="14"/>
    </row>
    <row r="290" spans="1:1" x14ac:dyDescent="0.3">
      <c r="A290" s="14"/>
    </row>
    <row r="291" spans="1:1" x14ac:dyDescent="0.3">
      <c r="A291" s="14"/>
    </row>
    <row r="292" spans="1:1" x14ac:dyDescent="0.3">
      <c r="A292" s="14"/>
    </row>
    <row r="293" spans="1:1" x14ac:dyDescent="0.3">
      <c r="A293" s="14"/>
    </row>
    <row r="294" spans="1:1" x14ac:dyDescent="0.3">
      <c r="A294" s="14"/>
    </row>
    <row r="295" spans="1:1" x14ac:dyDescent="0.3">
      <c r="A295" s="14"/>
    </row>
    <row r="296" spans="1:1" x14ac:dyDescent="0.3">
      <c r="A296" s="14"/>
    </row>
    <row r="297" spans="1:1" x14ac:dyDescent="0.3">
      <c r="A297" s="14"/>
    </row>
    <row r="298" spans="1:1" x14ac:dyDescent="0.3">
      <c r="A298" s="14"/>
    </row>
    <row r="299" spans="1:1" x14ac:dyDescent="0.3">
      <c r="A299" s="14"/>
    </row>
    <row r="300" spans="1:1" x14ac:dyDescent="0.3">
      <c r="A300" s="14"/>
    </row>
    <row r="301" spans="1:1" x14ac:dyDescent="0.3">
      <c r="A301" s="14"/>
    </row>
    <row r="302" spans="1:1" x14ac:dyDescent="0.3">
      <c r="A302" s="14"/>
    </row>
    <row r="303" spans="1:1" x14ac:dyDescent="0.3">
      <c r="A303" s="14"/>
    </row>
    <row r="304" spans="1:1" x14ac:dyDescent="0.3">
      <c r="A304" s="14"/>
    </row>
    <row r="305" spans="1:1" x14ac:dyDescent="0.3">
      <c r="A305" s="14"/>
    </row>
    <row r="306" spans="1:1" x14ac:dyDescent="0.3">
      <c r="A306" s="14"/>
    </row>
    <row r="307" spans="1:1" x14ac:dyDescent="0.3">
      <c r="A307" s="14"/>
    </row>
    <row r="308" spans="1:1" x14ac:dyDescent="0.3">
      <c r="A308" s="14"/>
    </row>
    <row r="309" spans="1:1" x14ac:dyDescent="0.3">
      <c r="A309" s="14"/>
    </row>
    <row r="310" spans="1:1" x14ac:dyDescent="0.3">
      <c r="A310" s="14"/>
    </row>
    <row r="311" spans="1:1" x14ac:dyDescent="0.3">
      <c r="A311" s="14"/>
    </row>
    <row r="312" spans="1:1" x14ac:dyDescent="0.3">
      <c r="A312" s="14"/>
    </row>
    <row r="313" spans="1:1" x14ac:dyDescent="0.3">
      <c r="A313" s="14"/>
    </row>
    <row r="314" spans="1:1" x14ac:dyDescent="0.3">
      <c r="A314" s="14"/>
    </row>
    <row r="315" spans="1:1" x14ac:dyDescent="0.3">
      <c r="A315" s="14"/>
    </row>
    <row r="316" spans="1:1" x14ac:dyDescent="0.3">
      <c r="A316" s="14"/>
    </row>
    <row r="317" spans="1:1" x14ac:dyDescent="0.3">
      <c r="A317" s="14"/>
    </row>
    <row r="318" spans="1:1" x14ac:dyDescent="0.3">
      <c r="A318" s="14"/>
    </row>
    <row r="319" spans="1:1" x14ac:dyDescent="0.3">
      <c r="A319" s="14"/>
    </row>
    <row r="320" spans="1:1" x14ac:dyDescent="0.3">
      <c r="A320" s="14"/>
    </row>
    <row r="321" spans="1:1" x14ac:dyDescent="0.3">
      <c r="A321" s="14"/>
    </row>
    <row r="322" spans="1:1" x14ac:dyDescent="0.3">
      <c r="A322" s="14"/>
    </row>
    <row r="323" spans="1:1" x14ac:dyDescent="0.3">
      <c r="A323" s="14"/>
    </row>
    <row r="324" spans="1:1" x14ac:dyDescent="0.3">
      <c r="A324" s="14"/>
    </row>
    <row r="325" spans="1:1" x14ac:dyDescent="0.3">
      <c r="A325" s="14"/>
    </row>
    <row r="326" spans="1:1" x14ac:dyDescent="0.3">
      <c r="A326" s="14"/>
    </row>
    <row r="327" spans="1:1" x14ac:dyDescent="0.3">
      <c r="A327" s="14"/>
    </row>
    <row r="328" spans="1:1" x14ac:dyDescent="0.3">
      <c r="A328" s="14"/>
    </row>
    <row r="329" spans="1:1" x14ac:dyDescent="0.3">
      <c r="A329" s="14"/>
    </row>
    <row r="330" spans="1:1" x14ac:dyDescent="0.3">
      <c r="A330" s="14"/>
    </row>
    <row r="331" spans="1:1" x14ac:dyDescent="0.3">
      <c r="A331" s="14"/>
    </row>
    <row r="332" spans="1:1" x14ac:dyDescent="0.3">
      <c r="A332" s="14"/>
    </row>
    <row r="333" spans="1:1" x14ac:dyDescent="0.3">
      <c r="A333" s="14"/>
    </row>
    <row r="334" spans="1:1" x14ac:dyDescent="0.3">
      <c r="A334" s="14"/>
    </row>
    <row r="335" spans="1:1" x14ac:dyDescent="0.3">
      <c r="A335" s="14"/>
    </row>
    <row r="336" spans="1:1" x14ac:dyDescent="0.3">
      <c r="A336" s="14"/>
    </row>
    <row r="337" spans="1:1" x14ac:dyDescent="0.3">
      <c r="A337" s="14"/>
    </row>
    <row r="338" spans="1:1" x14ac:dyDescent="0.3">
      <c r="A338" s="14"/>
    </row>
    <row r="339" spans="1:1" x14ac:dyDescent="0.3">
      <c r="A339" s="14"/>
    </row>
    <row r="340" spans="1:1" x14ac:dyDescent="0.3">
      <c r="A340" s="14"/>
    </row>
    <row r="341" spans="1:1" x14ac:dyDescent="0.3">
      <c r="A341" s="14"/>
    </row>
    <row r="342" spans="1:1" x14ac:dyDescent="0.3">
      <c r="A342" s="14"/>
    </row>
    <row r="343" spans="1:1" x14ac:dyDescent="0.3">
      <c r="A343" s="14"/>
    </row>
    <row r="344" spans="1:1" x14ac:dyDescent="0.3">
      <c r="A344" s="14"/>
    </row>
    <row r="345" spans="1:1" x14ac:dyDescent="0.3">
      <c r="A345" s="14"/>
    </row>
    <row r="346" spans="1:1" x14ac:dyDescent="0.3">
      <c r="A346" s="14"/>
    </row>
    <row r="347" spans="1:1" x14ac:dyDescent="0.3">
      <c r="A347" s="14"/>
    </row>
    <row r="348" spans="1:1" x14ac:dyDescent="0.3">
      <c r="A348" s="14"/>
    </row>
    <row r="349" spans="1:1" x14ac:dyDescent="0.3">
      <c r="A349" s="14"/>
    </row>
    <row r="350" spans="1:1" x14ac:dyDescent="0.3">
      <c r="A350" s="14"/>
    </row>
    <row r="351" spans="1:1" x14ac:dyDescent="0.3">
      <c r="A351" s="14"/>
    </row>
    <row r="352" spans="1:1" x14ac:dyDescent="0.3">
      <c r="A352" s="14"/>
    </row>
    <row r="353" spans="1:1" x14ac:dyDescent="0.3">
      <c r="A353" s="14"/>
    </row>
    <row r="354" spans="1:1" x14ac:dyDescent="0.3">
      <c r="A354" s="14"/>
    </row>
    <row r="355" spans="1:1" x14ac:dyDescent="0.3">
      <c r="A355" s="14"/>
    </row>
    <row r="356" spans="1:1" x14ac:dyDescent="0.3">
      <c r="A356" s="14"/>
    </row>
    <row r="357" spans="1:1" x14ac:dyDescent="0.3">
      <c r="A357" s="14"/>
    </row>
    <row r="358" spans="1:1" x14ac:dyDescent="0.3">
      <c r="A358" s="14"/>
    </row>
    <row r="359" spans="1:1" x14ac:dyDescent="0.3">
      <c r="A359" s="14"/>
    </row>
    <row r="360" spans="1:1" x14ac:dyDescent="0.3">
      <c r="A360" s="14"/>
    </row>
    <row r="361" spans="1:1" x14ac:dyDescent="0.3">
      <c r="A361" s="14"/>
    </row>
    <row r="362" spans="1:1" x14ac:dyDescent="0.3">
      <c r="A362" s="14"/>
    </row>
    <row r="363" spans="1:1" x14ac:dyDescent="0.3">
      <c r="A363" s="14"/>
    </row>
    <row r="364" spans="1:1" x14ac:dyDescent="0.3">
      <c r="A364" s="14"/>
    </row>
    <row r="365" spans="1:1" x14ac:dyDescent="0.3">
      <c r="A365" s="14"/>
    </row>
    <row r="366" spans="1:1" x14ac:dyDescent="0.3">
      <c r="A366" s="14"/>
    </row>
    <row r="367" spans="1:1" x14ac:dyDescent="0.3">
      <c r="A367" s="14"/>
    </row>
    <row r="368" spans="1:1" x14ac:dyDescent="0.3">
      <c r="A368" s="14"/>
    </row>
    <row r="369" spans="1:1" x14ac:dyDescent="0.3">
      <c r="A369" s="14"/>
    </row>
    <row r="370" spans="1:1" x14ac:dyDescent="0.3">
      <c r="A370" s="14"/>
    </row>
    <row r="371" spans="1:1" x14ac:dyDescent="0.3">
      <c r="A371" s="14"/>
    </row>
    <row r="372" spans="1:1" x14ac:dyDescent="0.3">
      <c r="A372" s="14"/>
    </row>
    <row r="373" spans="1:1" x14ac:dyDescent="0.3">
      <c r="A373" s="14"/>
    </row>
    <row r="374" spans="1:1" x14ac:dyDescent="0.3">
      <c r="A374" s="14"/>
    </row>
    <row r="375" spans="1:1" x14ac:dyDescent="0.3">
      <c r="A375" s="14"/>
    </row>
    <row r="376" spans="1:1" x14ac:dyDescent="0.3">
      <c r="A376" s="14"/>
    </row>
    <row r="377" spans="1:1" x14ac:dyDescent="0.3">
      <c r="A377" s="14"/>
    </row>
    <row r="378" spans="1:1" x14ac:dyDescent="0.3">
      <c r="A378" s="14"/>
    </row>
    <row r="379" spans="1:1" x14ac:dyDescent="0.3">
      <c r="A379" s="14"/>
    </row>
    <row r="380" spans="1:1" x14ac:dyDescent="0.3">
      <c r="A380" s="14"/>
    </row>
    <row r="381" spans="1:1" x14ac:dyDescent="0.3">
      <c r="A381" s="14"/>
    </row>
    <row r="382" spans="1:1" x14ac:dyDescent="0.3">
      <c r="A382" s="14"/>
    </row>
    <row r="383" spans="1:1" x14ac:dyDescent="0.3">
      <c r="A383" s="14"/>
    </row>
    <row r="384" spans="1:1" x14ac:dyDescent="0.3">
      <c r="A384" s="14"/>
    </row>
    <row r="385" spans="1:1" x14ac:dyDescent="0.3">
      <c r="A385" s="14"/>
    </row>
    <row r="386" spans="1:1" x14ac:dyDescent="0.3">
      <c r="A386" s="14"/>
    </row>
    <row r="387" spans="1:1" x14ac:dyDescent="0.3">
      <c r="A387" s="14"/>
    </row>
    <row r="388" spans="1:1" x14ac:dyDescent="0.3">
      <c r="A388" s="14"/>
    </row>
    <row r="389" spans="1:1" x14ac:dyDescent="0.3">
      <c r="A389" s="14"/>
    </row>
    <row r="390" spans="1:1" x14ac:dyDescent="0.3">
      <c r="A390" s="14"/>
    </row>
    <row r="391" spans="1:1" x14ac:dyDescent="0.3">
      <c r="A391" s="14"/>
    </row>
    <row r="392" spans="1:1" x14ac:dyDescent="0.3">
      <c r="A392" s="14"/>
    </row>
    <row r="393" spans="1:1" x14ac:dyDescent="0.3">
      <c r="A393" s="14"/>
    </row>
    <row r="394" spans="1:1" x14ac:dyDescent="0.3">
      <c r="A394" s="14"/>
    </row>
    <row r="395" spans="1:1" x14ac:dyDescent="0.3">
      <c r="A395" s="14"/>
    </row>
    <row r="396" spans="1:1" x14ac:dyDescent="0.3">
      <c r="A396" s="14"/>
    </row>
    <row r="397" spans="1:1" x14ac:dyDescent="0.3">
      <c r="A397" s="14"/>
    </row>
    <row r="398" spans="1:1" x14ac:dyDescent="0.3">
      <c r="A398" s="14"/>
    </row>
    <row r="399" spans="1:1" x14ac:dyDescent="0.3">
      <c r="A399" s="14"/>
    </row>
    <row r="400" spans="1:1" x14ac:dyDescent="0.3">
      <c r="A400" s="14"/>
    </row>
    <row r="401" spans="1:1" x14ac:dyDescent="0.3">
      <c r="A401" s="14"/>
    </row>
    <row r="402" spans="1:1" x14ac:dyDescent="0.3">
      <c r="A402" s="14"/>
    </row>
    <row r="403" spans="1:1" x14ac:dyDescent="0.3">
      <c r="A403" s="14"/>
    </row>
    <row r="404" spans="1:1" x14ac:dyDescent="0.3">
      <c r="A404" s="14"/>
    </row>
    <row r="405" spans="1:1" x14ac:dyDescent="0.3">
      <c r="A405" s="14"/>
    </row>
    <row r="406" spans="1:1" x14ac:dyDescent="0.3">
      <c r="A406" s="14"/>
    </row>
    <row r="407" spans="1:1" x14ac:dyDescent="0.3">
      <c r="A407" s="14"/>
    </row>
    <row r="408" spans="1:1" x14ac:dyDescent="0.3">
      <c r="A408" s="14"/>
    </row>
    <row r="409" spans="1:1" x14ac:dyDescent="0.3">
      <c r="A409" s="14"/>
    </row>
    <row r="410" spans="1:1" x14ac:dyDescent="0.3">
      <c r="A410" s="14"/>
    </row>
    <row r="411" spans="1:1" x14ac:dyDescent="0.3">
      <c r="A411" s="14"/>
    </row>
    <row r="412" spans="1:1" x14ac:dyDescent="0.3">
      <c r="A412" s="14"/>
    </row>
    <row r="413" spans="1:1" x14ac:dyDescent="0.3">
      <c r="A413" s="14"/>
    </row>
    <row r="414" spans="1:1" x14ac:dyDescent="0.3">
      <c r="A414" s="14"/>
    </row>
    <row r="415" spans="1:1" x14ac:dyDescent="0.3">
      <c r="A415" s="14"/>
    </row>
    <row r="416" spans="1:1" x14ac:dyDescent="0.3">
      <c r="A416" s="14"/>
    </row>
    <row r="417" spans="1:1" x14ac:dyDescent="0.3">
      <c r="A417" s="14"/>
    </row>
    <row r="418" spans="1:1" x14ac:dyDescent="0.3">
      <c r="A418" s="14"/>
    </row>
    <row r="419" spans="1:1" x14ac:dyDescent="0.3">
      <c r="A419" s="14"/>
    </row>
    <row r="420" spans="1:1" x14ac:dyDescent="0.3">
      <c r="A420" s="14"/>
    </row>
    <row r="421" spans="1:1" x14ac:dyDescent="0.3">
      <c r="A421" s="14"/>
    </row>
    <row r="422" spans="1:1" x14ac:dyDescent="0.3">
      <c r="A422" s="14"/>
    </row>
    <row r="423" spans="1:1" x14ac:dyDescent="0.3">
      <c r="A423" s="14"/>
    </row>
    <row r="424" spans="1:1" x14ac:dyDescent="0.3">
      <c r="A424" s="14"/>
    </row>
    <row r="425" spans="1:1" x14ac:dyDescent="0.3">
      <c r="A425" s="14"/>
    </row>
    <row r="426" spans="1:1" x14ac:dyDescent="0.3">
      <c r="A426" s="14"/>
    </row>
    <row r="427" spans="1:1" x14ac:dyDescent="0.3">
      <c r="A427" s="14"/>
    </row>
    <row r="428" spans="1:1" x14ac:dyDescent="0.3">
      <c r="A428" s="14"/>
    </row>
    <row r="429" spans="1:1" x14ac:dyDescent="0.3">
      <c r="A429" s="14"/>
    </row>
    <row r="430" spans="1:1" x14ac:dyDescent="0.3">
      <c r="A430" s="14"/>
    </row>
    <row r="431" spans="1:1" x14ac:dyDescent="0.3">
      <c r="A431" s="14"/>
    </row>
    <row r="432" spans="1:1" x14ac:dyDescent="0.3">
      <c r="A432" s="14"/>
    </row>
    <row r="433" spans="1:1" x14ac:dyDescent="0.3">
      <c r="A433" s="14"/>
    </row>
    <row r="434" spans="1:1" x14ac:dyDescent="0.3">
      <c r="A434" s="14"/>
    </row>
    <row r="435" spans="1:1" x14ac:dyDescent="0.3">
      <c r="A435" s="14"/>
    </row>
    <row r="436" spans="1:1" x14ac:dyDescent="0.3">
      <c r="A436" s="14"/>
    </row>
    <row r="437" spans="1:1" x14ac:dyDescent="0.3">
      <c r="A437" s="14"/>
    </row>
    <row r="438" spans="1:1" x14ac:dyDescent="0.3">
      <c r="A438" s="14"/>
    </row>
    <row r="439" spans="1:1" x14ac:dyDescent="0.3">
      <c r="A439" s="14"/>
    </row>
    <row r="440" spans="1:1" x14ac:dyDescent="0.3">
      <c r="A440" s="14"/>
    </row>
    <row r="441" spans="1:1" x14ac:dyDescent="0.3">
      <c r="A441" s="14"/>
    </row>
    <row r="442" spans="1:1" x14ac:dyDescent="0.3">
      <c r="A442" s="14"/>
    </row>
    <row r="443" spans="1:1" x14ac:dyDescent="0.3">
      <c r="A443" s="14"/>
    </row>
    <row r="444" spans="1:1" x14ac:dyDescent="0.3">
      <c r="A444" s="14"/>
    </row>
    <row r="445" spans="1:1" x14ac:dyDescent="0.3">
      <c r="A445" s="14"/>
    </row>
    <row r="446" spans="1:1" x14ac:dyDescent="0.3">
      <c r="A446" s="14"/>
    </row>
    <row r="447" spans="1:1" x14ac:dyDescent="0.3">
      <c r="A447" s="14"/>
    </row>
    <row r="448" spans="1:1" x14ac:dyDescent="0.3">
      <c r="A448" s="14"/>
    </row>
    <row r="449" spans="1:1" x14ac:dyDescent="0.3">
      <c r="A449" s="14"/>
    </row>
    <row r="450" spans="1:1" x14ac:dyDescent="0.3">
      <c r="A450" s="14"/>
    </row>
    <row r="451" spans="1:1" x14ac:dyDescent="0.3">
      <c r="A451" s="14"/>
    </row>
    <row r="452" spans="1:1" x14ac:dyDescent="0.3">
      <c r="A452" s="14"/>
    </row>
    <row r="453" spans="1:1" x14ac:dyDescent="0.3">
      <c r="A453" s="14"/>
    </row>
    <row r="454" spans="1:1" x14ac:dyDescent="0.3">
      <c r="A454" s="14"/>
    </row>
    <row r="455" spans="1:1" x14ac:dyDescent="0.3">
      <c r="A455" s="14"/>
    </row>
    <row r="456" spans="1:1" x14ac:dyDescent="0.3">
      <c r="A456" s="14"/>
    </row>
    <row r="457" spans="1:1" x14ac:dyDescent="0.3">
      <c r="A457" s="14"/>
    </row>
    <row r="458" spans="1:1" x14ac:dyDescent="0.3">
      <c r="A458" s="14"/>
    </row>
    <row r="459" spans="1:1" x14ac:dyDescent="0.3">
      <c r="A459" s="14"/>
    </row>
    <row r="460" spans="1:1" x14ac:dyDescent="0.3">
      <c r="A460" s="14"/>
    </row>
    <row r="461" spans="1:1" x14ac:dyDescent="0.3">
      <c r="A461" s="14"/>
    </row>
    <row r="462" spans="1:1" x14ac:dyDescent="0.3">
      <c r="A462" s="14"/>
    </row>
    <row r="463" spans="1:1" x14ac:dyDescent="0.3">
      <c r="A463" s="14"/>
    </row>
    <row r="464" spans="1:1" x14ac:dyDescent="0.3">
      <c r="A464" s="14"/>
    </row>
    <row r="465" spans="1:1" x14ac:dyDescent="0.3">
      <c r="A465" s="14"/>
    </row>
    <row r="466" spans="1:1" x14ac:dyDescent="0.3">
      <c r="A466" s="14"/>
    </row>
    <row r="467" spans="1:1" x14ac:dyDescent="0.3">
      <c r="A467" s="14"/>
    </row>
    <row r="468" spans="1:1" x14ac:dyDescent="0.3">
      <c r="A468" s="14"/>
    </row>
    <row r="469" spans="1:1" x14ac:dyDescent="0.3">
      <c r="A469" s="14"/>
    </row>
    <row r="470" spans="1:1" x14ac:dyDescent="0.3">
      <c r="A470" s="14"/>
    </row>
    <row r="471" spans="1:1" x14ac:dyDescent="0.3">
      <c r="A471" s="14"/>
    </row>
    <row r="472" spans="1:1" x14ac:dyDescent="0.3">
      <c r="A472" s="14"/>
    </row>
    <row r="473" spans="1:1" x14ac:dyDescent="0.3">
      <c r="A473" s="14"/>
    </row>
    <row r="474" spans="1:1" x14ac:dyDescent="0.3">
      <c r="A474" s="14"/>
    </row>
    <row r="475" spans="1:1" x14ac:dyDescent="0.3">
      <c r="A475" s="14"/>
    </row>
    <row r="476" spans="1:1" x14ac:dyDescent="0.3">
      <c r="A476" s="14"/>
    </row>
    <row r="477" spans="1:1" x14ac:dyDescent="0.3">
      <c r="A477" s="14"/>
    </row>
    <row r="478" spans="1:1" x14ac:dyDescent="0.3">
      <c r="A478" s="14"/>
    </row>
    <row r="479" spans="1:1" x14ac:dyDescent="0.3">
      <c r="A479" s="14"/>
    </row>
    <row r="480" spans="1:1" x14ac:dyDescent="0.3">
      <c r="A480" s="14"/>
    </row>
    <row r="481" spans="1:1" x14ac:dyDescent="0.3">
      <c r="A481" s="14"/>
    </row>
    <row r="482" spans="1:1" x14ac:dyDescent="0.3">
      <c r="A482" s="14"/>
    </row>
    <row r="483" spans="1:1" x14ac:dyDescent="0.3">
      <c r="A483" s="14"/>
    </row>
    <row r="484" spans="1:1" x14ac:dyDescent="0.3">
      <c r="A484" s="14"/>
    </row>
    <row r="485" spans="1:1" x14ac:dyDescent="0.3">
      <c r="A485" s="14"/>
    </row>
    <row r="486" spans="1:1" x14ac:dyDescent="0.3">
      <c r="A486" s="14"/>
    </row>
    <row r="487" spans="1:1" x14ac:dyDescent="0.3">
      <c r="A487" s="14"/>
    </row>
    <row r="488" spans="1:1" x14ac:dyDescent="0.3">
      <c r="A488" s="14"/>
    </row>
    <row r="489" spans="1:1" x14ac:dyDescent="0.3">
      <c r="A489" s="14"/>
    </row>
    <row r="490" spans="1:1" x14ac:dyDescent="0.3">
      <c r="A490" s="14"/>
    </row>
    <row r="491" spans="1:1" x14ac:dyDescent="0.3">
      <c r="A491" s="14"/>
    </row>
    <row r="492" spans="1:1" x14ac:dyDescent="0.3">
      <c r="A492" s="14"/>
    </row>
    <row r="493" spans="1:1" x14ac:dyDescent="0.3">
      <c r="A493" s="14"/>
    </row>
    <row r="494" spans="1:1" x14ac:dyDescent="0.3">
      <c r="A494" s="14"/>
    </row>
    <row r="495" spans="1:1" x14ac:dyDescent="0.3">
      <c r="A495" s="14"/>
    </row>
    <row r="496" spans="1:1" x14ac:dyDescent="0.3">
      <c r="A496" s="14"/>
    </row>
    <row r="497" spans="1:1" x14ac:dyDescent="0.3">
      <c r="A497" s="14"/>
    </row>
    <row r="498" spans="1:1" x14ac:dyDescent="0.3">
      <c r="A498" s="14"/>
    </row>
    <row r="499" spans="1:1" x14ac:dyDescent="0.3">
      <c r="A499" s="14"/>
    </row>
    <row r="500" spans="1:1" x14ac:dyDescent="0.3">
      <c r="A500" s="14"/>
    </row>
    <row r="501" spans="1:1" x14ac:dyDescent="0.3">
      <c r="A501" s="14"/>
    </row>
    <row r="502" spans="1:1" x14ac:dyDescent="0.3">
      <c r="A502" s="14"/>
    </row>
    <row r="503" spans="1:1" x14ac:dyDescent="0.3">
      <c r="A503" s="14"/>
    </row>
    <row r="504" spans="1:1" x14ac:dyDescent="0.3">
      <c r="A504" s="14"/>
    </row>
    <row r="505" spans="1:1" x14ac:dyDescent="0.3">
      <c r="A505" s="14"/>
    </row>
    <row r="506" spans="1:1" x14ac:dyDescent="0.3">
      <c r="A506" s="14"/>
    </row>
    <row r="507" spans="1:1" x14ac:dyDescent="0.3">
      <c r="A507" s="14"/>
    </row>
    <row r="508" spans="1:1" x14ac:dyDescent="0.3">
      <c r="A508" s="14"/>
    </row>
    <row r="509" spans="1:1" x14ac:dyDescent="0.3">
      <c r="A509" s="14"/>
    </row>
    <row r="510" spans="1:1" x14ac:dyDescent="0.3">
      <c r="A510" s="14"/>
    </row>
    <row r="511" spans="1:1" x14ac:dyDescent="0.3">
      <c r="A511" s="14"/>
    </row>
    <row r="512" spans="1:1" x14ac:dyDescent="0.3">
      <c r="A512" s="14"/>
    </row>
    <row r="513" spans="1:1" x14ac:dyDescent="0.3">
      <c r="A513" s="14"/>
    </row>
    <row r="514" spans="1:1" x14ac:dyDescent="0.3">
      <c r="A514" s="14"/>
    </row>
    <row r="515" spans="1:1" x14ac:dyDescent="0.3">
      <c r="A515" s="14"/>
    </row>
    <row r="516" spans="1:1" x14ac:dyDescent="0.3">
      <c r="A516" s="14"/>
    </row>
    <row r="517" spans="1:1" x14ac:dyDescent="0.3">
      <c r="A517" s="14"/>
    </row>
    <row r="518" spans="1:1" x14ac:dyDescent="0.3">
      <c r="A518" s="14"/>
    </row>
    <row r="519" spans="1:1" x14ac:dyDescent="0.3">
      <c r="A519" s="14"/>
    </row>
    <row r="520" spans="1:1" x14ac:dyDescent="0.3">
      <c r="A520" s="14"/>
    </row>
    <row r="521" spans="1:1" x14ac:dyDescent="0.3">
      <c r="A521" s="14"/>
    </row>
    <row r="522" spans="1:1" x14ac:dyDescent="0.3">
      <c r="A522" s="14"/>
    </row>
    <row r="523" spans="1:1" x14ac:dyDescent="0.3">
      <c r="A523" s="14"/>
    </row>
    <row r="524" spans="1:1" x14ac:dyDescent="0.3">
      <c r="A524" s="14"/>
    </row>
    <row r="525" spans="1:1" x14ac:dyDescent="0.3">
      <c r="A525" s="14"/>
    </row>
    <row r="526" spans="1:1" x14ac:dyDescent="0.3">
      <c r="A526" s="14"/>
    </row>
    <row r="527" spans="1:1" x14ac:dyDescent="0.3">
      <c r="A527" s="14"/>
    </row>
    <row r="528" spans="1:1" x14ac:dyDescent="0.3">
      <c r="A528" s="14"/>
    </row>
    <row r="529" spans="1:1" x14ac:dyDescent="0.3">
      <c r="A529" s="14"/>
    </row>
    <row r="530" spans="1:1" x14ac:dyDescent="0.3">
      <c r="A530" s="14"/>
    </row>
    <row r="531" spans="1:1" x14ac:dyDescent="0.3">
      <c r="A531" s="14"/>
    </row>
    <row r="532" spans="1:1" x14ac:dyDescent="0.3">
      <c r="A532" s="14"/>
    </row>
    <row r="533" spans="1:1" x14ac:dyDescent="0.3">
      <c r="A533" s="14"/>
    </row>
    <row r="534" spans="1:1" x14ac:dyDescent="0.3">
      <c r="A534" s="14"/>
    </row>
    <row r="535" spans="1:1" x14ac:dyDescent="0.3">
      <c r="A535" s="14"/>
    </row>
    <row r="536" spans="1:1" x14ac:dyDescent="0.3">
      <c r="A536" s="14"/>
    </row>
    <row r="537" spans="1:1" x14ac:dyDescent="0.3">
      <c r="A537" s="14"/>
    </row>
    <row r="538" spans="1:1" x14ac:dyDescent="0.3">
      <c r="A538" s="14"/>
    </row>
    <row r="539" spans="1:1" x14ac:dyDescent="0.3">
      <c r="A539" s="14"/>
    </row>
    <row r="540" spans="1:1" x14ac:dyDescent="0.3">
      <c r="A540" s="14"/>
    </row>
    <row r="541" spans="1:1" x14ac:dyDescent="0.3">
      <c r="A541" s="14"/>
    </row>
    <row r="542" spans="1:1" x14ac:dyDescent="0.3">
      <c r="A542" s="14"/>
    </row>
    <row r="543" spans="1:1" x14ac:dyDescent="0.3">
      <c r="A543" s="14"/>
    </row>
    <row r="544" spans="1:1" x14ac:dyDescent="0.3">
      <c r="A544" s="14"/>
    </row>
    <row r="545" spans="1:1" x14ac:dyDescent="0.3">
      <c r="A545" s="14"/>
    </row>
    <row r="546" spans="1:1" x14ac:dyDescent="0.3">
      <c r="A546" s="14"/>
    </row>
    <row r="547" spans="1:1" x14ac:dyDescent="0.3">
      <c r="A547" s="14"/>
    </row>
    <row r="548" spans="1:1" x14ac:dyDescent="0.3">
      <c r="A548" s="14"/>
    </row>
    <row r="549" spans="1:1" x14ac:dyDescent="0.3">
      <c r="A549" s="14"/>
    </row>
    <row r="550" spans="1:1" x14ac:dyDescent="0.3">
      <c r="A550" s="14"/>
    </row>
    <row r="551" spans="1:1" x14ac:dyDescent="0.3">
      <c r="A551" s="14"/>
    </row>
    <row r="552" spans="1:1" x14ac:dyDescent="0.3">
      <c r="A552" s="14"/>
    </row>
    <row r="553" spans="1:1" x14ac:dyDescent="0.3">
      <c r="A553" s="14"/>
    </row>
    <row r="554" spans="1:1" x14ac:dyDescent="0.3">
      <c r="A554" s="14"/>
    </row>
    <row r="555" spans="1:1" x14ac:dyDescent="0.3">
      <c r="A555" s="14"/>
    </row>
    <row r="556" spans="1:1" x14ac:dyDescent="0.3">
      <c r="A556" s="14"/>
    </row>
    <row r="557" spans="1:1" x14ac:dyDescent="0.3">
      <c r="A557" s="14"/>
    </row>
    <row r="558" spans="1:1" x14ac:dyDescent="0.3">
      <c r="A558" s="14"/>
    </row>
    <row r="559" spans="1:1" x14ac:dyDescent="0.3">
      <c r="A559" s="14"/>
    </row>
    <row r="560" spans="1:1" x14ac:dyDescent="0.3">
      <c r="A560" s="14"/>
    </row>
    <row r="561" spans="1:1" x14ac:dyDescent="0.3">
      <c r="A561" s="14"/>
    </row>
    <row r="562" spans="1:1" x14ac:dyDescent="0.3">
      <c r="A562" s="14"/>
    </row>
    <row r="563" spans="1:1" x14ac:dyDescent="0.3">
      <c r="A563" s="14"/>
    </row>
    <row r="564" spans="1:1" x14ac:dyDescent="0.3">
      <c r="A564" s="14"/>
    </row>
    <row r="565" spans="1:1" x14ac:dyDescent="0.3">
      <c r="A565" s="14"/>
    </row>
    <row r="566" spans="1:1" x14ac:dyDescent="0.3">
      <c r="A566" s="14"/>
    </row>
    <row r="567" spans="1:1" x14ac:dyDescent="0.3">
      <c r="A567" s="14"/>
    </row>
    <row r="568" spans="1:1" x14ac:dyDescent="0.3">
      <c r="A568" s="14"/>
    </row>
    <row r="569" spans="1:1" x14ac:dyDescent="0.3">
      <c r="A569" s="14"/>
    </row>
    <row r="570" spans="1:1" x14ac:dyDescent="0.3">
      <c r="A570" s="14"/>
    </row>
    <row r="571" spans="1:1" x14ac:dyDescent="0.3">
      <c r="A571" s="14"/>
    </row>
    <row r="572" spans="1:1" x14ac:dyDescent="0.3">
      <c r="A572" s="14"/>
    </row>
    <row r="573" spans="1:1" x14ac:dyDescent="0.3">
      <c r="A573" s="14"/>
    </row>
    <row r="574" spans="1:1" x14ac:dyDescent="0.3">
      <c r="A574" s="14"/>
    </row>
    <row r="575" spans="1:1" x14ac:dyDescent="0.3">
      <c r="A575" s="14"/>
    </row>
    <row r="576" spans="1:1" x14ac:dyDescent="0.3">
      <c r="A576" s="14"/>
    </row>
    <row r="577" spans="1:1" x14ac:dyDescent="0.3">
      <c r="A577" s="14"/>
    </row>
    <row r="578" spans="1:1" x14ac:dyDescent="0.3">
      <c r="A578" s="14"/>
    </row>
    <row r="579" spans="1:1" x14ac:dyDescent="0.3">
      <c r="A579" s="14"/>
    </row>
    <row r="580" spans="1:1" x14ac:dyDescent="0.3">
      <c r="A580" s="14"/>
    </row>
    <row r="581" spans="1:1" x14ac:dyDescent="0.3">
      <c r="A581" s="14"/>
    </row>
    <row r="582" spans="1:1" x14ac:dyDescent="0.3">
      <c r="A582" s="14"/>
    </row>
    <row r="583" spans="1:1" x14ac:dyDescent="0.3">
      <c r="A583" s="14"/>
    </row>
    <row r="584" spans="1:1" x14ac:dyDescent="0.3">
      <c r="A584" s="14"/>
    </row>
    <row r="585" spans="1:1" x14ac:dyDescent="0.3">
      <c r="A585" s="14"/>
    </row>
    <row r="586" spans="1:1" x14ac:dyDescent="0.3">
      <c r="A586" s="14"/>
    </row>
    <row r="587" spans="1:1" x14ac:dyDescent="0.3">
      <c r="A587" s="14"/>
    </row>
    <row r="588" spans="1:1" x14ac:dyDescent="0.3">
      <c r="A588" s="14"/>
    </row>
    <row r="589" spans="1:1" x14ac:dyDescent="0.3">
      <c r="A589" s="14"/>
    </row>
    <row r="590" spans="1:1" x14ac:dyDescent="0.3">
      <c r="A590" s="14"/>
    </row>
    <row r="591" spans="1:1" x14ac:dyDescent="0.3">
      <c r="A591" s="14"/>
    </row>
    <row r="592" spans="1:1" x14ac:dyDescent="0.3">
      <c r="A592" s="14"/>
    </row>
    <row r="593" spans="1:1" x14ac:dyDescent="0.3">
      <c r="A593" s="14"/>
    </row>
    <row r="594" spans="1:1" x14ac:dyDescent="0.3">
      <c r="A594" s="14"/>
    </row>
    <row r="595" spans="1:1" x14ac:dyDescent="0.3">
      <c r="A595" s="14"/>
    </row>
    <row r="596" spans="1:1" x14ac:dyDescent="0.3">
      <c r="A596" s="14"/>
    </row>
    <row r="597" spans="1:1" x14ac:dyDescent="0.3">
      <c r="A597" s="14"/>
    </row>
    <row r="598" spans="1:1" x14ac:dyDescent="0.3">
      <c r="A598" s="14"/>
    </row>
    <row r="599" spans="1:1" x14ac:dyDescent="0.3">
      <c r="A599" s="14"/>
    </row>
    <row r="600" spans="1:1" x14ac:dyDescent="0.3">
      <c r="A600" s="14"/>
    </row>
    <row r="601" spans="1:1" x14ac:dyDescent="0.3">
      <c r="A601" s="14"/>
    </row>
    <row r="602" spans="1:1" x14ac:dyDescent="0.3">
      <c r="A602" s="14"/>
    </row>
    <row r="603" spans="1:1" x14ac:dyDescent="0.3">
      <c r="A603" s="14"/>
    </row>
    <row r="604" spans="1:1" x14ac:dyDescent="0.3">
      <c r="A604" s="14"/>
    </row>
    <row r="605" spans="1:1" x14ac:dyDescent="0.3">
      <c r="A605" s="14"/>
    </row>
    <row r="606" spans="1:1" x14ac:dyDescent="0.3">
      <c r="A606" s="14"/>
    </row>
    <row r="607" spans="1:1" x14ac:dyDescent="0.3">
      <c r="A607" s="14"/>
    </row>
    <row r="608" spans="1:1" x14ac:dyDescent="0.3">
      <c r="A608" s="14"/>
    </row>
    <row r="609" spans="1:1" x14ac:dyDescent="0.3">
      <c r="A609" s="14"/>
    </row>
    <row r="610" spans="1:1" x14ac:dyDescent="0.3">
      <c r="A610" s="14"/>
    </row>
    <row r="611" spans="1:1" x14ac:dyDescent="0.3">
      <c r="A611" s="14"/>
    </row>
    <row r="612" spans="1:1" x14ac:dyDescent="0.3">
      <c r="A612" s="14"/>
    </row>
    <row r="613" spans="1:1" x14ac:dyDescent="0.3">
      <c r="A613" s="14"/>
    </row>
    <row r="614" spans="1:1" x14ac:dyDescent="0.3">
      <c r="A614" s="14"/>
    </row>
    <row r="615" spans="1:1" x14ac:dyDescent="0.3">
      <c r="A615" s="14"/>
    </row>
    <row r="616" spans="1:1" x14ac:dyDescent="0.3">
      <c r="A616" s="14"/>
    </row>
    <row r="617" spans="1:1" x14ac:dyDescent="0.3">
      <c r="A617" s="14"/>
    </row>
    <row r="618" spans="1:1" x14ac:dyDescent="0.3">
      <c r="A618" s="14"/>
    </row>
    <row r="619" spans="1:1" x14ac:dyDescent="0.3">
      <c r="A619" s="14"/>
    </row>
    <row r="620" spans="1:1" x14ac:dyDescent="0.3">
      <c r="A620" s="14"/>
    </row>
    <row r="621" spans="1:1" x14ac:dyDescent="0.3">
      <c r="A621" s="14"/>
    </row>
    <row r="622" spans="1:1" x14ac:dyDescent="0.3">
      <c r="A622" s="14"/>
    </row>
    <row r="623" spans="1:1" x14ac:dyDescent="0.3">
      <c r="A623" s="14"/>
    </row>
    <row r="624" spans="1:1" x14ac:dyDescent="0.3">
      <c r="A624" s="14"/>
    </row>
    <row r="625" spans="1:1" x14ac:dyDescent="0.3">
      <c r="A625" s="14"/>
    </row>
    <row r="626" spans="1:1" x14ac:dyDescent="0.3">
      <c r="A626" s="14"/>
    </row>
    <row r="627" spans="1:1" x14ac:dyDescent="0.3">
      <c r="A627" s="14"/>
    </row>
    <row r="628" spans="1:1" x14ac:dyDescent="0.3">
      <c r="A628" s="14"/>
    </row>
    <row r="629" spans="1:1" x14ac:dyDescent="0.3">
      <c r="A629" s="14"/>
    </row>
    <row r="630" spans="1:1" x14ac:dyDescent="0.3">
      <c r="A630" s="14"/>
    </row>
    <row r="631" spans="1:1" x14ac:dyDescent="0.3">
      <c r="A631" s="14"/>
    </row>
    <row r="632" spans="1:1" x14ac:dyDescent="0.3">
      <c r="A632" s="14"/>
    </row>
    <row r="633" spans="1:1" x14ac:dyDescent="0.3">
      <c r="A633" s="14"/>
    </row>
    <row r="634" spans="1:1" x14ac:dyDescent="0.3">
      <c r="A634" s="14"/>
    </row>
    <row r="635" spans="1:1" x14ac:dyDescent="0.3">
      <c r="A635" s="14"/>
    </row>
    <row r="636" spans="1:1" x14ac:dyDescent="0.3">
      <c r="A636" s="14"/>
    </row>
    <row r="637" spans="1:1" x14ac:dyDescent="0.3">
      <c r="A637" s="14"/>
    </row>
    <row r="638" spans="1:1" x14ac:dyDescent="0.3">
      <c r="A638" s="14"/>
    </row>
    <row r="639" spans="1:1" x14ac:dyDescent="0.3">
      <c r="A639" s="14"/>
    </row>
    <row r="640" spans="1:1" x14ac:dyDescent="0.3">
      <c r="A640" s="14"/>
    </row>
    <row r="641" spans="1:1" x14ac:dyDescent="0.3">
      <c r="A641" s="14"/>
    </row>
    <row r="642" spans="1:1" x14ac:dyDescent="0.3">
      <c r="A642" s="14"/>
    </row>
    <row r="643" spans="1:1" x14ac:dyDescent="0.3">
      <c r="A643" s="14"/>
    </row>
    <row r="644" spans="1:1" x14ac:dyDescent="0.3">
      <c r="A644" s="14"/>
    </row>
    <row r="645" spans="1:1" x14ac:dyDescent="0.3">
      <c r="A645" s="14"/>
    </row>
    <row r="646" spans="1:1" x14ac:dyDescent="0.3">
      <c r="A646" s="14"/>
    </row>
    <row r="647" spans="1:1" x14ac:dyDescent="0.3">
      <c r="A647" s="14"/>
    </row>
    <row r="648" spans="1:1" x14ac:dyDescent="0.3">
      <c r="A648" s="14"/>
    </row>
    <row r="649" spans="1:1" x14ac:dyDescent="0.3">
      <c r="A649" s="14"/>
    </row>
    <row r="650" spans="1:1" x14ac:dyDescent="0.3">
      <c r="A650" s="14"/>
    </row>
    <row r="651" spans="1:1" x14ac:dyDescent="0.3">
      <c r="A651" s="14"/>
    </row>
    <row r="652" spans="1:1" x14ac:dyDescent="0.3">
      <c r="A652" s="14"/>
    </row>
    <row r="653" spans="1:1" x14ac:dyDescent="0.3">
      <c r="A653" s="14"/>
    </row>
    <row r="654" spans="1:1" x14ac:dyDescent="0.3">
      <c r="A654" s="14"/>
    </row>
    <row r="655" spans="1:1" x14ac:dyDescent="0.3">
      <c r="A655" s="14"/>
    </row>
    <row r="656" spans="1:1" x14ac:dyDescent="0.3">
      <c r="A656" s="14"/>
    </row>
    <row r="657" spans="1:1" x14ac:dyDescent="0.3">
      <c r="A657" s="14"/>
    </row>
    <row r="658" spans="1:1" x14ac:dyDescent="0.3">
      <c r="A658" s="14"/>
    </row>
    <row r="659" spans="1:1" x14ac:dyDescent="0.3">
      <c r="A659" s="14"/>
    </row>
    <row r="660" spans="1:1" x14ac:dyDescent="0.3">
      <c r="A660" s="14"/>
    </row>
    <row r="661" spans="1:1" x14ac:dyDescent="0.3">
      <c r="A661" s="14"/>
    </row>
    <row r="662" spans="1:1" x14ac:dyDescent="0.3">
      <c r="A662" s="14"/>
    </row>
    <row r="663" spans="1:1" x14ac:dyDescent="0.3">
      <c r="A663" s="14"/>
    </row>
    <row r="664" spans="1:1" x14ac:dyDescent="0.3">
      <c r="A664" s="14"/>
    </row>
    <row r="665" spans="1:1" x14ac:dyDescent="0.3">
      <c r="A665" s="14"/>
    </row>
    <row r="666" spans="1:1" x14ac:dyDescent="0.3">
      <c r="A666" s="14"/>
    </row>
    <row r="667" spans="1:1" x14ac:dyDescent="0.3">
      <c r="A667" s="14"/>
    </row>
    <row r="668" spans="1:1" x14ac:dyDescent="0.3">
      <c r="A668" s="14"/>
    </row>
    <row r="669" spans="1:1" x14ac:dyDescent="0.3">
      <c r="A669" s="14"/>
    </row>
    <row r="670" spans="1:1" x14ac:dyDescent="0.3">
      <c r="A670" s="14"/>
    </row>
    <row r="671" spans="1:1" x14ac:dyDescent="0.3">
      <c r="A671" s="14"/>
    </row>
    <row r="672" spans="1:1" x14ac:dyDescent="0.3">
      <c r="A672" s="14"/>
    </row>
    <row r="673" spans="1:1" x14ac:dyDescent="0.3">
      <c r="A673" s="14"/>
    </row>
    <row r="674" spans="1:1" x14ac:dyDescent="0.3">
      <c r="A674" s="14"/>
    </row>
    <row r="675" spans="1:1" x14ac:dyDescent="0.3">
      <c r="A675" s="14"/>
    </row>
    <row r="676" spans="1:1" x14ac:dyDescent="0.3">
      <c r="A676" s="14"/>
    </row>
    <row r="677" spans="1:1" x14ac:dyDescent="0.3">
      <c r="A677" s="14"/>
    </row>
    <row r="678" spans="1:1" x14ac:dyDescent="0.3">
      <c r="A678" s="14"/>
    </row>
    <row r="679" spans="1:1" x14ac:dyDescent="0.3">
      <c r="A679" s="14"/>
    </row>
    <row r="680" spans="1:1" x14ac:dyDescent="0.3">
      <c r="A680" s="14"/>
    </row>
    <row r="681" spans="1:1" x14ac:dyDescent="0.3">
      <c r="A681" s="14"/>
    </row>
    <row r="682" spans="1:1" x14ac:dyDescent="0.3">
      <c r="A682" s="14"/>
    </row>
    <row r="683" spans="1:1" x14ac:dyDescent="0.3">
      <c r="A683" s="14"/>
    </row>
    <row r="684" spans="1:1" x14ac:dyDescent="0.3">
      <c r="A684" s="14"/>
    </row>
    <row r="685" spans="1:1" x14ac:dyDescent="0.3">
      <c r="A685" s="14"/>
    </row>
    <row r="686" spans="1:1" x14ac:dyDescent="0.3">
      <c r="A686" s="14"/>
    </row>
    <row r="687" spans="1:1" x14ac:dyDescent="0.3">
      <c r="A687" s="14"/>
    </row>
    <row r="688" spans="1:1" x14ac:dyDescent="0.3">
      <c r="A688" s="14"/>
    </row>
    <row r="689" spans="1:1" x14ac:dyDescent="0.3">
      <c r="A689" s="14"/>
    </row>
    <row r="690" spans="1:1" x14ac:dyDescent="0.3">
      <c r="A690" s="14"/>
    </row>
    <row r="691" spans="1:1" x14ac:dyDescent="0.3">
      <c r="A691" s="14"/>
    </row>
    <row r="692" spans="1:1" x14ac:dyDescent="0.3">
      <c r="A692" s="14"/>
    </row>
    <row r="693" spans="1:1" x14ac:dyDescent="0.3">
      <c r="A693" s="14"/>
    </row>
    <row r="694" spans="1:1" x14ac:dyDescent="0.3">
      <c r="A694" s="14"/>
    </row>
    <row r="695" spans="1:1" x14ac:dyDescent="0.3">
      <c r="A695" s="14"/>
    </row>
    <row r="696" spans="1:1" x14ac:dyDescent="0.3">
      <c r="A696" s="14"/>
    </row>
    <row r="697" spans="1:1" x14ac:dyDescent="0.3">
      <c r="A697" s="14"/>
    </row>
    <row r="698" spans="1:1" x14ac:dyDescent="0.3">
      <c r="A698" s="14"/>
    </row>
    <row r="699" spans="1:1" x14ac:dyDescent="0.3">
      <c r="A699" s="14"/>
    </row>
    <row r="700" spans="1:1" x14ac:dyDescent="0.3">
      <c r="A700" s="14"/>
    </row>
    <row r="701" spans="1:1" x14ac:dyDescent="0.3">
      <c r="A701" s="14"/>
    </row>
    <row r="702" spans="1:1" x14ac:dyDescent="0.3">
      <c r="A702" s="14"/>
    </row>
    <row r="703" spans="1:1" x14ac:dyDescent="0.3">
      <c r="A703" s="14"/>
    </row>
    <row r="704" spans="1:1" x14ac:dyDescent="0.3">
      <c r="A704" s="14"/>
    </row>
    <row r="705" spans="1:1" x14ac:dyDescent="0.3">
      <c r="A705" s="14"/>
    </row>
    <row r="706" spans="1:1" x14ac:dyDescent="0.3">
      <c r="A706" s="14"/>
    </row>
    <row r="707" spans="1:1" x14ac:dyDescent="0.3">
      <c r="A707" s="14"/>
    </row>
    <row r="708" spans="1:1" x14ac:dyDescent="0.3">
      <c r="A708" s="14"/>
    </row>
    <row r="709" spans="1:1" x14ac:dyDescent="0.3">
      <c r="A709" s="14"/>
    </row>
    <row r="710" spans="1:1" x14ac:dyDescent="0.3">
      <c r="A710" s="14"/>
    </row>
    <row r="711" spans="1:1" x14ac:dyDescent="0.3">
      <c r="A711" s="14"/>
    </row>
    <row r="712" spans="1:1" x14ac:dyDescent="0.3">
      <c r="A712" s="14"/>
    </row>
    <row r="713" spans="1:1" x14ac:dyDescent="0.3">
      <c r="A713" s="14"/>
    </row>
    <row r="714" spans="1:1" x14ac:dyDescent="0.3">
      <c r="A714" s="14"/>
    </row>
    <row r="715" spans="1:1" x14ac:dyDescent="0.3">
      <c r="A715" s="14"/>
    </row>
    <row r="716" spans="1:1" x14ac:dyDescent="0.3">
      <c r="A716" s="14"/>
    </row>
    <row r="717" spans="1:1" x14ac:dyDescent="0.3">
      <c r="A717" s="14"/>
    </row>
    <row r="718" spans="1:1" x14ac:dyDescent="0.3">
      <c r="A718" s="14"/>
    </row>
    <row r="719" spans="1:1" x14ac:dyDescent="0.3">
      <c r="A719" s="14"/>
    </row>
    <row r="720" spans="1:1" x14ac:dyDescent="0.3">
      <c r="A720" s="14"/>
    </row>
    <row r="721" spans="1:1" x14ac:dyDescent="0.3">
      <c r="A721" s="14"/>
    </row>
    <row r="722" spans="1:1" x14ac:dyDescent="0.3">
      <c r="A722" s="14"/>
    </row>
    <row r="723" spans="1:1" x14ac:dyDescent="0.3">
      <c r="A723" s="14"/>
    </row>
    <row r="724" spans="1:1" x14ac:dyDescent="0.3">
      <c r="A724" s="14"/>
    </row>
    <row r="725" spans="1:1" x14ac:dyDescent="0.3">
      <c r="A725" s="14"/>
    </row>
    <row r="726" spans="1:1" x14ac:dyDescent="0.3">
      <c r="A726" s="14"/>
    </row>
    <row r="727" spans="1:1" x14ac:dyDescent="0.3">
      <c r="A727" s="14"/>
    </row>
    <row r="728" spans="1:1" x14ac:dyDescent="0.3">
      <c r="A728" s="14"/>
    </row>
    <row r="729" spans="1:1" x14ac:dyDescent="0.3">
      <c r="A729" s="14"/>
    </row>
    <row r="730" spans="1:1" x14ac:dyDescent="0.3">
      <c r="A730" s="14"/>
    </row>
    <row r="731" spans="1:1" x14ac:dyDescent="0.3">
      <c r="A731" s="14"/>
    </row>
    <row r="732" spans="1:1" x14ac:dyDescent="0.3">
      <c r="A732" s="14"/>
    </row>
    <row r="733" spans="1:1" x14ac:dyDescent="0.3">
      <c r="A733" s="14"/>
    </row>
    <row r="734" spans="1:1" x14ac:dyDescent="0.3">
      <c r="A734" s="14"/>
    </row>
    <row r="735" spans="1:1" x14ac:dyDescent="0.3">
      <c r="A735" s="14"/>
    </row>
    <row r="736" spans="1:1" x14ac:dyDescent="0.3">
      <c r="A736" s="14"/>
    </row>
    <row r="737" spans="1:1" x14ac:dyDescent="0.3">
      <c r="A737" s="14"/>
    </row>
    <row r="738" spans="1:1" x14ac:dyDescent="0.3">
      <c r="A738" s="14"/>
    </row>
    <row r="739" spans="1:1" x14ac:dyDescent="0.3">
      <c r="A739" s="14"/>
    </row>
    <row r="740" spans="1:1" x14ac:dyDescent="0.3">
      <c r="A740" s="14"/>
    </row>
    <row r="741" spans="1:1" x14ac:dyDescent="0.3">
      <c r="A741" s="14"/>
    </row>
    <row r="742" spans="1:1" x14ac:dyDescent="0.3">
      <c r="A742" s="14"/>
    </row>
    <row r="743" spans="1:1" x14ac:dyDescent="0.3">
      <c r="A743" s="14"/>
    </row>
    <row r="744" spans="1:1" x14ac:dyDescent="0.3">
      <c r="A744" s="14"/>
    </row>
    <row r="745" spans="1:1" x14ac:dyDescent="0.3">
      <c r="A745" s="14"/>
    </row>
    <row r="746" spans="1:1" x14ac:dyDescent="0.3">
      <c r="A746" s="14"/>
    </row>
    <row r="747" spans="1:1" x14ac:dyDescent="0.3">
      <c r="A747" s="14"/>
    </row>
    <row r="748" spans="1:1" x14ac:dyDescent="0.3">
      <c r="A748" s="14"/>
    </row>
    <row r="749" spans="1:1" x14ac:dyDescent="0.3">
      <c r="A749" s="14"/>
    </row>
    <row r="750" spans="1:1" x14ac:dyDescent="0.3">
      <c r="A750" s="14"/>
    </row>
    <row r="751" spans="1:1" x14ac:dyDescent="0.3">
      <c r="A751" s="14"/>
    </row>
    <row r="752" spans="1:1" x14ac:dyDescent="0.3">
      <c r="A752" s="14"/>
    </row>
    <row r="753" spans="1:1" x14ac:dyDescent="0.3">
      <c r="A753" s="14"/>
    </row>
    <row r="754" spans="1:1" x14ac:dyDescent="0.3">
      <c r="A754" s="14"/>
    </row>
    <row r="755" spans="1:1" x14ac:dyDescent="0.3">
      <c r="A755" s="14"/>
    </row>
    <row r="756" spans="1:1" x14ac:dyDescent="0.3">
      <c r="A756" s="14"/>
    </row>
    <row r="757" spans="1:1" x14ac:dyDescent="0.3">
      <c r="A757" s="14"/>
    </row>
    <row r="758" spans="1:1" x14ac:dyDescent="0.3">
      <c r="A758" s="14"/>
    </row>
    <row r="759" spans="1:1" x14ac:dyDescent="0.3">
      <c r="A759" s="14"/>
    </row>
    <row r="760" spans="1:1" x14ac:dyDescent="0.3">
      <c r="A760" s="14"/>
    </row>
    <row r="761" spans="1:1" x14ac:dyDescent="0.3">
      <c r="A761" s="14"/>
    </row>
    <row r="762" spans="1:1" x14ac:dyDescent="0.3">
      <c r="A762" s="14"/>
    </row>
    <row r="763" spans="1:1" x14ac:dyDescent="0.3">
      <c r="A763" s="14"/>
    </row>
    <row r="764" spans="1:1" x14ac:dyDescent="0.3">
      <c r="A764" s="14"/>
    </row>
    <row r="765" spans="1:1" x14ac:dyDescent="0.3">
      <c r="A765" s="14"/>
    </row>
    <row r="766" spans="1:1" x14ac:dyDescent="0.3">
      <c r="A766" s="14"/>
    </row>
    <row r="767" spans="1:1" x14ac:dyDescent="0.3">
      <c r="A767" s="14"/>
    </row>
    <row r="768" spans="1:1" x14ac:dyDescent="0.3">
      <c r="A768" s="14"/>
    </row>
    <row r="769" spans="1:1" x14ac:dyDescent="0.3">
      <c r="A769" s="14"/>
    </row>
    <row r="770" spans="1:1" x14ac:dyDescent="0.3">
      <c r="A770" s="14"/>
    </row>
    <row r="771" spans="1:1" x14ac:dyDescent="0.3">
      <c r="A771" s="14"/>
    </row>
    <row r="772" spans="1:1" x14ac:dyDescent="0.3">
      <c r="A772" s="14"/>
    </row>
    <row r="773" spans="1:1" x14ac:dyDescent="0.3">
      <c r="A773" s="14"/>
    </row>
    <row r="774" spans="1:1" x14ac:dyDescent="0.3">
      <c r="A774" s="14"/>
    </row>
    <row r="775" spans="1:1" x14ac:dyDescent="0.3">
      <c r="A775" s="14"/>
    </row>
    <row r="776" spans="1:1" x14ac:dyDescent="0.3">
      <c r="A776" s="14"/>
    </row>
    <row r="777" spans="1:1" x14ac:dyDescent="0.3">
      <c r="A777" s="14"/>
    </row>
    <row r="778" spans="1:1" x14ac:dyDescent="0.3">
      <c r="A778" s="14"/>
    </row>
    <row r="779" spans="1:1" x14ac:dyDescent="0.3">
      <c r="A779" s="14"/>
    </row>
    <row r="780" spans="1:1" x14ac:dyDescent="0.3">
      <c r="A780" s="14"/>
    </row>
    <row r="781" spans="1:1" x14ac:dyDescent="0.3">
      <c r="A781" s="14"/>
    </row>
    <row r="782" spans="1:1" x14ac:dyDescent="0.3">
      <c r="A782" s="14"/>
    </row>
    <row r="783" spans="1:1" x14ac:dyDescent="0.3">
      <c r="A783" s="14"/>
    </row>
    <row r="784" spans="1:1" x14ac:dyDescent="0.3">
      <c r="A784" s="14"/>
    </row>
    <row r="785" spans="1:1" x14ac:dyDescent="0.3">
      <c r="A785" s="14"/>
    </row>
    <row r="786" spans="1:1" x14ac:dyDescent="0.3">
      <c r="A786" s="14"/>
    </row>
    <row r="787" spans="1:1" x14ac:dyDescent="0.3">
      <c r="A787" s="14"/>
    </row>
    <row r="788" spans="1:1" x14ac:dyDescent="0.3">
      <c r="A788" s="14"/>
    </row>
    <row r="789" spans="1:1" x14ac:dyDescent="0.3">
      <c r="A789" s="14"/>
    </row>
    <row r="790" spans="1:1" x14ac:dyDescent="0.3">
      <c r="A790" s="14"/>
    </row>
    <row r="791" spans="1:1" x14ac:dyDescent="0.3">
      <c r="A791" s="14"/>
    </row>
    <row r="792" spans="1:1" x14ac:dyDescent="0.3">
      <c r="A792" s="14"/>
    </row>
    <row r="793" spans="1:1" x14ac:dyDescent="0.3">
      <c r="A793" s="14"/>
    </row>
    <row r="794" spans="1:1" x14ac:dyDescent="0.3">
      <c r="A794" s="14"/>
    </row>
    <row r="795" spans="1:1" x14ac:dyDescent="0.3">
      <c r="A795" s="14"/>
    </row>
    <row r="796" spans="1:1" x14ac:dyDescent="0.3">
      <c r="A796" s="14"/>
    </row>
    <row r="797" spans="1:1" x14ac:dyDescent="0.3">
      <c r="A797" s="14"/>
    </row>
    <row r="798" spans="1:1" x14ac:dyDescent="0.3">
      <c r="A798" s="14"/>
    </row>
    <row r="799" spans="1:1" x14ac:dyDescent="0.3">
      <c r="A799" s="14"/>
    </row>
    <row r="800" spans="1:1" x14ac:dyDescent="0.3">
      <c r="A800" s="14"/>
    </row>
    <row r="801" spans="1:1" x14ac:dyDescent="0.3">
      <c r="A801" s="14"/>
    </row>
    <row r="802" spans="1:1" x14ac:dyDescent="0.3">
      <c r="A802" s="14"/>
    </row>
    <row r="803" spans="1:1" x14ac:dyDescent="0.3">
      <c r="A803" s="14"/>
    </row>
    <row r="804" spans="1:1" x14ac:dyDescent="0.3">
      <c r="A804" s="14"/>
    </row>
    <row r="805" spans="1:1" x14ac:dyDescent="0.3">
      <c r="A805" s="14"/>
    </row>
    <row r="806" spans="1:1" x14ac:dyDescent="0.3">
      <c r="A806" s="14"/>
    </row>
    <row r="807" spans="1:1" x14ac:dyDescent="0.3">
      <c r="A807" s="14"/>
    </row>
    <row r="808" spans="1:1" x14ac:dyDescent="0.3">
      <c r="A808" s="14"/>
    </row>
    <row r="809" spans="1:1" x14ac:dyDescent="0.3">
      <c r="A809" s="14"/>
    </row>
    <row r="810" spans="1:1" x14ac:dyDescent="0.3">
      <c r="A810" s="14"/>
    </row>
    <row r="811" spans="1:1" x14ac:dyDescent="0.3">
      <c r="A811" s="14"/>
    </row>
    <row r="812" spans="1:1" x14ac:dyDescent="0.3">
      <c r="A812" s="14"/>
    </row>
    <row r="813" spans="1:1" x14ac:dyDescent="0.3">
      <c r="A813" s="14"/>
    </row>
    <row r="814" spans="1:1" x14ac:dyDescent="0.3">
      <c r="A814" s="14"/>
    </row>
    <row r="815" spans="1:1" x14ac:dyDescent="0.3">
      <c r="A815" s="14"/>
    </row>
    <row r="816" spans="1:1" x14ac:dyDescent="0.3">
      <c r="A816" s="14"/>
    </row>
    <row r="817" spans="1:1" x14ac:dyDescent="0.3">
      <c r="A817" s="14"/>
    </row>
    <row r="818" spans="1:1" x14ac:dyDescent="0.3">
      <c r="A818" s="14"/>
    </row>
    <row r="819" spans="1:1" x14ac:dyDescent="0.3">
      <c r="A819" s="14"/>
    </row>
    <row r="820" spans="1:1" x14ac:dyDescent="0.3">
      <c r="A820" s="14"/>
    </row>
    <row r="821" spans="1:1" x14ac:dyDescent="0.3">
      <c r="A821" s="14"/>
    </row>
    <row r="822" spans="1:1" x14ac:dyDescent="0.3">
      <c r="A822" s="14"/>
    </row>
    <row r="823" spans="1:1" x14ac:dyDescent="0.3">
      <c r="A823" s="14"/>
    </row>
    <row r="824" spans="1:1" x14ac:dyDescent="0.3">
      <c r="A824" s="14"/>
    </row>
    <row r="825" spans="1:1" x14ac:dyDescent="0.3">
      <c r="A825" s="14"/>
    </row>
    <row r="826" spans="1:1" x14ac:dyDescent="0.3">
      <c r="A826" s="14"/>
    </row>
    <row r="827" spans="1:1" x14ac:dyDescent="0.3">
      <c r="A827" s="14"/>
    </row>
    <row r="828" spans="1:1" x14ac:dyDescent="0.3">
      <c r="A828" s="14"/>
    </row>
    <row r="829" spans="1:1" x14ac:dyDescent="0.3">
      <c r="A829" s="14"/>
    </row>
    <row r="830" spans="1:1" x14ac:dyDescent="0.3">
      <c r="A830" s="14"/>
    </row>
    <row r="831" spans="1:1" x14ac:dyDescent="0.3">
      <c r="A831" s="14"/>
    </row>
    <row r="832" spans="1:1" x14ac:dyDescent="0.3">
      <c r="A832" s="14"/>
    </row>
    <row r="833" spans="1:1" x14ac:dyDescent="0.3">
      <c r="A833" s="14"/>
    </row>
    <row r="834" spans="1:1" x14ac:dyDescent="0.3">
      <c r="A834" s="14"/>
    </row>
    <row r="835" spans="1:1" x14ac:dyDescent="0.3">
      <c r="A835" s="14"/>
    </row>
    <row r="836" spans="1:1" x14ac:dyDescent="0.3">
      <c r="A836" s="14"/>
    </row>
    <row r="837" spans="1:1" x14ac:dyDescent="0.3">
      <c r="A837" s="14"/>
    </row>
    <row r="838" spans="1:1" x14ac:dyDescent="0.3">
      <c r="A838" s="14"/>
    </row>
    <row r="839" spans="1:1" x14ac:dyDescent="0.3">
      <c r="A839" s="14"/>
    </row>
    <row r="840" spans="1:1" x14ac:dyDescent="0.3">
      <c r="A840" s="14"/>
    </row>
    <row r="841" spans="1:1" x14ac:dyDescent="0.3">
      <c r="A841" s="14"/>
    </row>
    <row r="842" spans="1:1" x14ac:dyDescent="0.3">
      <c r="A842" s="14"/>
    </row>
    <row r="843" spans="1:1" x14ac:dyDescent="0.3">
      <c r="A843" s="14"/>
    </row>
    <row r="844" spans="1:1" x14ac:dyDescent="0.3">
      <c r="A844" s="14"/>
    </row>
    <row r="845" spans="1:1" x14ac:dyDescent="0.3">
      <c r="A845" s="14"/>
    </row>
    <row r="846" spans="1:1" x14ac:dyDescent="0.3">
      <c r="A846" s="14"/>
    </row>
    <row r="847" spans="1:1" x14ac:dyDescent="0.3">
      <c r="A847" s="14"/>
    </row>
    <row r="848" spans="1:1" x14ac:dyDescent="0.3">
      <c r="A848" s="14"/>
    </row>
    <row r="849" spans="1:1" x14ac:dyDescent="0.3">
      <c r="A849" s="14"/>
    </row>
    <row r="850" spans="1:1" x14ac:dyDescent="0.3">
      <c r="A850" s="14"/>
    </row>
    <row r="851" spans="1:1" x14ac:dyDescent="0.3">
      <c r="A851" s="14"/>
    </row>
    <row r="852" spans="1:1" x14ac:dyDescent="0.3">
      <c r="A852" s="14"/>
    </row>
    <row r="853" spans="1:1" x14ac:dyDescent="0.3">
      <c r="A853" s="14"/>
    </row>
    <row r="854" spans="1:1" x14ac:dyDescent="0.3">
      <c r="A854" s="14"/>
    </row>
    <row r="855" spans="1:1" x14ac:dyDescent="0.3">
      <c r="A855" s="14"/>
    </row>
    <row r="856" spans="1:1" x14ac:dyDescent="0.3">
      <c r="A856" s="14"/>
    </row>
    <row r="857" spans="1:1" x14ac:dyDescent="0.3">
      <c r="A857" s="14"/>
    </row>
    <row r="858" spans="1:1" x14ac:dyDescent="0.3">
      <c r="A858" s="14"/>
    </row>
    <row r="859" spans="1:1" x14ac:dyDescent="0.3">
      <c r="A859" s="14"/>
    </row>
    <row r="860" spans="1:1" x14ac:dyDescent="0.3">
      <c r="A860" s="14"/>
    </row>
    <row r="861" spans="1:1" x14ac:dyDescent="0.3">
      <c r="A861" s="14"/>
    </row>
    <row r="862" spans="1:1" x14ac:dyDescent="0.3">
      <c r="A862" s="14"/>
    </row>
    <row r="863" spans="1:1" x14ac:dyDescent="0.3">
      <c r="A863" s="14"/>
    </row>
    <row r="864" spans="1:1" x14ac:dyDescent="0.3">
      <c r="A864" s="14"/>
    </row>
    <row r="865" spans="1:1" x14ac:dyDescent="0.3">
      <c r="A865" s="14"/>
    </row>
    <row r="866" spans="1:1" x14ac:dyDescent="0.3">
      <c r="A866" s="14"/>
    </row>
    <row r="867" spans="1:1" x14ac:dyDescent="0.3">
      <c r="A867" s="14"/>
    </row>
    <row r="868" spans="1:1" x14ac:dyDescent="0.3">
      <c r="A868" s="14"/>
    </row>
    <row r="869" spans="1:1" x14ac:dyDescent="0.3">
      <c r="A869" s="14"/>
    </row>
    <row r="870" spans="1:1" x14ac:dyDescent="0.3">
      <c r="A870" s="14"/>
    </row>
    <row r="871" spans="1:1" x14ac:dyDescent="0.3">
      <c r="A871" s="14"/>
    </row>
    <row r="872" spans="1:1" x14ac:dyDescent="0.3">
      <c r="A872" s="14"/>
    </row>
    <row r="873" spans="1:1" x14ac:dyDescent="0.3">
      <c r="A873" s="14"/>
    </row>
    <row r="874" spans="1:1" x14ac:dyDescent="0.3">
      <c r="A874" s="14"/>
    </row>
    <row r="875" spans="1:1" x14ac:dyDescent="0.3">
      <c r="A875" s="14"/>
    </row>
    <row r="876" spans="1:1" x14ac:dyDescent="0.3">
      <c r="A876" s="14"/>
    </row>
    <row r="877" spans="1:1" x14ac:dyDescent="0.3">
      <c r="A877" s="14"/>
    </row>
    <row r="878" spans="1:1" x14ac:dyDescent="0.3">
      <c r="A878" s="14"/>
    </row>
    <row r="879" spans="1:1" x14ac:dyDescent="0.3">
      <c r="A879" s="14"/>
    </row>
    <row r="880" spans="1:1" x14ac:dyDescent="0.3">
      <c r="A880" s="14"/>
    </row>
    <row r="881" spans="1:1" x14ac:dyDescent="0.3">
      <c r="A881" s="14"/>
    </row>
    <row r="882" spans="1:1" x14ac:dyDescent="0.3">
      <c r="A882" s="14"/>
    </row>
    <row r="883" spans="1:1" x14ac:dyDescent="0.3">
      <c r="A883" s="14"/>
    </row>
    <row r="884" spans="1:1" x14ac:dyDescent="0.3">
      <c r="A884" s="14"/>
    </row>
    <row r="885" spans="1:1" x14ac:dyDescent="0.3">
      <c r="A885" s="14"/>
    </row>
    <row r="886" spans="1:1" x14ac:dyDescent="0.3">
      <c r="A886" s="14"/>
    </row>
    <row r="887" spans="1:1" x14ac:dyDescent="0.3">
      <c r="A887" s="14"/>
    </row>
    <row r="888" spans="1:1" x14ac:dyDescent="0.3">
      <c r="A888" s="14"/>
    </row>
    <row r="889" spans="1:1" x14ac:dyDescent="0.3">
      <c r="A889" s="14"/>
    </row>
    <row r="890" spans="1:1" x14ac:dyDescent="0.3">
      <c r="A890" s="14"/>
    </row>
    <row r="891" spans="1:1" x14ac:dyDescent="0.3">
      <c r="A891" s="14"/>
    </row>
    <row r="892" spans="1:1" x14ac:dyDescent="0.3">
      <c r="A892" s="14"/>
    </row>
    <row r="893" spans="1:1" x14ac:dyDescent="0.3">
      <c r="A893" s="14"/>
    </row>
    <row r="894" spans="1:1" x14ac:dyDescent="0.3">
      <c r="A894" s="14"/>
    </row>
    <row r="895" spans="1:1" x14ac:dyDescent="0.3">
      <c r="A895" s="14"/>
    </row>
    <row r="896" spans="1:1" x14ac:dyDescent="0.3">
      <c r="A896" s="14"/>
    </row>
    <row r="897" spans="1:1" x14ac:dyDescent="0.3">
      <c r="A897" s="14"/>
    </row>
    <row r="898" spans="1:1" x14ac:dyDescent="0.3">
      <c r="A898" s="14"/>
    </row>
    <row r="899" spans="1:1" x14ac:dyDescent="0.3">
      <c r="A899" s="14"/>
    </row>
    <row r="900" spans="1:1" x14ac:dyDescent="0.3">
      <c r="A900" s="14"/>
    </row>
    <row r="901" spans="1:1" x14ac:dyDescent="0.3">
      <c r="A901" s="14"/>
    </row>
    <row r="902" spans="1:1" x14ac:dyDescent="0.3">
      <c r="A902" s="14"/>
    </row>
    <row r="903" spans="1:1" x14ac:dyDescent="0.3">
      <c r="A903" s="14"/>
    </row>
    <row r="904" spans="1:1" x14ac:dyDescent="0.3">
      <c r="A904" s="14"/>
    </row>
    <row r="905" spans="1:1" x14ac:dyDescent="0.3">
      <c r="A905" s="14"/>
    </row>
    <row r="906" spans="1:1" x14ac:dyDescent="0.3">
      <c r="A906" s="14"/>
    </row>
    <row r="907" spans="1:1" x14ac:dyDescent="0.3">
      <c r="A907" s="14"/>
    </row>
    <row r="908" spans="1:1" x14ac:dyDescent="0.3">
      <c r="A908" s="14"/>
    </row>
    <row r="909" spans="1:1" x14ac:dyDescent="0.3">
      <c r="A909" s="14"/>
    </row>
    <row r="910" spans="1:1" x14ac:dyDescent="0.3">
      <c r="A910" s="14"/>
    </row>
    <row r="911" spans="1:1" x14ac:dyDescent="0.3">
      <c r="A911" s="14"/>
    </row>
    <row r="912" spans="1:1" x14ac:dyDescent="0.3">
      <c r="A912" s="14"/>
    </row>
    <row r="913" spans="1:1" x14ac:dyDescent="0.3">
      <c r="A913" s="14"/>
    </row>
    <row r="914" spans="1:1" x14ac:dyDescent="0.3">
      <c r="A914" s="14"/>
    </row>
    <row r="915" spans="1:1" x14ac:dyDescent="0.3">
      <c r="A915" s="14"/>
    </row>
    <row r="916" spans="1:1" x14ac:dyDescent="0.3">
      <c r="A916" s="14"/>
    </row>
    <row r="917" spans="1:1" x14ac:dyDescent="0.3">
      <c r="A917" s="14"/>
    </row>
    <row r="918" spans="1:1" x14ac:dyDescent="0.3">
      <c r="A918" s="14"/>
    </row>
    <row r="919" spans="1:1" x14ac:dyDescent="0.3">
      <c r="A919" s="14"/>
    </row>
    <row r="920" spans="1:1" x14ac:dyDescent="0.3">
      <c r="A920" s="14"/>
    </row>
    <row r="921" spans="1:1" x14ac:dyDescent="0.3">
      <c r="A921" s="14"/>
    </row>
    <row r="922" spans="1:1" x14ac:dyDescent="0.3">
      <c r="A922" s="14"/>
    </row>
    <row r="923" spans="1:1" x14ac:dyDescent="0.3">
      <c r="A923" s="14"/>
    </row>
    <row r="924" spans="1:1" x14ac:dyDescent="0.3">
      <c r="A924" s="14"/>
    </row>
    <row r="925" spans="1:1" x14ac:dyDescent="0.3">
      <c r="A925" s="14"/>
    </row>
    <row r="926" spans="1:1" x14ac:dyDescent="0.3">
      <c r="A926" s="14"/>
    </row>
    <row r="927" spans="1:1" x14ac:dyDescent="0.3">
      <c r="A927" s="14"/>
    </row>
    <row r="928" spans="1:1" x14ac:dyDescent="0.3">
      <c r="A928" s="14"/>
    </row>
    <row r="929" spans="1:1" x14ac:dyDescent="0.3">
      <c r="A929" s="14"/>
    </row>
    <row r="930" spans="1:1" x14ac:dyDescent="0.3">
      <c r="A930" s="14"/>
    </row>
    <row r="931" spans="1:1" x14ac:dyDescent="0.3">
      <c r="A931" s="14"/>
    </row>
    <row r="932" spans="1:1" x14ac:dyDescent="0.3">
      <c r="A932" s="14"/>
    </row>
    <row r="933" spans="1:1" x14ac:dyDescent="0.3">
      <c r="A933" s="14"/>
    </row>
    <row r="934" spans="1:1" x14ac:dyDescent="0.3">
      <c r="A934" s="14"/>
    </row>
    <row r="935" spans="1:1" x14ac:dyDescent="0.3">
      <c r="A935" s="14"/>
    </row>
    <row r="936" spans="1:1" x14ac:dyDescent="0.3">
      <c r="A936" s="14"/>
    </row>
    <row r="937" spans="1:1" x14ac:dyDescent="0.3">
      <c r="A937" s="14"/>
    </row>
    <row r="938" spans="1:1" x14ac:dyDescent="0.3">
      <c r="A938" s="14"/>
    </row>
    <row r="939" spans="1:1" x14ac:dyDescent="0.3">
      <c r="A939" s="14"/>
    </row>
    <row r="940" spans="1:1" x14ac:dyDescent="0.3">
      <c r="A940" s="14"/>
    </row>
    <row r="941" spans="1:1" x14ac:dyDescent="0.3">
      <c r="A941" s="14"/>
    </row>
    <row r="942" spans="1:1" x14ac:dyDescent="0.3">
      <c r="A942" s="14"/>
    </row>
    <row r="943" spans="1:1" x14ac:dyDescent="0.3">
      <c r="A943" s="14"/>
    </row>
    <row r="944" spans="1:1" x14ac:dyDescent="0.3">
      <c r="A944" s="14"/>
    </row>
    <row r="945" spans="1:1" x14ac:dyDescent="0.3">
      <c r="A945" s="14"/>
    </row>
    <row r="946" spans="1:1" x14ac:dyDescent="0.3">
      <c r="A946" s="14"/>
    </row>
    <row r="947" spans="1:1" x14ac:dyDescent="0.3">
      <c r="A947" s="14"/>
    </row>
    <row r="948" spans="1:1" x14ac:dyDescent="0.3">
      <c r="A948" s="14"/>
    </row>
    <row r="949" spans="1:1" x14ac:dyDescent="0.3">
      <c r="A949" s="14"/>
    </row>
    <row r="950" spans="1:1" x14ac:dyDescent="0.3">
      <c r="A950" s="14"/>
    </row>
    <row r="951" spans="1:1" x14ac:dyDescent="0.3">
      <c r="A951" s="14"/>
    </row>
    <row r="952" spans="1:1" x14ac:dyDescent="0.3">
      <c r="A952" s="14"/>
    </row>
    <row r="953" spans="1:1" x14ac:dyDescent="0.3">
      <c r="A953" s="14"/>
    </row>
    <row r="954" spans="1:1" x14ac:dyDescent="0.3">
      <c r="A954" s="14"/>
    </row>
    <row r="955" spans="1:1" x14ac:dyDescent="0.3">
      <c r="A955" s="14"/>
    </row>
    <row r="956" spans="1:1" x14ac:dyDescent="0.3">
      <c r="A956" s="14"/>
    </row>
    <row r="957" spans="1:1" x14ac:dyDescent="0.3">
      <c r="A957" s="14"/>
    </row>
    <row r="958" spans="1:1" x14ac:dyDescent="0.3">
      <c r="A958" s="14"/>
    </row>
    <row r="959" spans="1:1" x14ac:dyDescent="0.3">
      <c r="A959" s="14"/>
    </row>
    <row r="960" spans="1:1" x14ac:dyDescent="0.3">
      <c r="A960" s="14"/>
    </row>
    <row r="961" spans="1:1" x14ac:dyDescent="0.3">
      <c r="A961" s="14"/>
    </row>
    <row r="962" spans="1:1" x14ac:dyDescent="0.3">
      <c r="A962" s="14"/>
    </row>
    <row r="963" spans="1:1" x14ac:dyDescent="0.3">
      <c r="A963" s="14"/>
    </row>
    <row r="964" spans="1:1" x14ac:dyDescent="0.3">
      <c r="A964" s="14"/>
    </row>
    <row r="965" spans="1:1" x14ac:dyDescent="0.3">
      <c r="A965" s="14"/>
    </row>
    <row r="966" spans="1:1" x14ac:dyDescent="0.3">
      <c r="A966" s="14"/>
    </row>
    <row r="967" spans="1:1" x14ac:dyDescent="0.3">
      <c r="A967" s="14"/>
    </row>
    <row r="968" spans="1:1" x14ac:dyDescent="0.3">
      <c r="A968" s="14"/>
    </row>
    <row r="969" spans="1:1" x14ac:dyDescent="0.3">
      <c r="A969" s="14"/>
    </row>
    <row r="970" spans="1:1" x14ac:dyDescent="0.3">
      <c r="A970" s="14"/>
    </row>
    <row r="971" spans="1:1" x14ac:dyDescent="0.3">
      <c r="A971" s="14"/>
    </row>
    <row r="972" spans="1:1" x14ac:dyDescent="0.3">
      <c r="A972" s="14"/>
    </row>
    <row r="973" spans="1:1" x14ac:dyDescent="0.3">
      <c r="A973" s="14"/>
    </row>
    <row r="974" spans="1:1" x14ac:dyDescent="0.3">
      <c r="A974" s="14"/>
    </row>
    <row r="975" spans="1:1" x14ac:dyDescent="0.3">
      <c r="A975" s="14"/>
    </row>
    <row r="976" spans="1:1" x14ac:dyDescent="0.3">
      <c r="A976" s="14"/>
    </row>
    <row r="977" spans="1:1" x14ac:dyDescent="0.3">
      <c r="A977" s="14"/>
    </row>
    <row r="978" spans="1:1" x14ac:dyDescent="0.3">
      <c r="A978" s="14"/>
    </row>
    <row r="979" spans="1:1" x14ac:dyDescent="0.3">
      <c r="A979" s="14"/>
    </row>
    <row r="980" spans="1:1" x14ac:dyDescent="0.3">
      <c r="A980" s="14"/>
    </row>
    <row r="981" spans="1:1" x14ac:dyDescent="0.3">
      <c r="A981" s="14"/>
    </row>
    <row r="982" spans="1:1" x14ac:dyDescent="0.3">
      <c r="A982" s="14"/>
    </row>
    <row r="983" spans="1:1" x14ac:dyDescent="0.3">
      <c r="A983" s="14"/>
    </row>
    <row r="984" spans="1:1" x14ac:dyDescent="0.3">
      <c r="A984" s="14"/>
    </row>
    <row r="985" spans="1:1" x14ac:dyDescent="0.3">
      <c r="A985" s="14"/>
    </row>
    <row r="986" spans="1:1" x14ac:dyDescent="0.3">
      <c r="A986" s="14"/>
    </row>
    <row r="987" spans="1:1" x14ac:dyDescent="0.3">
      <c r="A987" s="14"/>
    </row>
    <row r="988" spans="1:1" x14ac:dyDescent="0.3">
      <c r="A988" s="14"/>
    </row>
    <row r="989" spans="1:1" x14ac:dyDescent="0.3">
      <c r="A989" s="14"/>
    </row>
    <row r="990" spans="1:1" x14ac:dyDescent="0.3">
      <c r="A990" s="14"/>
    </row>
    <row r="991" spans="1:1" x14ac:dyDescent="0.3">
      <c r="A991" s="14"/>
    </row>
    <row r="992" spans="1:1" x14ac:dyDescent="0.3">
      <c r="A992" s="14"/>
    </row>
    <row r="993" spans="1:1" x14ac:dyDescent="0.3">
      <c r="A993" s="14"/>
    </row>
    <row r="994" spans="1:1" x14ac:dyDescent="0.3">
      <c r="A994" s="14"/>
    </row>
    <row r="995" spans="1:1" x14ac:dyDescent="0.3">
      <c r="A995" s="14"/>
    </row>
    <row r="996" spans="1:1" x14ac:dyDescent="0.3">
      <c r="A996" s="14"/>
    </row>
    <row r="997" spans="1:1" x14ac:dyDescent="0.3">
      <c r="A997" s="14"/>
    </row>
    <row r="998" spans="1:1" x14ac:dyDescent="0.3">
      <c r="A998" s="14"/>
    </row>
    <row r="999" spans="1:1" x14ac:dyDescent="0.3">
      <c r="A999" s="14"/>
    </row>
    <row r="1000" spans="1:1" x14ac:dyDescent="0.3">
      <c r="A1000" s="14"/>
    </row>
    <row r="1001" spans="1:1" x14ac:dyDescent="0.3">
      <c r="A1001" s="14"/>
    </row>
    <row r="1002" spans="1:1" x14ac:dyDescent="0.3">
      <c r="A1002" s="14"/>
    </row>
    <row r="1003" spans="1:1" x14ac:dyDescent="0.3">
      <c r="A1003" s="14"/>
    </row>
    <row r="1004" spans="1:1" x14ac:dyDescent="0.3">
      <c r="A1004" s="14"/>
    </row>
    <row r="1005" spans="1:1" x14ac:dyDescent="0.3">
      <c r="A1005" s="14"/>
    </row>
    <row r="1006" spans="1:1" x14ac:dyDescent="0.3">
      <c r="A1006" s="14"/>
    </row>
    <row r="1007" spans="1:1" x14ac:dyDescent="0.3">
      <c r="A1007" s="14"/>
    </row>
    <row r="1008" spans="1:1" x14ac:dyDescent="0.3">
      <c r="A1008" s="14"/>
    </row>
    <row r="1009" spans="1:1" x14ac:dyDescent="0.3">
      <c r="A1009" s="14"/>
    </row>
    <row r="1010" spans="1:1" x14ac:dyDescent="0.3">
      <c r="A1010" s="14"/>
    </row>
    <row r="1011" spans="1:1" x14ac:dyDescent="0.3">
      <c r="A1011" s="14"/>
    </row>
    <row r="1012" spans="1:1" x14ac:dyDescent="0.3">
      <c r="A1012" s="14"/>
    </row>
    <row r="1013" spans="1:1" x14ac:dyDescent="0.3">
      <c r="A1013" s="14"/>
    </row>
    <row r="1014" spans="1:1" x14ac:dyDescent="0.3">
      <c r="A1014" s="14"/>
    </row>
    <row r="1015" spans="1:1" x14ac:dyDescent="0.3">
      <c r="A1015" s="14"/>
    </row>
    <row r="1016" spans="1:1" x14ac:dyDescent="0.3">
      <c r="A1016" s="14"/>
    </row>
    <row r="1017" spans="1:1" x14ac:dyDescent="0.3">
      <c r="A1017" s="14"/>
    </row>
    <row r="1018" spans="1:1" x14ac:dyDescent="0.3">
      <c r="A1018" s="14"/>
    </row>
    <row r="1019" spans="1:1" x14ac:dyDescent="0.3">
      <c r="A1019" s="14"/>
    </row>
    <row r="1020" spans="1:1" x14ac:dyDescent="0.3">
      <c r="A1020" s="14"/>
    </row>
    <row r="1021" spans="1:1" x14ac:dyDescent="0.3">
      <c r="A1021" s="14"/>
    </row>
    <row r="1022" spans="1:1" x14ac:dyDescent="0.3">
      <c r="A1022" s="14"/>
    </row>
    <row r="1023" spans="1:1" x14ac:dyDescent="0.3">
      <c r="A1023" s="14"/>
    </row>
    <row r="1024" spans="1:1" x14ac:dyDescent="0.3">
      <c r="A1024" s="14"/>
    </row>
    <row r="1025" spans="1:1" x14ac:dyDescent="0.3">
      <c r="A1025" s="14"/>
    </row>
    <row r="1026" spans="1:1" x14ac:dyDescent="0.3">
      <c r="A1026" s="14"/>
    </row>
    <row r="1027" spans="1:1" x14ac:dyDescent="0.3">
      <c r="A1027" s="14"/>
    </row>
    <row r="1028" spans="1:1" x14ac:dyDescent="0.3">
      <c r="A1028" s="14"/>
    </row>
    <row r="1029" spans="1:1" x14ac:dyDescent="0.3">
      <c r="A1029" s="14"/>
    </row>
    <row r="1030" spans="1:1" x14ac:dyDescent="0.3">
      <c r="A1030" s="14"/>
    </row>
    <row r="1031" spans="1:1" x14ac:dyDescent="0.3">
      <c r="A1031" s="14"/>
    </row>
    <row r="1032" spans="1:1" x14ac:dyDescent="0.3">
      <c r="A1032" s="14"/>
    </row>
    <row r="1033" spans="1:1" x14ac:dyDescent="0.3">
      <c r="A1033" s="14"/>
    </row>
    <row r="1034" spans="1:1" x14ac:dyDescent="0.3">
      <c r="A1034" s="14"/>
    </row>
    <row r="1035" spans="1:1" x14ac:dyDescent="0.3">
      <c r="A1035" s="14"/>
    </row>
    <row r="1036" spans="1:1" x14ac:dyDescent="0.3">
      <c r="A1036" s="14"/>
    </row>
    <row r="1037" spans="1:1" x14ac:dyDescent="0.3">
      <c r="A1037" s="14"/>
    </row>
    <row r="1038" spans="1:1" x14ac:dyDescent="0.3">
      <c r="A1038" s="14"/>
    </row>
    <row r="1039" spans="1:1" x14ac:dyDescent="0.3">
      <c r="A1039" s="14"/>
    </row>
    <row r="1040" spans="1:1" x14ac:dyDescent="0.3">
      <c r="A1040" s="14"/>
    </row>
    <row r="1041" spans="1:1" x14ac:dyDescent="0.3">
      <c r="A1041" s="14"/>
    </row>
    <row r="1042" spans="1:1" x14ac:dyDescent="0.3">
      <c r="A1042" s="14"/>
    </row>
    <row r="1043" spans="1:1" x14ac:dyDescent="0.3">
      <c r="A1043" s="14"/>
    </row>
    <row r="1044" spans="1:1" x14ac:dyDescent="0.3">
      <c r="A1044" s="14"/>
    </row>
    <row r="1045" spans="1:1" x14ac:dyDescent="0.3">
      <c r="A1045" s="14"/>
    </row>
    <row r="1046" spans="1:1" x14ac:dyDescent="0.3">
      <c r="A1046" s="14"/>
    </row>
    <row r="1047" spans="1:1" x14ac:dyDescent="0.3">
      <c r="A1047" s="14"/>
    </row>
    <row r="1048" spans="1:1" x14ac:dyDescent="0.3">
      <c r="A1048" s="14"/>
    </row>
    <row r="1049" spans="1:1" x14ac:dyDescent="0.3">
      <c r="A1049" s="14"/>
    </row>
    <row r="1050" spans="1:1" x14ac:dyDescent="0.3">
      <c r="A1050" s="14"/>
    </row>
    <row r="1051" spans="1:1" x14ac:dyDescent="0.3">
      <c r="A1051" s="14"/>
    </row>
    <row r="1052" spans="1:1" x14ac:dyDescent="0.3">
      <c r="A1052" s="14"/>
    </row>
    <row r="1053" spans="1:1" x14ac:dyDescent="0.3">
      <c r="A1053" s="14"/>
    </row>
    <row r="1054" spans="1:1" x14ac:dyDescent="0.3">
      <c r="A1054" s="14"/>
    </row>
    <row r="1055" spans="1:1" x14ac:dyDescent="0.3">
      <c r="A1055" s="14"/>
    </row>
    <row r="1056" spans="1:1" x14ac:dyDescent="0.3">
      <c r="A1056" s="14"/>
    </row>
    <row r="1057" spans="1:1" x14ac:dyDescent="0.3">
      <c r="A1057" s="14"/>
    </row>
    <row r="1058" spans="1:1" x14ac:dyDescent="0.3">
      <c r="A1058" s="14"/>
    </row>
    <row r="1059" spans="1:1" x14ac:dyDescent="0.3">
      <c r="A1059" s="14"/>
    </row>
    <row r="1060" spans="1:1" x14ac:dyDescent="0.3">
      <c r="A1060" s="14"/>
    </row>
    <row r="1061" spans="1:1" x14ac:dyDescent="0.3">
      <c r="A1061" s="14"/>
    </row>
    <row r="1062" spans="1:1" x14ac:dyDescent="0.3">
      <c r="A1062" s="14"/>
    </row>
    <row r="1063" spans="1:1" x14ac:dyDescent="0.3">
      <c r="A1063" s="14"/>
    </row>
    <row r="1064" spans="1:1" x14ac:dyDescent="0.3">
      <c r="A1064" s="14"/>
    </row>
    <row r="1065" spans="1:1" x14ac:dyDescent="0.3">
      <c r="A1065" s="14"/>
    </row>
    <row r="1066" spans="1:1" x14ac:dyDescent="0.3">
      <c r="A1066" s="14"/>
    </row>
    <row r="1067" spans="1:1" x14ac:dyDescent="0.3">
      <c r="A1067" s="14"/>
    </row>
    <row r="1068" spans="1:1" x14ac:dyDescent="0.3">
      <c r="A1068" s="14"/>
    </row>
    <row r="1069" spans="1:1" x14ac:dyDescent="0.3">
      <c r="A1069" s="14"/>
    </row>
    <row r="1070" spans="1:1" x14ac:dyDescent="0.3">
      <c r="A1070" s="14"/>
    </row>
    <row r="1071" spans="1:1" x14ac:dyDescent="0.3">
      <c r="A1071" s="14"/>
    </row>
    <row r="1072" spans="1:1" x14ac:dyDescent="0.3">
      <c r="A1072" s="14"/>
    </row>
    <row r="1073" spans="1:1" x14ac:dyDescent="0.3">
      <c r="A1073" s="14"/>
    </row>
    <row r="1074" spans="1:1" x14ac:dyDescent="0.3">
      <c r="A1074" s="14"/>
    </row>
    <row r="1075" spans="1:1" x14ac:dyDescent="0.3">
      <c r="A1075" s="14"/>
    </row>
    <row r="1076" spans="1:1" x14ac:dyDescent="0.3">
      <c r="A1076" s="14"/>
    </row>
    <row r="1077" spans="1:1" x14ac:dyDescent="0.3">
      <c r="A1077" s="14"/>
    </row>
    <row r="1078" spans="1:1" x14ac:dyDescent="0.3">
      <c r="A1078" s="14"/>
    </row>
    <row r="1079" spans="1:1" x14ac:dyDescent="0.3">
      <c r="A1079" s="14"/>
    </row>
    <row r="1080" spans="1:1" x14ac:dyDescent="0.3">
      <c r="A1080" s="14"/>
    </row>
    <row r="1081" spans="1:1" x14ac:dyDescent="0.3">
      <c r="A1081" s="14"/>
    </row>
    <row r="1082" spans="1:1" x14ac:dyDescent="0.3">
      <c r="A1082" s="14"/>
    </row>
    <row r="1083" spans="1:1" x14ac:dyDescent="0.3">
      <c r="A1083" s="14"/>
    </row>
    <row r="1084" spans="1:1" x14ac:dyDescent="0.3">
      <c r="A1084" s="14"/>
    </row>
    <row r="1085" spans="1:1" x14ac:dyDescent="0.3">
      <c r="A1085" s="14"/>
    </row>
    <row r="1086" spans="1:1" x14ac:dyDescent="0.3">
      <c r="A1086" s="14"/>
    </row>
    <row r="1087" spans="1:1" x14ac:dyDescent="0.3">
      <c r="A1087" s="14"/>
    </row>
    <row r="1088" spans="1:1" x14ac:dyDescent="0.3">
      <c r="A1088" s="14"/>
    </row>
    <row r="1089" spans="1:1" x14ac:dyDescent="0.3">
      <c r="A1089" s="14"/>
    </row>
    <row r="1090" spans="1:1" x14ac:dyDescent="0.3">
      <c r="A1090" s="14"/>
    </row>
    <row r="1091" spans="1:1" x14ac:dyDescent="0.3">
      <c r="A1091" s="14"/>
    </row>
    <row r="1092" spans="1:1" x14ac:dyDescent="0.3">
      <c r="A1092" s="14"/>
    </row>
    <row r="1093" spans="1:1" x14ac:dyDescent="0.3">
      <c r="A1093" s="14"/>
    </row>
    <row r="1094" spans="1:1" x14ac:dyDescent="0.3">
      <c r="A1094" s="14"/>
    </row>
    <row r="1095" spans="1:1" x14ac:dyDescent="0.3">
      <c r="A1095" s="14"/>
    </row>
    <row r="1096" spans="1:1" x14ac:dyDescent="0.3">
      <c r="A1096" s="14"/>
    </row>
    <row r="1097" spans="1:1" x14ac:dyDescent="0.3">
      <c r="A1097" s="14"/>
    </row>
    <row r="1098" spans="1:1" x14ac:dyDescent="0.3">
      <c r="A1098" s="14"/>
    </row>
    <row r="1099" spans="1:1" x14ac:dyDescent="0.3">
      <c r="A1099" s="14"/>
    </row>
    <row r="1100" spans="1:1" x14ac:dyDescent="0.3">
      <c r="A1100" s="14"/>
    </row>
    <row r="1101" spans="1:1" x14ac:dyDescent="0.3">
      <c r="A1101" s="14"/>
    </row>
    <row r="1102" spans="1:1" x14ac:dyDescent="0.3">
      <c r="A1102" s="14"/>
    </row>
    <row r="1103" spans="1:1" x14ac:dyDescent="0.3">
      <c r="A1103" s="14"/>
    </row>
    <row r="1104" spans="1:1" x14ac:dyDescent="0.3">
      <c r="A1104" s="14"/>
    </row>
    <row r="1105" spans="1:1" x14ac:dyDescent="0.3">
      <c r="A1105" s="14"/>
    </row>
    <row r="1106" spans="1:1" x14ac:dyDescent="0.3">
      <c r="A1106" s="14"/>
    </row>
    <row r="1107" spans="1:1" x14ac:dyDescent="0.3">
      <c r="A1107" s="14"/>
    </row>
    <row r="1108" spans="1:1" x14ac:dyDescent="0.3">
      <c r="A1108" s="14"/>
    </row>
    <row r="1109" spans="1:1" x14ac:dyDescent="0.3">
      <c r="A1109" s="14"/>
    </row>
    <row r="1110" spans="1:1" x14ac:dyDescent="0.3">
      <c r="A1110" s="14"/>
    </row>
    <row r="1111" spans="1:1" x14ac:dyDescent="0.3">
      <c r="A1111" s="14"/>
    </row>
    <row r="1112" spans="1:1" x14ac:dyDescent="0.3">
      <c r="A1112" s="14"/>
    </row>
    <row r="1113" spans="1:1" x14ac:dyDescent="0.3">
      <c r="A1113" s="14"/>
    </row>
    <row r="1114" spans="1:1" x14ac:dyDescent="0.3">
      <c r="A1114" s="14"/>
    </row>
    <row r="1115" spans="1:1" x14ac:dyDescent="0.3">
      <c r="A1115" s="14"/>
    </row>
    <row r="1116" spans="1:1" x14ac:dyDescent="0.3">
      <c r="A1116" s="14"/>
    </row>
    <row r="1117" spans="1:1" x14ac:dyDescent="0.3">
      <c r="A1117" s="14"/>
    </row>
    <row r="1118" spans="1:1" x14ac:dyDescent="0.3">
      <c r="A1118" s="14"/>
    </row>
    <row r="1119" spans="1:1" x14ac:dyDescent="0.3">
      <c r="A1119" s="14"/>
    </row>
    <row r="1120" spans="1:1" x14ac:dyDescent="0.3">
      <c r="A1120" s="14"/>
    </row>
    <row r="1121" spans="1:1" x14ac:dyDescent="0.3">
      <c r="A1121" s="14"/>
    </row>
    <row r="1122" spans="1:1" x14ac:dyDescent="0.3">
      <c r="A1122" s="14"/>
    </row>
    <row r="1123" spans="1:1" x14ac:dyDescent="0.3">
      <c r="A1123" s="14"/>
    </row>
    <row r="1124" spans="1:1" x14ac:dyDescent="0.3">
      <c r="A1124" s="14"/>
    </row>
    <row r="1125" spans="1:1" x14ac:dyDescent="0.3">
      <c r="A1125" s="14"/>
    </row>
    <row r="1126" spans="1:1" x14ac:dyDescent="0.3">
      <c r="A1126" s="14"/>
    </row>
    <row r="1127" spans="1:1" x14ac:dyDescent="0.3">
      <c r="A1127" s="14"/>
    </row>
    <row r="1128" spans="1:1" x14ac:dyDescent="0.3">
      <c r="A1128" s="14"/>
    </row>
    <row r="1129" spans="1:1" x14ac:dyDescent="0.3">
      <c r="A1129" s="14"/>
    </row>
    <row r="1130" spans="1:1" x14ac:dyDescent="0.3">
      <c r="A1130" s="14"/>
    </row>
    <row r="1131" spans="1:1" x14ac:dyDescent="0.3">
      <c r="A1131" s="14"/>
    </row>
    <row r="1132" spans="1:1" x14ac:dyDescent="0.3">
      <c r="A1132" s="14"/>
    </row>
    <row r="1133" spans="1:1" x14ac:dyDescent="0.3">
      <c r="A1133" s="14"/>
    </row>
    <row r="1134" spans="1:1" x14ac:dyDescent="0.3">
      <c r="A1134" s="14"/>
    </row>
    <row r="1135" spans="1:1" x14ac:dyDescent="0.3">
      <c r="A1135" s="14"/>
    </row>
    <row r="1136" spans="1:1" x14ac:dyDescent="0.3">
      <c r="A1136" s="14"/>
    </row>
    <row r="1137" spans="1:1" x14ac:dyDescent="0.3">
      <c r="A1137" s="14"/>
    </row>
    <row r="1138" spans="1:1" x14ac:dyDescent="0.3">
      <c r="A1138" s="14"/>
    </row>
    <row r="1139" spans="1:1" x14ac:dyDescent="0.3">
      <c r="A1139" s="14"/>
    </row>
    <row r="1140" spans="1:1" x14ac:dyDescent="0.3">
      <c r="A1140" s="14"/>
    </row>
    <row r="1141" spans="1:1" x14ac:dyDescent="0.3">
      <c r="A1141" s="14"/>
    </row>
    <row r="1142" spans="1:1" x14ac:dyDescent="0.3">
      <c r="A1142" s="14"/>
    </row>
    <row r="1143" spans="1:1" x14ac:dyDescent="0.3">
      <c r="A1143" s="14"/>
    </row>
    <row r="1144" spans="1:1" x14ac:dyDescent="0.3">
      <c r="A1144" s="14"/>
    </row>
    <row r="1145" spans="1:1" x14ac:dyDescent="0.3">
      <c r="A1145" s="14"/>
    </row>
    <row r="1146" spans="1:1" x14ac:dyDescent="0.3">
      <c r="A1146" s="14"/>
    </row>
    <row r="1147" spans="1:1" x14ac:dyDescent="0.3">
      <c r="A1147" s="14"/>
    </row>
    <row r="1148" spans="1:1" x14ac:dyDescent="0.3">
      <c r="A1148" s="14"/>
    </row>
  </sheetData>
  <sheetProtection selectLockedCells="1"/>
  <protectedRanges>
    <protectedRange sqref="I65:J66 A10:J11 I21:J22 I32:J33 I43:J44 I54:J55" name="Personnel"/>
    <protectedRange sqref="I139:J139 J126:J128 J81 J109 M78:M80 M82:M83 M108 M129:M130" name="Personnel_3"/>
  </protectedRanges>
  <dataConsolidate/>
  <mergeCells count="227">
    <mergeCell ref="I76:I77"/>
    <mergeCell ref="J76:J77"/>
    <mergeCell ref="K76:K77"/>
    <mergeCell ref="A78:C78"/>
    <mergeCell ref="A89:K89"/>
    <mergeCell ref="A90:K90"/>
    <mergeCell ref="A84:H84"/>
    <mergeCell ref="A82:C82"/>
    <mergeCell ref="D82:G82"/>
    <mergeCell ref="H82:K82"/>
    <mergeCell ref="A83:C83"/>
    <mergeCell ref="D83:G83"/>
    <mergeCell ref="H83:K83"/>
    <mergeCell ref="D78:G78"/>
    <mergeCell ref="H78:K78"/>
    <mergeCell ref="A79:C79"/>
    <mergeCell ref="D79:G79"/>
    <mergeCell ref="H79:K79"/>
    <mergeCell ref="A80:C80"/>
    <mergeCell ref="D80:G80"/>
    <mergeCell ref="H80:K80"/>
    <mergeCell ref="A81:C81"/>
    <mergeCell ref="D81:F81"/>
    <mergeCell ref="G81:H81"/>
    <mergeCell ref="A67:H67"/>
    <mergeCell ref="A69:K70"/>
    <mergeCell ref="A72:K72"/>
    <mergeCell ref="A73:K73"/>
    <mergeCell ref="A74:C74"/>
    <mergeCell ref="D74:F74"/>
    <mergeCell ref="G74:H74"/>
    <mergeCell ref="I74:K74"/>
    <mergeCell ref="A75:C75"/>
    <mergeCell ref="D75:F75"/>
    <mergeCell ref="G75:H75"/>
    <mergeCell ref="I75:K75"/>
    <mergeCell ref="A62:C62"/>
    <mergeCell ref="A66:C66"/>
    <mergeCell ref="A63:C64"/>
    <mergeCell ref="A65:C65"/>
    <mergeCell ref="D65:E65"/>
    <mergeCell ref="F65:H65"/>
    <mergeCell ref="D66:E66"/>
    <mergeCell ref="F66:H66"/>
    <mergeCell ref="D62:K62"/>
    <mergeCell ref="D63:E64"/>
    <mergeCell ref="F63:H64"/>
    <mergeCell ref="I63:I64"/>
    <mergeCell ref="J63:J64"/>
    <mergeCell ref="K63:K64"/>
    <mergeCell ref="A55:B55"/>
    <mergeCell ref="D55:E55"/>
    <mergeCell ref="F55:H55"/>
    <mergeCell ref="A56:H56"/>
    <mergeCell ref="A58:K59"/>
    <mergeCell ref="D61:K61"/>
    <mergeCell ref="D54:E54"/>
    <mergeCell ref="F54:H54"/>
    <mergeCell ref="A61:C61"/>
    <mergeCell ref="A54:C54"/>
    <mergeCell ref="D51:K51"/>
    <mergeCell ref="D52:E53"/>
    <mergeCell ref="F52:H53"/>
    <mergeCell ref="I52:I53"/>
    <mergeCell ref="J52:J53"/>
    <mergeCell ref="K52:K53"/>
    <mergeCell ref="A44:B44"/>
    <mergeCell ref="D44:E44"/>
    <mergeCell ref="F44:H44"/>
    <mergeCell ref="A45:H45"/>
    <mergeCell ref="A47:K48"/>
    <mergeCell ref="D50:K50"/>
    <mergeCell ref="A52:C53"/>
    <mergeCell ref="A51:C51"/>
    <mergeCell ref="A50:C50"/>
    <mergeCell ref="D41:E42"/>
    <mergeCell ref="F41:H42"/>
    <mergeCell ref="I41:I42"/>
    <mergeCell ref="J41:J42"/>
    <mergeCell ref="K41:K42"/>
    <mergeCell ref="A40:C40"/>
    <mergeCell ref="A41:C42"/>
    <mergeCell ref="A43:C43"/>
    <mergeCell ref="D43:E43"/>
    <mergeCell ref="F43:H43"/>
    <mergeCell ref="A39:C39"/>
    <mergeCell ref="B32:C32"/>
    <mergeCell ref="D33:E33"/>
    <mergeCell ref="A34:H34"/>
    <mergeCell ref="A36:K37"/>
    <mergeCell ref="D39:K39"/>
    <mergeCell ref="B28:C28"/>
    <mergeCell ref="B29:C29"/>
    <mergeCell ref="D40:K40"/>
    <mergeCell ref="A17:C17"/>
    <mergeCell ref="A21:C21"/>
    <mergeCell ref="F29:K29"/>
    <mergeCell ref="A30:E31"/>
    <mergeCell ref="F30:F31"/>
    <mergeCell ref="G30:G31"/>
    <mergeCell ref="H30:H31"/>
    <mergeCell ref="I30:I31"/>
    <mergeCell ref="J30:J31"/>
    <mergeCell ref="K30:K31"/>
    <mergeCell ref="H1:K1"/>
    <mergeCell ref="A2:A3"/>
    <mergeCell ref="B2:F3"/>
    <mergeCell ref="A6:B6"/>
    <mergeCell ref="A10:B10"/>
    <mergeCell ref="F10:G10"/>
    <mergeCell ref="C8:C9"/>
    <mergeCell ref="A7:B7"/>
    <mergeCell ref="A8:B9"/>
    <mergeCell ref="D8:D9"/>
    <mergeCell ref="E8:E9"/>
    <mergeCell ref="F8:G9"/>
    <mergeCell ref="H8:H9"/>
    <mergeCell ref="I8:I9"/>
    <mergeCell ref="J8:J9"/>
    <mergeCell ref="K8:K9"/>
    <mergeCell ref="A1:F1"/>
    <mergeCell ref="C7:K7"/>
    <mergeCell ref="C6:K6"/>
    <mergeCell ref="A11:B11"/>
    <mergeCell ref="F11:G11"/>
    <mergeCell ref="D19:E20"/>
    <mergeCell ref="F19:H20"/>
    <mergeCell ref="A23:H23"/>
    <mergeCell ref="A25:K26"/>
    <mergeCell ref="D28:E28"/>
    <mergeCell ref="F28:K28"/>
    <mergeCell ref="D32:E32"/>
    <mergeCell ref="D29:E29"/>
    <mergeCell ref="I19:I20"/>
    <mergeCell ref="J19:J20"/>
    <mergeCell ref="K19:K20"/>
    <mergeCell ref="A12:H12"/>
    <mergeCell ref="A14:K15"/>
    <mergeCell ref="D17:K17"/>
    <mergeCell ref="D18:K18"/>
    <mergeCell ref="A22:B22"/>
    <mergeCell ref="D22:E22"/>
    <mergeCell ref="F22:H22"/>
    <mergeCell ref="D21:E21"/>
    <mergeCell ref="F21:H21"/>
    <mergeCell ref="A19:C20"/>
    <mergeCell ref="A18:C18"/>
    <mergeCell ref="A85:N85"/>
    <mergeCell ref="A86:N86"/>
    <mergeCell ref="A88:K88"/>
    <mergeCell ref="A91:B91"/>
    <mergeCell ref="D91:E91"/>
    <mergeCell ref="F91:K91"/>
    <mergeCell ref="A92:B92"/>
    <mergeCell ref="D92:E92"/>
    <mergeCell ref="F92:K92"/>
    <mergeCell ref="G93:G94"/>
    <mergeCell ref="H93:H94"/>
    <mergeCell ref="I93:I94"/>
    <mergeCell ref="J93:J94"/>
    <mergeCell ref="K93:K94"/>
    <mergeCell ref="A96:B96"/>
    <mergeCell ref="D96:E96"/>
    <mergeCell ref="A99:H99"/>
    <mergeCell ref="A100:N100"/>
    <mergeCell ref="D93:E94"/>
    <mergeCell ref="F93:F94"/>
    <mergeCell ref="A101:D101"/>
    <mergeCell ref="A102:K102"/>
    <mergeCell ref="A103:K103"/>
    <mergeCell ref="D104:F104"/>
    <mergeCell ref="G104:H104"/>
    <mergeCell ref="I104:K104"/>
    <mergeCell ref="A105:C105"/>
    <mergeCell ref="D105:F105"/>
    <mergeCell ref="G105:H105"/>
    <mergeCell ref="I105:K105"/>
    <mergeCell ref="A104:C104"/>
    <mergeCell ref="A106:H107"/>
    <mergeCell ref="I106:I107"/>
    <mergeCell ref="J106:J107"/>
    <mergeCell ref="K106:K107"/>
    <mergeCell ref="A108:C108"/>
    <mergeCell ref="D108:G108"/>
    <mergeCell ref="H108:K108"/>
    <mergeCell ref="A109:C109"/>
    <mergeCell ref="D109:F109"/>
    <mergeCell ref="G109:H109"/>
    <mergeCell ref="A110:H110"/>
    <mergeCell ref="A112:K112"/>
    <mergeCell ref="A113:K113"/>
    <mergeCell ref="A114:K114"/>
    <mergeCell ref="A115:B115"/>
    <mergeCell ref="D115:E115"/>
    <mergeCell ref="F115:K115"/>
    <mergeCell ref="A116:B116"/>
    <mergeCell ref="D116:E116"/>
    <mergeCell ref="F116:K116"/>
    <mergeCell ref="A117:B118"/>
    <mergeCell ref="C117:C118"/>
    <mergeCell ref="D117:E118"/>
    <mergeCell ref="F117:F118"/>
    <mergeCell ref="G117:G118"/>
    <mergeCell ref="H117:H118"/>
    <mergeCell ref="I117:I118"/>
    <mergeCell ref="J117:J118"/>
    <mergeCell ref="K117:K118"/>
    <mergeCell ref="A119:B119"/>
    <mergeCell ref="D119:E119"/>
    <mergeCell ref="A121:H121"/>
    <mergeCell ref="A123:K123"/>
    <mergeCell ref="A124:K124"/>
    <mergeCell ref="A131:H131"/>
    <mergeCell ref="A133:K133"/>
    <mergeCell ref="A134:N134"/>
    <mergeCell ref="A136:C136"/>
    <mergeCell ref="D136:K136"/>
    <mergeCell ref="A137:C137"/>
    <mergeCell ref="D137:K137"/>
    <mergeCell ref="B138:C138"/>
    <mergeCell ref="D138:E138"/>
    <mergeCell ref="F138:H138"/>
    <mergeCell ref="A139:C139"/>
    <mergeCell ref="D139:E139"/>
    <mergeCell ref="F139:H139"/>
    <mergeCell ref="A145:K145"/>
    <mergeCell ref="A143:H143"/>
  </mergeCells>
  <conditionalFormatting sqref="B55:C60 B67:C70 C24:C27 A35:XFD37 B38:C38 B22:C23 B24:B32 D22:IW32 B44:C49 A38:A41 C30:C32 B16:C16 D16:K21 B11:K13 A11:A14 A16:A19 C10 A1:B10 L1:IW21 D8:K10 C1:K5 A21:A32 A33:IW34 A43:A52 A54:A63 D38:IW70 A65:A70 A146:IW65358">
    <cfRule type="cellIs" dxfId="74" priority="97" stopIfTrue="1" operator="lessThan">
      <formula>0</formula>
    </cfRule>
    <cfRule type="containsErrors" dxfId="73" priority="98" stopIfTrue="1">
      <formula>ISERROR(A1)</formula>
    </cfRule>
  </conditionalFormatting>
  <conditionalFormatting sqref="I65:I66 K65:K66 I10:I11 K10:K11 I21:I22 K21:K22 I32:I33 K32:K33 I43:I44 K43:K44 I54:I55 K54:K55">
    <cfRule type="containsBlanks" dxfId="72" priority="96" stopIfTrue="1">
      <formula>LEN(TRIM(I10))=0</formula>
    </cfRule>
  </conditionalFormatting>
  <conditionalFormatting sqref="O76:JB78 L71:IY73 L74:IX75 M78:M79 N78 J76:K77 I81:IY81 O85:XFD86 L84:XFD84 F93:K93 J94:K94 H95:XFD95 N96:XFD96 F96:K96 L101:IY105 L87:XFD94 O106:JB107 J106:K107 O109:JB109 I109:K109 L111:XFD116 I117:XFD120 L121:XFD121 L110:IY110 E122:IY122 N125:IY125 L125:M126 L123:IY124 L127:XFD128 L131:XFD133 O134:JB134 L135:IY139 L140:IV142 L143:XFD145">
    <cfRule type="cellIs" dxfId="71" priority="68" stopIfTrue="1" operator="lessThan">
      <formula>0</formula>
    </cfRule>
    <cfRule type="containsErrors" dxfId="70" priority="69" stopIfTrue="1">
      <formula>ISERROR(E71)</formula>
    </cfRule>
  </conditionalFormatting>
  <conditionalFormatting sqref="A122">
    <cfRule type="cellIs" dxfId="69" priority="37" stopIfTrue="1" operator="lessThan">
      <formula>0</formula>
    </cfRule>
    <cfRule type="containsErrors" dxfId="68" priority="38" stopIfTrue="1">
      <formula>ISERROR(A122)</formula>
    </cfRule>
  </conditionalFormatting>
  <conditionalFormatting sqref="B144:K144 B135:K135 B132:K132 N126:XFD126 C111:K111 O99:XFD100 I99:K99 I76 L78:L79 N79:JA79 A71:A76 A99:A100 A129:A133 L129:M131 N129:XFD130 L82:JA83 A135:A145 I140:I141 F139:F142 A78:A79 A82:A86 A89:A93 A123:A127 A111:A114 I97:XFD98 F117:K117 I118:K118">
    <cfRule type="cellIs" dxfId="67" priority="65" stopIfTrue="1" operator="lessThan">
      <formula>0</formula>
    </cfRule>
    <cfRule type="containsErrors" dxfId="66" priority="66" stopIfTrue="1">
      <formula>ISERROR(A71)</formula>
    </cfRule>
  </conditionalFormatting>
  <conditionalFormatting sqref="N78">
    <cfRule type="containsBlanks" dxfId="65" priority="67" stopIfTrue="1">
      <formula>LEN(TRIM(N78))=0</formula>
    </cfRule>
  </conditionalFormatting>
  <conditionalFormatting sqref="A128">
    <cfRule type="cellIs" dxfId="64" priority="63" stopIfTrue="1" operator="lessThan">
      <formula>0</formula>
    </cfRule>
    <cfRule type="containsErrors" dxfId="63" priority="64" stopIfTrue="1">
      <formula>ISERROR(A128)</formula>
    </cfRule>
  </conditionalFormatting>
  <conditionalFormatting sqref="E101:K101 A101:A105">
    <cfRule type="cellIs" dxfId="62" priority="61" stopIfTrue="1" operator="lessThan">
      <formula>0</formula>
    </cfRule>
    <cfRule type="containsErrors" dxfId="61" priority="62" stopIfTrue="1">
      <formula>ISERROR(A101)</formula>
    </cfRule>
  </conditionalFormatting>
  <conditionalFormatting sqref="I106 A106">
    <cfRule type="cellIs" dxfId="60" priority="59" stopIfTrue="1" operator="lessThan">
      <formula>0</formula>
    </cfRule>
    <cfRule type="containsErrors" dxfId="59" priority="60" stopIfTrue="1">
      <formula>ISERROR(A106)</formula>
    </cfRule>
  </conditionalFormatting>
  <conditionalFormatting sqref="L108:JB108 A108">
    <cfRule type="cellIs" dxfId="58" priority="56" stopIfTrue="1" operator="lessThan">
      <formula>0</formula>
    </cfRule>
    <cfRule type="containsErrors" dxfId="57" priority="57" stopIfTrue="1">
      <formula>ISERROR(A108)</formula>
    </cfRule>
  </conditionalFormatting>
  <conditionalFormatting sqref="N108">
    <cfRule type="containsBlanks" dxfId="56" priority="58" stopIfTrue="1">
      <formula>LEN(TRIM(N108))=0</formula>
    </cfRule>
  </conditionalFormatting>
  <conditionalFormatting sqref="A109">
    <cfRule type="cellIs" dxfId="55" priority="53" stopIfTrue="1" operator="lessThan">
      <formula>0</formula>
    </cfRule>
    <cfRule type="containsErrors" dxfId="54" priority="54" stopIfTrue="1">
      <formula>ISERROR(A109)</formula>
    </cfRule>
  </conditionalFormatting>
  <conditionalFormatting sqref="K109">
    <cfRule type="containsBlanks" dxfId="53" priority="55" stopIfTrue="1">
      <formula>LEN(TRIM(K109))=0</formula>
    </cfRule>
  </conditionalFormatting>
  <conditionalFormatting sqref="L80:JB80 A80">
    <cfRule type="cellIs" dxfId="52" priority="50" stopIfTrue="1" operator="lessThan">
      <formula>0</formula>
    </cfRule>
    <cfRule type="containsErrors" dxfId="51" priority="51" stopIfTrue="1">
      <formula>ISERROR(A80)</formula>
    </cfRule>
  </conditionalFormatting>
  <conditionalFormatting sqref="N80">
    <cfRule type="containsBlanks" dxfId="50" priority="52" stopIfTrue="1">
      <formula>LEN(TRIM(N80))=0</formula>
    </cfRule>
  </conditionalFormatting>
  <conditionalFormatting sqref="A81">
    <cfRule type="cellIs" dxfId="49" priority="48" stopIfTrue="1" operator="lessThan">
      <formula>0</formula>
    </cfRule>
    <cfRule type="containsErrors" dxfId="48" priority="49" stopIfTrue="1">
      <formula>ISERROR(A81)</formula>
    </cfRule>
  </conditionalFormatting>
  <conditionalFormatting sqref="B87:K87 A87:A88">
    <cfRule type="cellIs" dxfId="47" priority="46" stopIfTrue="1" operator="lessThan">
      <formula>0</formula>
    </cfRule>
    <cfRule type="containsErrors" dxfId="46" priority="47" stopIfTrue="1">
      <formula>ISERROR(A87)</formula>
    </cfRule>
  </conditionalFormatting>
  <conditionalFormatting sqref="A119 A121 A117">
    <cfRule type="cellIs" dxfId="45" priority="42" stopIfTrue="1" operator="lessThan">
      <formula>0</formula>
    </cfRule>
    <cfRule type="containsErrors" dxfId="44" priority="43" stopIfTrue="1">
      <formula>ISERROR(A117)</formula>
    </cfRule>
  </conditionalFormatting>
  <conditionalFormatting sqref="A115:A116">
    <cfRule type="cellIs" dxfId="43" priority="44" stopIfTrue="1" operator="lessThan">
      <formula>0</formula>
    </cfRule>
    <cfRule type="containsErrors" dxfId="42" priority="45" stopIfTrue="1">
      <formula>ISERROR(A115)</formula>
    </cfRule>
  </conditionalFormatting>
  <conditionalFormatting sqref="D96 A96">
    <cfRule type="cellIs" dxfId="41" priority="39" stopIfTrue="1" operator="lessThan">
      <formula>0</formula>
    </cfRule>
    <cfRule type="containsErrors" dxfId="40" priority="40" stopIfTrue="1">
      <formula>ISERROR(A96)</formula>
    </cfRule>
  </conditionalFormatting>
  <conditionalFormatting sqref="K96">
    <cfRule type="containsBlanks" dxfId="39" priority="41" stopIfTrue="1">
      <formula>LEN(TRIM(K96))=0</formula>
    </cfRule>
  </conditionalFormatting>
  <conditionalFormatting sqref="K81">
    <cfRule type="containsBlanks" dxfId="38" priority="36" stopIfTrue="1">
      <formula>LEN(TRIM(K81))=0</formula>
    </cfRule>
  </conditionalFormatting>
  <conditionalFormatting sqref="I84:K84">
    <cfRule type="cellIs" dxfId="37" priority="34" stopIfTrue="1" operator="lessThan">
      <formula>0</formula>
    </cfRule>
    <cfRule type="containsErrors" dxfId="36" priority="35" stopIfTrue="1">
      <formula>ISERROR(I84)</formula>
    </cfRule>
  </conditionalFormatting>
  <conditionalFormatting sqref="K93:K94">
    <cfRule type="cellIs" dxfId="35" priority="31" stopIfTrue="1" operator="lessThan">
      <formula>0</formula>
    </cfRule>
    <cfRule type="containsErrors" dxfId="34" priority="32" stopIfTrue="1">
      <formula>ISERROR(K93)</formula>
    </cfRule>
  </conditionalFormatting>
  <conditionalFormatting sqref="K93:K94">
    <cfRule type="containsBlanks" dxfId="33" priority="33" stopIfTrue="1">
      <formula>LEN(TRIM(K93))=0</formula>
    </cfRule>
  </conditionalFormatting>
  <conditionalFormatting sqref="F115">
    <cfRule type="cellIs" dxfId="32" priority="29" stopIfTrue="1" operator="lessThan">
      <formula>0</formula>
    </cfRule>
    <cfRule type="containsErrors" dxfId="31" priority="30" stopIfTrue="1">
      <formula>ISERROR(F115)</formula>
    </cfRule>
  </conditionalFormatting>
  <conditionalFormatting sqref="F116">
    <cfRule type="cellIs" dxfId="30" priority="27" stopIfTrue="1" operator="lessThan">
      <formula>0</formula>
    </cfRule>
    <cfRule type="containsErrors" dxfId="29" priority="28" stopIfTrue="1">
      <formula>ISERROR(F116)</formula>
    </cfRule>
  </conditionalFormatting>
  <conditionalFormatting sqref="K117:K118">
    <cfRule type="containsBlanks" dxfId="28" priority="26" stopIfTrue="1">
      <formula>LEN(TRIM(K117))=0</formula>
    </cfRule>
  </conditionalFormatting>
  <conditionalFormatting sqref="K119">
    <cfRule type="containsBlanks" dxfId="27" priority="25" stopIfTrue="1">
      <formula>LEN(TRIM(K119))=0</formula>
    </cfRule>
  </conditionalFormatting>
  <conditionalFormatting sqref="I121:K121">
    <cfRule type="cellIs" dxfId="26" priority="23" stopIfTrue="1" operator="lessThan">
      <formula>0</formula>
    </cfRule>
    <cfRule type="containsErrors" dxfId="25" priority="24" stopIfTrue="1">
      <formula>ISERROR(I121)</formula>
    </cfRule>
  </conditionalFormatting>
  <conditionalFormatting sqref="I110:K110 A110">
    <cfRule type="cellIs" dxfId="24" priority="21" stopIfTrue="1" operator="lessThan">
      <formula>0</formula>
    </cfRule>
    <cfRule type="containsErrors" dxfId="23" priority="22" stopIfTrue="1">
      <formula>ISERROR(A110)</formula>
    </cfRule>
  </conditionalFormatting>
  <conditionalFormatting sqref="I125:K127">
    <cfRule type="cellIs" dxfId="22" priority="18" stopIfTrue="1" operator="lessThan">
      <formula>0</formula>
    </cfRule>
    <cfRule type="containsErrors" dxfId="21" priority="19" stopIfTrue="1">
      <formula>ISERROR(I125)</formula>
    </cfRule>
  </conditionalFormatting>
  <conditionalFormatting sqref="K126">
    <cfRule type="containsBlanks" dxfId="20" priority="20" stopIfTrue="1">
      <formula>LEN(TRIM(K126))=0</formula>
    </cfRule>
  </conditionalFormatting>
  <conditionalFormatting sqref="I128:K128">
    <cfRule type="cellIs" dxfId="19" priority="15" stopIfTrue="1" operator="lessThan">
      <formula>0</formula>
    </cfRule>
    <cfRule type="containsErrors" dxfId="18" priority="16" stopIfTrue="1">
      <formula>ISERROR(I128)</formula>
    </cfRule>
  </conditionalFormatting>
  <conditionalFormatting sqref="K128">
    <cfRule type="containsBlanks" dxfId="17" priority="17" stopIfTrue="1">
      <formula>LEN(TRIM(K128))=0</formula>
    </cfRule>
  </conditionalFormatting>
  <conditionalFormatting sqref="I131:K131">
    <cfRule type="cellIs" dxfId="16" priority="13" stopIfTrue="1" operator="lessThan">
      <formula>0</formula>
    </cfRule>
    <cfRule type="containsErrors" dxfId="15" priority="14" stopIfTrue="1">
      <formula>ISERROR(I131)</formula>
    </cfRule>
  </conditionalFormatting>
  <conditionalFormatting sqref="F138:H138">
    <cfRule type="cellIs" dxfId="14" priority="11" stopIfTrue="1" operator="lessThan">
      <formula>0</formula>
    </cfRule>
    <cfRule type="containsErrors" dxfId="13" priority="12" stopIfTrue="1">
      <formula>ISERROR(F138)</formula>
    </cfRule>
  </conditionalFormatting>
  <conditionalFormatting sqref="I138:K138">
    <cfRule type="cellIs" dxfId="12" priority="9" stopIfTrue="1" operator="lessThan">
      <formula>0</formula>
    </cfRule>
    <cfRule type="containsErrors" dxfId="11" priority="10" stopIfTrue="1">
      <formula>ISERROR(I138)</formula>
    </cfRule>
  </conditionalFormatting>
  <conditionalFormatting sqref="I139:K139">
    <cfRule type="cellIs" dxfId="10" priority="6" stopIfTrue="1" operator="lessThan">
      <formula>0</formula>
    </cfRule>
    <cfRule type="containsErrors" dxfId="9" priority="7" stopIfTrue="1">
      <formula>ISERROR(I139)</formula>
    </cfRule>
  </conditionalFormatting>
  <conditionalFormatting sqref="I139 K139">
    <cfRule type="containsBlanks" dxfId="8" priority="8" stopIfTrue="1">
      <formula>LEN(TRIM(I139))=0</formula>
    </cfRule>
  </conditionalFormatting>
  <conditionalFormatting sqref="I143:K143">
    <cfRule type="cellIs" dxfId="7" priority="1" stopIfTrue="1" operator="lessThan">
      <formula>0</formula>
    </cfRule>
    <cfRule type="containsErrors" dxfId="6" priority="2" stopIfTrue="1">
      <formula>ISERROR(I143)</formula>
    </cfRule>
  </conditionalFormatting>
  <conditionalFormatting sqref="I142:K142">
    <cfRule type="cellIs" dxfId="5" priority="4" stopIfTrue="1" operator="lessThan">
      <formula>0</formula>
    </cfRule>
    <cfRule type="containsErrors" dxfId="4" priority="5" stopIfTrue="1">
      <formula>ISERROR(I142)</formula>
    </cfRule>
  </conditionalFormatting>
  <conditionalFormatting sqref="I142">
    <cfRule type="containsBlanks" dxfId="3" priority="3" stopIfTrue="1">
      <formula>LEN(TRIM(I142))=0</formula>
    </cfRule>
  </conditionalFormatting>
  <dataValidations count="5">
    <dataValidation type="decimal" operator="lessThanOrEqual" showInputMessage="1" showErrorMessage="1" errorTitle="Max Value Exceeded" error="The Non-Federal Contribution entered cannot be greater than the Total Cost for this line item." sqref="J66 J10:J11 J21:J22 J32:J33 J43:J44 J54:J55">
      <formula1>I10</formula1>
    </dataValidation>
    <dataValidation type="decimal" allowBlank="1" showInputMessage="1" showErrorMessage="1" sqref="L3:L9">
      <formula1>1</formula1>
      <formula2>100</formula2>
    </dataValidation>
    <dataValidation type="list" allowBlank="1" showInputMessage="1" showErrorMessage="1" sqref="E10:E11">
      <formula1>"hourly, daily, weekly, yearly"</formula1>
    </dataValidation>
    <dataValidation type="whole" operator="lessThanOrEqual" showInputMessage="1" showErrorMessage="1" errorTitle="Max Value Exceeded" error="The Non-Federal Contribution entered cannot be greater than the Total Cost for this line item." sqref="J96 M78:M80 M82:M83 J81 J109 M108 J119 J126:J128 M129:M130 J139">
      <formula1>I78</formula1>
    </dataValidation>
    <dataValidation type="list" allowBlank="1" showInputMessage="1" showErrorMessage="1" sqref="H78:K80 H82:K83 G81 H108:K108 G109:H109">
      <formula1>DemographicsYesNoSelection</formula1>
    </dataValidation>
  </dataValidations>
  <pageMargins left="0.7" right="0.7" top="0.75" bottom="0.75" header="0.3" footer="0.3"/>
  <pageSetup scale="93" orientation="landscape" r:id="rId1"/>
  <headerFooter>
    <oddHeader>&amp;CPurpose Area #9</oddHeader>
    <oddFooter>&amp;C&amp;P</oddFooter>
  </headerFooter>
  <rowBreaks count="5" manualBreakCount="5">
    <brk id="15" max="16383" man="1"/>
    <brk id="26" max="16383" man="1"/>
    <brk id="37" max="16383" man="1"/>
    <brk id="48" max="16383" man="1"/>
    <brk id="5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1745" r:id="rId4" name="Button 1">
              <controlPr defaultSize="0" print="0" autoFill="0" autoPict="0" macro="[0]!InsertRowsTravel">
                <anchor moveWithCells="1" sizeWithCells="1">
                  <from>
                    <xdr:col>0</xdr:col>
                    <xdr:colOff>45720</xdr:colOff>
                    <xdr:row>29</xdr:row>
                    <xdr:rowOff>182880</xdr:rowOff>
                  </from>
                  <to>
                    <xdr:col>1</xdr:col>
                    <xdr:colOff>83820</xdr:colOff>
                    <xdr:row>30</xdr:row>
                    <xdr:rowOff>236220</xdr:rowOff>
                  </to>
                </anchor>
              </controlPr>
            </control>
          </mc:Choice>
        </mc:AlternateContent>
        <mc:AlternateContent xmlns:mc="http://schemas.openxmlformats.org/markup-compatibility/2006">
          <mc:Choice Requires="x14">
            <control shapeId="31746" r:id="rId5" name="Button 2">
              <controlPr defaultSize="0" print="0" autoFill="0" autoPict="0" macro="[0]!InsertRowsEquipment">
                <anchor moveWithCells="1" sizeWithCells="1">
                  <from>
                    <xdr:col>0</xdr:col>
                    <xdr:colOff>45720</xdr:colOff>
                    <xdr:row>40</xdr:row>
                    <xdr:rowOff>68580</xdr:rowOff>
                  </from>
                  <to>
                    <xdr:col>1</xdr:col>
                    <xdr:colOff>83820</xdr:colOff>
                    <xdr:row>41</xdr:row>
                    <xdr:rowOff>121920</xdr:rowOff>
                  </to>
                </anchor>
              </controlPr>
            </control>
          </mc:Choice>
        </mc:AlternateContent>
        <mc:AlternateContent xmlns:mc="http://schemas.openxmlformats.org/markup-compatibility/2006">
          <mc:Choice Requires="x14">
            <control shapeId="31747" r:id="rId6" name="Button 3">
              <controlPr defaultSize="0" print="0" autoFill="0" autoPict="0" macro="[0]!InsertRowsSupplies">
                <anchor moveWithCells="1" sizeWithCells="1">
                  <from>
                    <xdr:col>0</xdr:col>
                    <xdr:colOff>68580</xdr:colOff>
                    <xdr:row>51</xdr:row>
                    <xdr:rowOff>68580</xdr:rowOff>
                  </from>
                  <to>
                    <xdr:col>1</xdr:col>
                    <xdr:colOff>106680</xdr:colOff>
                    <xdr:row>52</xdr:row>
                    <xdr:rowOff>121920</xdr:rowOff>
                  </to>
                </anchor>
              </controlPr>
            </control>
          </mc:Choice>
        </mc:AlternateContent>
        <mc:AlternateContent xmlns:mc="http://schemas.openxmlformats.org/markup-compatibility/2006">
          <mc:Choice Requires="x14">
            <control shapeId="31750" r:id="rId7" name="Button 6">
              <controlPr defaultSize="0" print="0" autoFill="0" autoPict="0" macro="[0]!Module1.DeleteSelectedRow">
                <anchor moveWithCells="1" sizeWithCells="1">
                  <from>
                    <xdr:col>1</xdr:col>
                    <xdr:colOff>152400</xdr:colOff>
                    <xdr:row>29</xdr:row>
                    <xdr:rowOff>182880</xdr:rowOff>
                  </from>
                  <to>
                    <xdr:col>2</xdr:col>
                    <xdr:colOff>0</xdr:colOff>
                    <xdr:row>30</xdr:row>
                    <xdr:rowOff>236220</xdr:rowOff>
                  </to>
                </anchor>
              </controlPr>
            </control>
          </mc:Choice>
        </mc:AlternateContent>
        <mc:AlternateContent xmlns:mc="http://schemas.openxmlformats.org/markup-compatibility/2006">
          <mc:Choice Requires="x14">
            <control shapeId="31751" r:id="rId8" name="Button 7">
              <controlPr defaultSize="0" print="0" autoFill="0" autoPict="0" macro="[0]!Module1.DeleteSelectedRow">
                <anchor moveWithCells="1" sizeWithCells="1">
                  <from>
                    <xdr:col>1</xdr:col>
                    <xdr:colOff>114300</xdr:colOff>
                    <xdr:row>40</xdr:row>
                    <xdr:rowOff>68580</xdr:rowOff>
                  </from>
                  <to>
                    <xdr:col>1</xdr:col>
                    <xdr:colOff>1485900</xdr:colOff>
                    <xdr:row>41</xdr:row>
                    <xdr:rowOff>121920</xdr:rowOff>
                  </to>
                </anchor>
              </controlPr>
            </control>
          </mc:Choice>
        </mc:AlternateContent>
        <mc:AlternateContent xmlns:mc="http://schemas.openxmlformats.org/markup-compatibility/2006">
          <mc:Choice Requires="x14">
            <control shapeId="31752" r:id="rId9" name="Button 8">
              <controlPr defaultSize="0" print="0" autoFill="0" autoPict="0" macro="[0]!Module1.DeleteSelectedRow">
                <anchor moveWithCells="1" sizeWithCells="1">
                  <from>
                    <xdr:col>1</xdr:col>
                    <xdr:colOff>121920</xdr:colOff>
                    <xdr:row>51</xdr:row>
                    <xdr:rowOff>68580</xdr:rowOff>
                  </from>
                  <to>
                    <xdr:col>1</xdr:col>
                    <xdr:colOff>1485900</xdr:colOff>
                    <xdr:row>52</xdr:row>
                    <xdr:rowOff>121920</xdr:rowOff>
                  </to>
                </anchor>
              </controlPr>
            </control>
          </mc:Choice>
        </mc:AlternateContent>
        <mc:AlternateContent xmlns:mc="http://schemas.openxmlformats.org/markup-compatibility/2006">
          <mc:Choice Requires="x14">
            <control shapeId="31755" r:id="rId10" name="Button 11">
              <controlPr defaultSize="0" print="0" autoFill="0" autoPict="0" macro="[0]!InsertRowsBenefits">
                <anchor moveWithCells="1" sizeWithCells="1">
                  <from>
                    <xdr:col>0</xdr:col>
                    <xdr:colOff>45720</xdr:colOff>
                    <xdr:row>18</xdr:row>
                    <xdr:rowOff>106680</xdr:rowOff>
                  </from>
                  <to>
                    <xdr:col>1</xdr:col>
                    <xdr:colOff>83820</xdr:colOff>
                    <xdr:row>19</xdr:row>
                    <xdr:rowOff>160020</xdr:rowOff>
                  </to>
                </anchor>
              </controlPr>
            </control>
          </mc:Choice>
        </mc:AlternateContent>
        <mc:AlternateContent xmlns:mc="http://schemas.openxmlformats.org/markup-compatibility/2006">
          <mc:Choice Requires="x14">
            <control shapeId="31756" r:id="rId11" name="Button 12">
              <controlPr defaultSize="0" print="0" autoFill="0" autoPict="0" macro="[0]!Module1.DeleteSelectedRow">
                <anchor moveWithCells="1" sizeWithCells="1">
                  <from>
                    <xdr:col>1</xdr:col>
                    <xdr:colOff>121920</xdr:colOff>
                    <xdr:row>18</xdr:row>
                    <xdr:rowOff>106680</xdr:rowOff>
                  </from>
                  <to>
                    <xdr:col>1</xdr:col>
                    <xdr:colOff>1485900</xdr:colOff>
                    <xdr:row>19</xdr:row>
                    <xdr:rowOff>160020</xdr:rowOff>
                  </to>
                </anchor>
              </controlPr>
            </control>
          </mc:Choice>
        </mc:AlternateContent>
        <mc:AlternateContent xmlns:mc="http://schemas.openxmlformats.org/markup-compatibility/2006">
          <mc:Choice Requires="x14">
            <control shapeId="31757" r:id="rId12" name="Button 13">
              <controlPr defaultSize="0" print="0" autoFill="0" autoPict="0" macro="[0]!InsertRowsPersonnel">
                <anchor moveWithCells="1" sizeWithCells="1">
                  <from>
                    <xdr:col>0</xdr:col>
                    <xdr:colOff>38100</xdr:colOff>
                    <xdr:row>7</xdr:row>
                    <xdr:rowOff>106680</xdr:rowOff>
                  </from>
                  <to>
                    <xdr:col>1</xdr:col>
                    <xdr:colOff>76200</xdr:colOff>
                    <xdr:row>8</xdr:row>
                    <xdr:rowOff>160020</xdr:rowOff>
                  </to>
                </anchor>
              </controlPr>
            </control>
          </mc:Choice>
        </mc:AlternateContent>
        <mc:AlternateContent xmlns:mc="http://schemas.openxmlformats.org/markup-compatibility/2006">
          <mc:Choice Requires="x14">
            <control shapeId="31758" r:id="rId13" name="Button 14">
              <controlPr defaultSize="0" print="0" autoFill="0" autoPict="0" macro="[0]!Module1.DeleteSelectedRow">
                <anchor moveWithCells="1" sizeWithCells="1">
                  <from>
                    <xdr:col>1</xdr:col>
                    <xdr:colOff>121920</xdr:colOff>
                    <xdr:row>7</xdr:row>
                    <xdr:rowOff>106680</xdr:rowOff>
                  </from>
                  <to>
                    <xdr:col>1</xdr:col>
                    <xdr:colOff>1485900</xdr:colOff>
                    <xdr:row>8</xdr:row>
                    <xdr:rowOff>160020</xdr:rowOff>
                  </to>
                </anchor>
              </controlPr>
            </control>
          </mc:Choice>
        </mc:AlternateContent>
        <mc:AlternateContent xmlns:mc="http://schemas.openxmlformats.org/markup-compatibility/2006">
          <mc:Choice Requires="x14">
            <control shapeId="31761" r:id="rId14" name="Button 17">
              <controlPr defaultSize="0" print="0" autoFill="0" autoPict="0" macro="[0]!InsertRowsNarrative">
                <anchor moveWithCells="1">
                  <from>
                    <xdr:col>8</xdr:col>
                    <xdr:colOff>213360</xdr:colOff>
                    <xdr:row>12</xdr:row>
                    <xdr:rowOff>22860</xdr:rowOff>
                  </from>
                  <to>
                    <xdr:col>10</xdr:col>
                    <xdr:colOff>708660</xdr:colOff>
                    <xdr:row>12</xdr:row>
                    <xdr:rowOff>259080</xdr:rowOff>
                  </to>
                </anchor>
              </controlPr>
            </control>
          </mc:Choice>
        </mc:AlternateContent>
        <mc:AlternateContent xmlns:mc="http://schemas.openxmlformats.org/markup-compatibility/2006">
          <mc:Choice Requires="x14">
            <control shapeId="31762" r:id="rId15" name="Button 18">
              <controlPr defaultSize="0" print="0" autoFill="0" autoPict="0" macro="[0]!InsertRowsNarrative">
                <anchor moveWithCells="1" sizeWithCells="1">
                  <from>
                    <xdr:col>8</xdr:col>
                    <xdr:colOff>198120</xdr:colOff>
                    <xdr:row>23</xdr:row>
                    <xdr:rowOff>22860</xdr:rowOff>
                  </from>
                  <to>
                    <xdr:col>11</xdr:col>
                    <xdr:colOff>0</xdr:colOff>
                    <xdr:row>23</xdr:row>
                    <xdr:rowOff>259080</xdr:rowOff>
                  </to>
                </anchor>
              </controlPr>
            </control>
          </mc:Choice>
        </mc:AlternateContent>
        <mc:AlternateContent xmlns:mc="http://schemas.openxmlformats.org/markup-compatibility/2006">
          <mc:Choice Requires="x14">
            <control shapeId="31763" r:id="rId16" name="Button 19">
              <controlPr defaultSize="0" print="0" autoFill="0" autoPict="0" macro="[0]!InsertRowsNarrative">
                <anchor moveWithCells="1" sizeWithCells="1">
                  <from>
                    <xdr:col>8</xdr:col>
                    <xdr:colOff>182880</xdr:colOff>
                    <xdr:row>34</xdr:row>
                    <xdr:rowOff>22860</xdr:rowOff>
                  </from>
                  <to>
                    <xdr:col>11</xdr:col>
                    <xdr:colOff>0</xdr:colOff>
                    <xdr:row>34</xdr:row>
                    <xdr:rowOff>259080</xdr:rowOff>
                  </to>
                </anchor>
              </controlPr>
            </control>
          </mc:Choice>
        </mc:AlternateContent>
        <mc:AlternateContent xmlns:mc="http://schemas.openxmlformats.org/markup-compatibility/2006">
          <mc:Choice Requires="x14">
            <control shapeId="31764" r:id="rId17" name="Button 20">
              <controlPr defaultSize="0" print="0" autoFill="0" autoPict="0" macro="[0]!InsertRowsNarrative">
                <anchor moveWithCells="1" sizeWithCells="1">
                  <from>
                    <xdr:col>8</xdr:col>
                    <xdr:colOff>213360</xdr:colOff>
                    <xdr:row>45</xdr:row>
                    <xdr:rowOff>22860</xdr:rowOff>
                  </from>
                  <to>
                    <xdr:col>11</xdr:col>
                    <xdr:colOff>0</xdr:colOff>
                    <xdr:row>45</xdr:row>
                    <xdr:rowOff>259080</xdr:rowOff>
                  </to>
                </anchor>
              </controlPr>
            </control>
          </mc:Choice>
        </mc:AlternateContent>
        <mc:AlternateContent xmlns:mc="http://schemas.openxmlformats.org/markup-compatibility/2006">
          <mc:Choice Requires="x14">
            <control shapeId="31765" r:id="rId18" name="Button 21">
              <controlPr defaultSize="0" print="0" autoFill="0" autoPict="0" macro="[0]!InsertRowsNarrative">
                <anchor moveWithCells="1" sizeWithCells="1">
                  <from>
                    <xdr:col>8</xdr:col>
                    <xdr:colOff>213360</xdr:colOff>
                    <xdr:row>56</xdr:row>
                    <xdr:rowOff>22860</xdr:rowOff>
                  </from>
                  <to>
                    <xdr:col>11</xdr:col>
                    <xdr:colOff>0</xdr:colOff>
                    <xdr:row>56</xdr:row>
                    <xdr:rowOff>259080</xdr:rowOff>
                  </to>
                </anchor>
              </controlPr>
            </control>
          </mc:Choice>
        </mc:AlternateContent>
        <mc:AlternateContent xmlns:mc="http://schemas.openxmlformats.org/markup-compatibility/2006">
          <mc:Choice Requires="x14">
            <control shapeId="31842" r:id="rId19" name="Button 98">
              <controlPr defaultSize="0" print="0" autoFill="0" autoPict="0" macro="[0]!InsertRowsNarrative">
                <anchor moveWithCells="1" sizeWithCells="1">
                  <from>
                    <xdr:col>8</xdr:col>
                    <xdr:colOff>327660</xdr:colOff>
                    <xdr:row>131</xdr:row>
                    <xdr:rowOff>68580</xdr:rowOff>
                  </from>
                  <to>
                    <xdr:col>10</xdr:col>
                    <xdr:colOff>556260</xdr:colOff>
                    <xdr:row>131</xdr:row>
                    <xdr:rowOff>350520</xdr:rowOff>
                  </to>
                </anchor>
              </controlPr>
            </control>
          </mc:Choice>
        </mc:AlternateContent>
        <mc:AlternateContent xmlns:mc="http://schemas.openxmlformats.org/markup-compatibility/2006">
          <mc:Choice Requires="x14">
            <control shapeId="31843" r:id="rId20" name="Button 99">
              <controlPr defaultSize="0" print="0" autoFill="0" autoPict="0" macro="[0]!InsertRowsNarrative">
                <anchor moveWithCells="1" sizeWithCells="1">
                  <from>
                    <xdr:col>8</xdr:col>
                    <xdr:colOff>228600</xdr:colOff>
                    <xdr:row>143</xdr:row>
                    <xdr:rowOff>30480</xdr:rowOff>
                  </from>
                  <to>
                    <xdr:col>10</xdr:col>
                    <xdr:colOff>632460</xdr:colOff>
                    <xdr:row>143</xdr:row>
                    <xdr:rowOff>289560</xdr:rowOff>
                  </to>
                </anchor>
              </controlPr>
            </control>
          </mc:Choice>
        </mc:AlternateContent>
        <mc:AlternateContent xmlns:mc="http://schemas.openxmlformats.org/markup-compatibility/2006">
          <mc:Choice Requires="x14">
            <control shapeId="31844" r:id="rId21" name="Button 100">
              <controlPr defaultSize="0" print="0" autoFill="0" autoPict="0" macro="[0]!DeleteConsultantItemPA1">
                <anchor moveWithCells="1" sizeWithCells="1">
                  <from>
                    <xdr:col>1</xdr:col>
                    <xdr:colOff>121920</xdr:colOff>
                    <xdr:row>75</xdr:row>
                    <xdr:rowOff>45720</xdr:rowOff>
                  </from>
                  <to>
                    <xdr:col>1</xdr:col>
                    <xdr:colOff>1813560</xdr:colOff>
                    <xdr:row>76</xdr:row>
                    <xdr:rowOff>137160</xdr:rowOff>
                  </to>
                </anchor>
              </controlPr>
            </control>
          </mc:Choice>
        </mc:AlternateContent>
        <mc:AlternateContent xmlns:mc="http://schemas.openxmlformats.org/markup-compatibility/2006">
          <mc:Choice Requires="x14">
            <control shapeId="31845" r:id="rId22" name="Button 101">
              <controlPr defaultSize="0" print="0" autoFill="0" autoPict="0" macro="[0]!DeleteOtherPA1">
                <anchor moveWithCells="1" sizeWithCells="1">
                  <from>
                    <xdr:col>1</xdr:col>
                    <xdr:colOff>121920</xdr:colOff>
                    <xdr:row>124</xdr:row>
                    <xdr:rowOff>60960</xdr:rowOff>
                  </from>
                  <to>
                    <xdr:col>1</xdr:col>
                    <xdr:colOff>1813560</xdr:colOff>
                    <xdr:row>124</xdr:row>
                    <xdr:rowOff>335280</xdr:rowOff>
                  </to>
                </anchor>
              </controlPr>
            </control>
          </mc:Choice>
        </mc:AlternateContent>
        <mc:AlternateContent xmlns:mc="http://schemas.openxmlformats.org/markup-compatibility/2006">
          <mc:Choice Requires="x14">
            <control shapeId="31846" r:id="rId23" name="Button 102">
              <controlPr defaultSize="0" print="0" autoFill="0" autoPict="0" macro="[0]!DeleteIndirectCostPA1">
                <anchor moveWithCells="1" sizeWithCells="1">
                  <from>
                    <xdr:col>1</xdr:col>
                    <xdr:colOff>114300</xdr:colOff>
                    <xdr:row>137</xdr:row>
                    <xdr:rowOff>45720</xdr:rowOff>
                  </from>
                  <to>
                    <xdr:col>1</xdr:col>
                    <xdr:colOff>1798320</xdr:colOff>
                    <xdr:row>137</xdr:row>
                    <xdr:rowOff>335280</xdr:rowOff>
                  </to>
                </anchor>
              </controlPr>
            </control>
          </mc:Choice>
        </mc:AlternateContent>
        <mc:AlternateContent xmlns:mc="http://schemas.openxmlformats.org/markup-compatibility/2006">
          <mc:Choice Requires="x14">
            <control shapeId="31847" r:id="rId24" name="Button 103">
              <controlPr defaultSize="0" print="0" autoFill="0" autoPict="0" macro="[0]!PA1AddConsultantItem">
                <anchor moveWithCells="1" sizeWithCells="1">
                  <from>
                    <xdr:col>0</xdr:col>
                    <xdr:colOff>45720</xdr:colOff>
                    <xdr:row>75</xdr:row>
                    <xdr:rowOff>45720</xdr:rowOff>
                  </from>
                  <to>
                    <xdr:col>1</xdr:col>
                    <xdr:colOff>83820</xdr:colOff>
                    <xdr:row>76</xdr:row>
                    <xdr:rowOff>144780</xdr:rowOff>
                  </to>
                </anchor>
              </controlPr>
            </control>
          </mc:Choice>
        </mc:AlternateContent>
        <mc:AlternateContent xmlns:mc="http://schemas.openxmlformats.org/markup-compatibility/2006">
          <mc:Choice Requires="x14">
            <control shapeId="31848" r:id="rId25" name="Button 104">
              <controlPr defaultSize="0" print="0" autoFill="0" autoPict="0" macro="[0]!PA1AddConsultantTravel">
                <anchor moveWithCells="1" sizeWithCells="1">
                  <from>
                    <xdr:col>0</xdr:col>
                    <xdr:colOff>68580</xdr:colOff>
                    <xdr:row>92</xdr:row>
                    <xdr:rowOff>144780</xdr:rowOff>
                  </from>
                  <to>
                    <xdr:col>1</xdr:col>
                    <xdr:colOff>106680</xdr:colOff>
                    <xdr:row>93</xdr:row>
                    <xdr:rowOff>0</xdr:rowOff>
                  </to>
                </anchor>
              </controlPr>
            </control>
          </mc:Choice>
        </mc:AlternateContent>
        <mc:AlternateContent xmlns:mc="http://schemas.openxmlformats.org/markup-compatibility/2006">
          <mc:Choice Requires="x14">
            <control shapeId="31849" r:id="rId26" name="Button 105">
              <controlPr defaultSize="0" print="0" autoFill="0" autoPict="0" macro="[0]!PA1DeleteConsultantTravel">
                <anchor moveWithCells="1" sizeWithCells="1">
                  <from>
                    <xdr:col>1</xdr:col>
                    <xdr:colOff>137160</xdr:colOff>
                    <xdr:row>92</xdr:row>
                    <xdr:rowOff>144780</xdr:rowOff>
                  </from>
                  <to>
                    <xdr:col>1</xdr:col>
                    <xdr:colOff>1821180</xdr:colOff>
                    <xdr:row>93</xdr:row>
                    <xdr:rowOff>0</xdr:rowOff>
                  </to>
                </anchor>
              </controlPr>
            </control>
          </mc:Choice>
        </mc:AlternateContent>
        <mc:AlternateContent xmlns:mc="http://schemas.openxmlformats.org/markup-compatibility/2006">
          <mc:Choice Requires="x14">
            <control shapeId="31850" r:id="rId27" name="Button 106">
              <controlPr defaultSize="0" print="0" autoFill="0" autoPict="0" macro="[0]!PA1AddOtherCost">
                <anchor moveWithCells="1" sizeWithCells="1">
                  <from>
                    <xdr:col>0</xdr:col>
                    <xdr:colOff>45720</xdr:colOff>
                    <xdr:row>124</xdr:row>
                    <xdr:rowOff>60960</xdr:rowOff>
                  </from>
                  <to>
                    <xdr:col>1</xdr:col>
                    <xdr:colOff>83820</xdr:colOff>
                    <xdr:row>124</xdr:row>
                    <xdr:rowOff>335280</xdr:rowOff>
                  </to>
                </anchor>
              </controlPr>
            </control>
          </mc:Choice>
        </mc:AlternateContent>
        <mc:AlternateContent xmlns:mc="http://schemas.openxmlformats.org/markup-compatibility/2006">
          <mc:Choice Requires="x14">
            <control shapeId="31851" r:id="rId28" name="Button 107">
              <controlPr defaultSize="0" print="0" autoFill="0" autoPict="0" macro="[0]!PA1AddIndirectCost">
                <anchor moveWithCells="1" sizeWithCells="1">
                  <from>
                    <xdr:col>0</xdr:col>
                    <xdr:colOff>38100</xdr:colOff>
                    <xdr:row>137</xdr:row>
                    <xdr:rowOff>45720</xdr:rowOff>
                  </from>
                  <to>
                    <xdr:col>1</xdr:col>
                    <xdr:colOff>76200</xdr:colOff>
                    <xdr:row>137</xdr:row>
                    <xdr:rowOff>350520</xdr:rowOff>
                  </to>
                </anchor>
              </controlPr>
            </control>
          </mc:Choice>
        </mc:AlternateContent>
        <mc:AlternateContent xmlns:mc="http://schemas.openxmlformats.org/markup-compatibility/2006">
          <mc:Choice Requires="x14">
            <control shapeId="31852" r:id="rId29" name="Button 108">
              <controlPr defaultSize="0" print="0" autoFill="0" autoPict="0" macro="[0]!DeleteConsultantItemPA1">
                <anchor moveWithCells="1" sizeWithCells="1">
                  <from>
                    <xdr:col>1</xdr:col>
                    <xdr:colOff>137160</xdr:colOff>
                    <xdr:row>105</xdr:row>
                    <xdr:rowOff>45720</xdr:rowOff>
                  </from>
                  <to>
                    <xdr:col>1</xdr:col>
                    <xdr:colOff>1813560</xdr:colOff>
                    <xdr:row>106</xdr:row>
                    <xdr:rowOff>137160</xdr:rowOff>
                  </to>
                </anchor>
              </controlPr>
            </control>
          </mc:Choice>
        </mc:AlternateContent>
        <mc:AlternateContent xmlns:mc="http://schemas.openxmlformats.org/markup-compatibility/2006">
          <mc:Choice Requires="x14">
            <control shapeId="31853" r:id="rId30" name="Button 109">
              <controlPr defaultSize="0" print="0" autoFill="0" autoPict="0" macro="[0]!PA1AddConsultantItem">
                <anchor moveWithCells="1" sizeWithCells="1">
                  <from>
                    <xdr:col>0</xdr:col>
                    <xdr:colOff>45720</xdr:colOff>
                    <xdr:row>105</xdr:row>
                    <xdr:rowOff>45720</xdr:rowOff>
                  </from>
                  <to>
                    <xdr:col>1</xdr:col>
                    <xdr:colOff>83820</xdr:colOff>
                    <xdr:row>106</xdr:row>
                    <xdr:rowOff>144780</xdr:rowOff>
                  </to>
                </anchor>
              </controlPr>
            </control>
          </mc:Choice>
        </mc:AlternateContent>
        <mc:AlternateContent xmlns:mc="http://schemas.openxmlformats.org/markup-compatibility/2006">
          <mc:Choice Requires="x14">
            <control shapeId="31854" r:id="rId31" name="Button 110">
              <controlPr defaultSize="0" print="0" autoFill="0" autoPict="0" macro="[0]!PA1AddConsultantTravel">
                <anchor moveWithCells="1" sizeWithCells="1">
                  <from>
                    <xdr:col>0</xdr:col>
                    <xdr:colOff>68580</xdr:colOff>
                    <xdr:row>116</xdr:row>
                    <xdr:rowOff>144780</xdr:rowOff>
                  </from>
                  <to>
                    <xdr:col>1</xdr:col>
                    <xdr:colOff>106680</xdr:colOff>
                    <xdr:row>117</xdr:row>
                    <xdr:rowOff>0</xdr:rowOff>
                  </to>
                </anchor>
              </controlPr>
            </control>
          </mc:Choice>
        </mc:AlternateContent>
        <mc:AlternateContent xmlns:mc="http://schemas.openxmlformats.org/markup-compatibility/2006">
          <mc:Choice Requires="x14">
            <control shapeId="31855" r:id="rId32" name="Button 111">
              <controlPr defaultSize="0" print="0" autoFill="0" autoPict="0" macro="[0]!PA1DeleteConsultantTravel">
                <anchor moveWithCells="1" sizeWithCells="1">
                  <from>
                    <xdr:col>1</xdr:col>
                    <xdr:colOff>144780</xdr:colOff>
                    <xdr:row>116</xdr:row>
                    <xdr:rowOff>144780</xdr:rowOff>
                  </from>
                  <to>
                    <xdr:col>1</xdr:col>
                    <xdr:colOff>1828800</xdr:colOff>
                    <xdr:row>117</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Data'!$A$33:$A$38</xm:f>
          </x14:formula1>
          <xm:sqref>D96:E96 D119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29"/>
  <sheetViews>
    <sheetView zoomScaleNormal="100" workbookViewId="0">
      <selection activeCell="K29" sqref="K29"/>
    </sheetView>
  </sheetViews>
  <sheetFormatPr defaultColWidth="9.109375" defaultRowHeight="12" x14ac:dyDescent="0.25"/>
  <cols>
    <col min="1" max="1" width="19.6640625" style="1" customWidth="1"/>
    <col min="2" max="3" width="10" style="1" customWidth="1"/>
    <col min="4" max="4" width="9.88671875" style="1" customWidth="1"/>
    <col min="5" max="5" width="10" style="1" customWidth="1"/>
    <col min="6" max="6" width="9.88671875" style="1" customWidth="1"/>
    <col min="7" max="11" width="10" style="1" customWidth="1"/>
    <col min="12" max="16384" width="9.109375" style="1"/>
  </cols>
  <sheetData>
    <row r="1" spans="1:11" ht="20.25" customHeight="1" x14ac:dyDescent="0.4">
      <c r="A1" s="704" t="s">
        <v>70</v>
      </c>
      <c r="B1" s="705"/>
      <c r="C1" s="705"/>
      <c r="D1" s="705"/>
      <c r="E1" s="705"/>
      <c r="F1" s="705"/>
      <c r="G1" s="705"/>
      <c r="H1" s="705"/>
      <c r="I1" s="705"/>
      <c r="J1" s="705"/>
      <c r="K1" s="706"/>
    </row>
    <row r="2" spans="1:11" ht="14.25" customHeight="1" x14ac:dyDescent="0.25">
      <c r="A2" s="707" t="s">
        <v>81</v>
      </c>
      <c r="B2" s="708"/>
      <c r="C2" s="708"/>
      <c r="D2" s="708"/>
      <c r="E2" s="708"/>
      <c r="F2" s="708"/>
      <c r="G2" s="708"/>
      <c r="H2" s="708"/>
      <c r="I2" s="708"/>
      <c r="J2" s="708"/>
      <c r="K2" s="709"/>
    </row>
    <row r="3" spans="1:11" x14ac:dyDescent="0.25">
      <c r="A3" s="701" t="s">
        <v>52</v>
      </c>
      <c r="B3" s="52" t="s">
        <v>63</v>
      </c>
      <c r="C3" s="52" t="s">
        <v>64</v>
      </c>
      <c r="D3" s="52" t="s">
        <v>65</v>
      </c>
      <c r="E3" s="52" t="s">
        <v>66</v>
      </c>
      <c r="F3" s="52" t="s">
        <v>67</v>
      </c>
      <c r="G3" s="52" t="s">
        <v>68</v>
      </c>
      <c r="H3" s="52" t="s">
        <v>69</v>
      </c>
      <c r="I3" s="52" t="s">
        <v>172</v>
      </c>
      <c r="J3" s="52" t="s">
        <v>112</v>
      </c>
      <c r="K3" s="39"/>
    </row>
    <row r="4" spans="1:11" x14ac:dyDescent="0.25">
      <c r="A4" s="702"/>
      <c r="B4" s="50" t="str">
        <f>'PA1'!L2</f>
        <v>COPS</v>
      </c>
      <c r="C4" s="50"/>
      <c r="D4" s="50" t="str">
        <f>'PA3'!I2</f>
        <v>BJA</v>
      </c>
      <c r="E4" s="50" t="str">
        <f>'PA4'!I2</f>
        <v>BJA</v>
      </c>
      <c r="F4" s="50" t="str">
        <f>'PA5'!I2</f>
        <v>OVW</v>
      </c>
      <c r="G4" s="50" t="str">
        <f>'PA6'!I2</f>
        <v>OVC</v>
      </c>
      <c r="H4" s="50" t="str">
        <f>'PA7'!I2</f>
        <v>OVC</v>
      </c>
      <c r="I4" s="99" t="str">
        <f>'PA8'!I2</f>
        <v>OJJDP</v>
      </c>
      <c r="J4" s="99" t="str">
        <f>'PA9'!I2</f>
        <v>OJJDP</v>
      </c>
      <c r="K4" s="51"/>
    </row>
    <row r="5" spans="1:11" x14ac:dyDescent="0.25">
      <c r="A5" s="702"/>
      <c r="B5" s="68" t="str">
        <f>'PA1'!M2</f>
        <v>16.710</v>
      </c>
      <c r="C5" s="100" t="str">
        <f>'PA2'!J2</f>
        <v>16.608</v>
      </c>
      <c r="D5" s="100" t="str">
        <f>'PA3'!J2</f>
        <v>16.608</v>
      </c>
      <c r="E5" s="100" t="str">
        <f>'PA4'!J2</f>
        <v>16.596</v>
      </c>
      <c r="F5" s="100" t="str">
        <f>'PA5'!J2</f>
        <v>16.587</v>
      </c>
      <c r="G5" s="100" t="str">
        <f>'PA6'!J2</f>
        <v>16.582</v>
      </c>
      <c r="H5" s="100" t="str">
        <f>'PA7'!J2</f>
        <v>16.582</v>
      </c>
      <c r="I5" s="100" t="str">
        <f>'PA8'!J2</f>
        <v>16.585</v>
      </c>
      <c r="J5" s="100" t="str">
        <f>'PA9'!J2</f>
        <v>16.731</v>
      </c>
      <c r="K5" s="51"/>
    </row>
    <row r="6" spans="1:11" ht="114.75" customHeight="1" thickBot="1" x14ac:dyDescent="0.3">
      <c r="A6" s="703"/>
      <c r="B6" s="53" t="str">
        <f>'PA1'!A1</f>
        <v xml:space="preserve">Public Safety and Community Policing </v>
      </c>
      <c r="C6" s="53" t="str">
        <f>'PA2'!A1</f>
        <v>Comprehensive Tribal Justice Systems Strategic Planning</v>
      </c>
      <c r="D6" s="53" t="str">
        <f>'PA3'!A1</f>
        <v>Justice Systems and Alcohol and Substance Abuse</v>
      </c>
      <c r="E6" s="53" t="str">
        <f>'PA4'!A1</f>
        <v>Tribal Justice System Infrastructure Program</v>
      </c>
      <c r="F6" s="53" t="str">
        <f>'PA5'!A1</f>
        <v>Office on Violence Against Women Tribal Governments Program</v>
      </c>
      <c r="G6" s="53" t="str">
        <f>'PA6'!A1</f>
        <v>Children’s Justice Act Partnerships for Indian Communities</v>
      </c>
      <c r="H6" s="53" t="str">
        <f>'PA7'!A1</f>
        <v xml:space="preserve">Comprehensive Tribal Victim Assistance Program </v>
      </c>
      <c r="I6" s="53" t="str">
        <f>'PA8'!A1</f>
        <v>Tribal Juvenile Healing To Wellness Courts</v>
      </c>
      <c r="J6" s="53" t="str">
        <f>'PA9'!A1</f>
        <v>Tribal Youth Program</v>
      </c>
      <c r="K6" s="40" t="s">
        <v>53</v>
      </c>
    </row>
    <row r="7" spans="1:11" ht="12.6" thickTop="1" x14ac:dyDescent="0.25">
      <c r="A7" s="41" t="s">
        <v>32</v>
      </c>
      <c r="B7" s="33">
        <f>SalaryTotal</f>
        <v>0</v>
      </c>
      <c r="C7" s="34">
        <f>'PA2'!I13</f>
        <v>0</v>
      </c>
      <c r="D7" s="33">
        <f>'PA3'!I12</f>
        <v>0</v>
      </c>
      <c r="E7" s="33">
        <f>'PA4'!I12</f>
        <v>0</v>
      </c>
      <c r="F7" s="33">
        <f>'PA5'!I12</f>
        <v>0</v>
      </c>
      <c r="G7" s="33">
        <f>'PA6'!I12</f>
        <v>0</v>
      </c>
      <c r="H7" s="33">
        <f>'PA7'!I12</f>
        <v>0</v>
      </c>
      <c r="I7" s="33">
        <f>'PA8'!I12</f>
        <v>0</v>
      </c>
      <c r="J7" s="33">
        <f>'PA9'!I12</f>
        <v>0</v>
      </c>
      <c r="K7" s="34">
        <f t="shared" ref="K7:K15" si="0">SUM(B7:J7)</f>
        <v>0</v>
      </c>
    </row>
    <row r="8" spans="1:11" x14ac:dyDescent="0.25">
      <c r="A8" s="30" t="s">
        <v>33</v>
      </c>
      <c r="B8" s="35">
        <f>FringeTotal</f>
        <v>0</v>
      </c>
      <c r="C8" s="35">
        <f>'PA2'!I25</f>
        <v>0</v>
      </c>
      <c r="D8" s="35">
        <f>'PA3'!I23</f>
        <v>0</v>
      </c>
      <c r="E8" s="35">
        <f>'PA4'!I23</f>
        <v>0</v>
      </c>
      <c r="F8" s="35">
        <f>'PA5'!I23</f>
        <v>0</v>
      </c>
      <c r="G8" s="35">
        <f>'PA6'!I23</f>
        <v>0</v>
      </c>
      <c r="H8" s="35">
        <f>'PA7'!I23</f>
        <v>0</v>
      </c>
      <c r="I8" s="35">
        <f>'PA8'!I23</f>
        <v>0</v>
      </c>
      <c r="J8" s="35">
        <f>'PA9'!I23</f>
        <v>0</v>
      </c>
      <c r="K8" s="35">
        <f t="shared" si="0"/>
        <v>0</v>
      </c>
    </row>
    <row r="9" spans="1:11" x14ac:dyDescent="0.25">
      <c r="A9" s="43" t="s">
        <v>34</v>
      </c>
      <c r="B9" s="34">
        <f>TravelTotal</f>
        <v>0</v>
      </c>
      <c r="C9" s="34">
        <f>'PA2'!I37</f>
        <v>0</v>
      </c>
      <c r="D9" s="34">
        <f>'PA3'!I34</f>
        <v>0</v>
      </c>
      <c r="E9" s="34">
        <f>'PA4'!I34</f>
        <v>0</v>
      </c>
      <c r="F9" s="34">
        <f>'PA5'!I34</f>
        <v>0</v>
      </c>
      <c r="G9" s="34">
        <f>'PA6'!I34</f>
        <v>0</v>
      </c>
      <c r="H9" s="34">
        <f>'PA7'!I34</f>
        <v>0</v>
      </c>
      <c r="I9" s="34">
        <f>'PA8'!I34</f>
        <v>0</v>
      </c>
      <c r="J9" s="34">
        <f>'PA9'!I34</f>
        <v>0</v>
      </c>
      <c r="K9" s="34">
        <f t="shared" si="0"/>
        <v>0</v>
      </c>
    </row>
    <row r="10" spans="1:11" x14ac:dyDescent="0.25">
      <c r="A10" s="30" t="s">
        <v>35</v>
      </c>
      <c r="B10" s="35">
        <f>EquipmentTotal</f>
        <v>0</v>
      </c>
      <c r="C10" s="35">
        <f>'PA2'!I49</f>
        <v>0</v>
      </c>
      <c r="D10" s="35">
        <f>'PA3'!I45</f>
        <v>0</v>
      </c>
      <c r="E10" s="35">
        <f>'PA4'!I45</f>
        <v>0</v>
      </c>
      <c r="F10" s="35">
        <f>'PA5'!I45</f>
        <v>0</v>
      </c>
      <c r="G10" s="35">
        <f>'PA6'!I45</f>
        <v>0</v>
      </c>
      <c r="H10" s="35">
        <f>'PA7'!I45</f>
        <v>0</v>
      </c>
      <c r="I10" s="35">
        <f>'PA8'!I45</f>
        <v>0</v>
      </c>
      <c r="J10" s="35">
        <f>'PA9'!I45</f>
        <v>0</v>
      </c>
      <c r="K10" s="35">
        <f t="shared" si="0"/>
        <v>0</v>
      </c>
    </row>
    <row r="11" spans="1:11" x14ac:dyDescent="0.25">
      <c r="A11" s="43" t="s">
        <v>37</v>
      </c>
      <c r="B11" s="34">
        <f>SuppliesTotal</f>
        <v>0</v>
      </c>
      <c r="C11" s="34">
        <f>'PA2'!I61</f>
        <v>0</v>
      </c>
      <c r="D11" s="34">
        <f>'PA3'!I56</f>
        <v>0</v>
      </c>
      <c r="E11" s="34">
        <f>'PA4'!I56</f>
        <v>0</v>
      </c>
      <c r="F11" s="34">
        <f>'PA5'!I56</f>
        <v>0</v>
      </c>
      <c r="G11" s="34">
        <f>'PA6'!I56</f>
        <v>0</v>
      </c>
      <c r="H11" s="34">
        <f>'PA7'!I56</f>
        <v>0</v>
      </c>
      <c r="I11" s="34">
        <f>'PA8'!I56</f>
        <v>0</v>
      </c>
      <c r="J11" s="34">
        <f>'PA9'!I56</f>
        <v>0</v>
      </c>
      <c r="K11" s="34">
        <f t="shared" si="0"/>
        <v>0</v>
      </c>
    </row>
    <row r="12" spans="1:11" x14ac:dyDescent="0.25">
      <c r="A12" s="30" t="s">
        <v>39</v>
      </c>
      <c r="B12" s="35" t="s">
        <v>55</v>
      </c>
      <c r="C12" s="35" t="s">
        <v>55</v>
      </c>
      <c r="D12" s="35" t="s">
        <v>55</v>
      </c>
      <c r="E12" s="35">
        <f>'PA4'!I67</f>
        <v>0</v>
      </c>
      <c r="F12" s="35" t="s">
        <v>55</v>
      </c>
      <c r="G12" s="35" t="s">
        <v>55</v>
      </c>
      <c r="H12" s="35" t="s">
        <v>55</v>
      </c>
      <c r="I12" s="35" t="s">
        <v>55</v>
      </c>
      <c r="J12" s="35" t="s">
        <v>55</v>
      </c>
      <c r="K12" s="35">
        <f t="shared" si="0"/>
        <v>0</v>
      </c>
    </row>
    <row r="13" spans="1:11" x14ac:dyDescent="0.25">
      <c r="A13" s="43" t="s">
        <v>291</v>
      </c>
      <c r="B13" s="34">
        <f>'PA1'!L93</f>
        <v>0</v>
      </c>
      <c r="C13" s="34">
        <f>'PA2'!I89</f>
        <v>0</v>
      </c>
      <c r="D13" s="34">
        <f>'PA3'!I89</f>
        <v>0</v>
      </c>
      <c r="E13" s="34">
        <f>'PA4'!I89</f>
        <v>0</v>
      </c>
      <c r="F13" s="34">
        <f>'PA5'!I89</f>
        <v>0</v>
      </c>
      <c r="G13" s="34">
        <f>'PA6'!I89</f>
        <v>0</v>
      </c>
      <c r="H13" s="34">
        <f>'PA7'!I89</f>
        <v>0</v>
      </c>
      <c r="I13" s="34">
        <f>'PA8'!I89</f>
        <v>0</v>
      </c>
      <c r="J13" s="34">
        <f>'PA9'!I89</f>
        <v>0</v>
      </c>
      <c r="K13" s="34">
        <f t="shared" si="0"/>
        <v>0</v>
      </c>
    </row>
    <row r="14" spans="1:11" x14ac:dyDescent="0.25">
      <c r="A14" s="30" t="s">
        <v>300</v>
      </c>
      <c r="B14" s="35">
        <f>'PA1'!L125</f>
        <v>0</v>
      </c>
      <c r="C14" s="35">
        <f>'PA2'!I115</f>
        <v>0</v>
      </c>
      <c r="D14" s="35">
        <f>'PA3'!I115</f>
        <v>0</v>
      </c>
      <c r="E14" s="35">
        <f>'PA4'!I115</f>
        <v>0</v>
      </c>
      <c r="F14" s="35">
        <f>'PA5'!I115</f>
        <v>0</v>
      </c>
      <c r="G14" s="35">
        <f>'PA6'!I115</f>
        <v>0</v>
      </c>
      <c r="H14" s="35">
        <f>'PA7'!I115</f>
        <v>0</v>
      </c>
      <c r="I14" s="35">
        <f>'PA8'!I115</f>
        <v>0</v>
      </c>
      <c r="J14" s="35">
        <f>'PA9'!I115</f>
        <v>0</v>
      </c>
      <c r="K14" s="35">
        <f t="shared" ref="K14" si="1">SUM(B14:J14)</f>
        <v>0</v>
      </c>
    </row>
    <row r="15" spans="1:11" x14ac:dyDescent="0.25">
      <c r="A15" s="43" t="s">
        <v>317</v>
      </c>
      <c r="B15" s="34">
        <f>OtherTotal</f>
        <v>0</v>
      </c>
      <c r="C15" s="34">
        <f>'PA2'!I136</f>
        <v>0</v>
      </c>
      <c r="D15" s="34">
        <f>'PA3'!J136</f>
        <v>0</v>
      </c>
      <c r="E15" s="34">
        <f>'PA4'!K136</f>
        <v>0</v>
      </c>
      <c r="F15" s="34">
        <f>'PA5'!L136</f>
        <v>0</v>
      </c>
      <c r="G15" s="34">
        <f>'PA6'!M136</f>
        <v>0</v>
      </c>
      <c r="H15" s="34">
        <f>'PA7'!N136</f>
        <v>0</v>
      </c>
      <c r="I15" s="34">
        <f>'PA8'!O136</f>
        <v>0</v>
      </c>
      <c r="J15" s="34">
        <f>'PA9'!P136</f>
        <v>0</v>
      </c>
      <c r="K15" s="34">
        <f t="shared" si="0"/>
        <v>0</v>
      </c>
    </row>
    <row r="16" spans="1:11" ht="3.9" customHeight="1" x14ac:dyDescent="0.25">
      <c r="A16" s="43"/>
      <c r="B16" s="34"/>
      <c r="C16" s="34"/>
      <c r="D16" s="34"/>
      <c r="E16" s="34"/>
      <c r="F16" s="34"/>
      <c r="G16" s="34"/>
      <c r="H16" s="34"/>
      <c r="I16" s="34"/>
      <c r="J16" s="34"/>
      <c r="K16" s="34"/>
    </row>
    <row r="17" spans="1:11" x14ac:dyDescent="0.25">
      <c r="A17" s="44" t="s">
        <v>49</v>
      </c>
      <c r="B17" s="36">
        <f t="shared" ref="B17:J17" si="2">SUM(B7:B15)</f>
        <v>0</v>
      </c>
      <c r="C17" s="36">
        <f t="shared" si="2"/>
        <v>0</v>
      </c>
      <c r="D17" s="36">
        <f t="shared" si="2"/>
        <v>0</v>
      </c>
      <c r="E17" s="36">
        <f t="shared" si="2"/>
        <v>0</v>
      </c>
      <c r="F17" s="36">
        <f t="shared" si="2"/>
        <v>0</v>
      </c>
      <c r="G17" s="36">
        <f t="shared" si="2"/>
        <v>0</v>
      </c>
      <c r="H17" s="36">
        <f t="shared" si="2"/>
        <v>0</v>
      </c>
      <c r="I17" s="36">
        <f t="shared" ref="I17" si="3">SUM(I7:I15)</f>
        <v>0</v>
      </c>
      <c r="J17" s="36">
        <f t="shared" si="2"/>
        <v>0</v>
      </c>
      <c r="K17" s="36">
        <f>SUM(B17:J17)</f>
        <v>0</v>
      </c>
    </row>
    <row r="18" spans="1:11" x14ac:dyDescent="0.25">
      <c r="A18" s="43" t="s">
        <v>304</v>
      </c>
      <c r="B18" s="34">
        <f>IndirectTotal</f>
        <v>0</v>
      </c>
      <c r="C18" s="34">
        <f>'PA2'!I148</f>
        <v>0</v>
      </c>
      <c r="D18" s="34">
        <f>'PA3'!I143</f>
        <v>0</v>
      </c>
      <c r="E18" s="34">
        <f>'PA4'!I143</f>
        <v>0</v>
      </c>
      <c r="F18" s="34">
        <f>'PA5'!I143</f>
        <v>0</v>
      </c>
      <c r="G18" s="34">
        <f>'PA6'!I143</f>
        <v>0</v>
      </c>
      <c r="H18" s="34">
        <f>'PA7'!I143</f>
        <v>0</v>
      </c>
      <c r="I18" s="34">
        <f>'PA8'!I144</f>
        <v>0</v>
      </c>
      <c r="J18" s="34">
        <f>'PA9'!I143</f>
        <v>0</v>
      </c>
      <c r="K18" s="34">
        <f>SUM(B18:J18)</f>
        <v>0</v>
      </c>
    </row>
    <row r="19" spans="1:11" ht="3.9" customHeight="1" x14ac:dyDescent="0.25">
      <c r="A19" s="43"/>
      <c r="B19" s="34"/>
      <c r="C19" s="34"/>
      <c r="D19" s="34"/>
      <c r="E19" s="34"/>
      <c r="F19" s="34"/>
      <c r="G19" s="34"/>
      <c r="H19" s="34"/>
      <c r="I19" s="34"/>
      <c r="J19" s="34"/>
      <c r="K19" s="34"/>
    </row>
    <row r="20" spans="1:11" x14ac:dyDescent="0.25">
      <c r="A20" s="44" t="s">
        <v>50</v>
      </c>
      <c r="B20" s="36">
        <f t="shared" ref="B20:H20" si="4">SUM(B17,B18)</f>
        <v>0</v>
      </c>
      <c r="C20" s="36">
        <f t="shared" si="4"/>
        <v>0</v>
      </c>
      <c r="D20" s="36">
        <f t="shared" si="4"/>
        <v>0</v>
      </c>
      <c r="E20" s="36">
        <f t="shared" si="4"/>
        <v>0</v>
      </c>
      <c r="F20" s="36">
        <f t="shared" si="4"/>
        <v>0</v>
      </c>
      <c r="G20" s="36">
        <f t="shared" si="4"/>
        <v>0</v>
      </c>
      <c r="H20" s="36">
        <f t="shared" si="4"/>
        <v>0</v>
      </c>
      <c r="I20" s="36">
        <f t="shared" ref="I20:J20" si="5">SUM(I17,I18)</f>
        <v>0</v>
      </c>
      <c r="J20" s="36">
        <f t="shared" si="5"/>
        <v>0</v>
      </c>
      <c r="K20" s="36">
        <f>SUM(B20:J20)</f>
        <v>0</v>
      </c>
    </row>
    <row r="21" spans="1:11" ht="3.9" customHeight="1" x14ac:dyDescent="0.25">
      <c r="A21" s="43"/>
      <c r="B21" s="31"/>
      <c r="C21" s="32"/>
      <c r="D21" s="32"/>
      <c r="E21" s="32"/>
      <c r="F21" s="32"/>
      <c r="G21" s="32"/>
      <c r="H21" s="32"/>
      <c r="I21" s="32"/>
      <c r="J21" s="32"/>
      <c r="K21" s="32"/>
    </row>
    <row r="22" spans="1:11" ht="41.25" customHeight="1" thickBot="1" x14ac:dyDescent="0.3">
      <c r="A22" s="45"/>
      <c r="B22" s="12" t="s">
        <v>54</v>
      </c>
      <c r="C22" s="12" t="s">
        <v>54</v>
      </c>
      <c r="D22" s="12" t="s">
        <v>54</v>
      </c>
      <c r="E22" s="12" t="s">
        <v>54</v>
      </c>
      <c r="F22" s="12" t="s">
        <v>54</v>
      </c>
      <c r="G22" s="12" t="s">
        <v>54</v>
      </c>
      <c r="H22" s="12" t="s">
        <v>54</v>
      </c>
      <c r="I22" s="12" t="s">
        <v>54</v>
      </c>
      <c r="J22" s="12" t="s">
        <v>54</v>
      </c>
      <c r="K22" s="12"/>
    </row>
    <row r="23" spans="1:11" ht="12.6" thickTop="1" x14ac:dyDescent="0.25">
      <c r="A23" s="41" t="s">
        <v>51</v>
      </c>
      <c r="B23" s="37">
        <f>TravelFederalTotal+PersonnelGrandTotal+EquipmentFederalTotal+SuppliesFederalTotal+ContractsItemFederalTotal+'PA1'!N127+'PA1'!N138+OtherFederalTotal+IndirectFederalTotal</f>
        <v>0</v>
      </c>
      <c r="C23" s="37">
        <f>SUM('PA2'!$K$13,'PA2'!$K$25,'PA2'!$K$37,'PA2'!$K$49,'PA2'!$K$61,'PA2'!$K$72,'PA2'!K89,'PA2'!K115,'PA2'!K136,'PA2'!K148)</f>
        <v>0</v>
      </c>
      <c r="D23" s="37">
        <f>'PA3'!K12+'PA3'!K23+'PA3'!K34+'PA3'!K45+'PA3'!K56+'PA3'!K67+'PA3'!K84+'PA3'!K99+'PA3'!K110+'PA3'!K131+'PA3'!K143</f>
        <v>0</v>
      </c>
      <c r="E23" s="37">
        <f>'PA4'!K12+'PA4'!K23+'PA4'!K34+'PA4'!K56+'PA4'!K67+'PA4'!K84+'PA4'!K99+'PA4'!K110+'PA4'!K121+'PA4'!K131+'PA4'!K143</f>
        <v>0</v>
      </c>
      <c r="F23" s="37">
        <f>SUM('PA5'!$K$12,'PA5'!$K$23,'PA5'!$K$34,'PA5'!$K$45,'PA5'!$K$56,'PA5'!$K$67,'PA5'!K84,'PA5'!K99,'PA5'!K110,'PA5'!K121,'PA5'!K131,'PA5'!K143)</f>
        <v>0</v>
      </c>
      <c r="G23" s="37">
        <f>'PA6'!K12+'PA6'!K23+'PA6'!K34+'PA6'!K45+'PA6'!K56+'PA6'!K67+'PA6'!K84+'PA6'!K110+'PA6'!K131+'PA6'!K143</f>
        <v>0</v>
      </c>
      <c r="H23" s="37">
        <f>SUM('PA7'!$K$12,'PA7'!$K$23,'PA7'!$K$34,'PA7'!$K$45,'PA7'!$K$56,'PA7'!$K$67,'PA7'!K143,'PA7'!K131,'PA7'!K110,'PA7'!K84)</f>
        <v>0</v>
      </c>
      <c r="I23" s="37">
        <f>SUM('PA8'!$K$12,'PA8'!$K$23,'PA8'!$K$34,'PA8'!$K$45,'PA8'!$K$56,'PA8'!$K$68,'PA8'!K85,'PA8'!K111,'PA8'!K132,'PA8'!K144)</f>
        <v>0</v>
      </c>
      <c r="J23" s="37">
        <f>SUM('PA9'!$K$12,'PA9'!$K$23,'PA9'!$K$34,'PA9'!$K$45,'PA9'!$K$56,'PA9'!$K$67,'PA9'!K143,'PA9'!K131,'PA9'!K110,'PA9'!K84)</f>
        <v>0</v>
      </c>
      <c r="K23" s="37">
        <f>SUM(B23:J23)</f>
        <v>0</v>
      </c>
    </row>
    <row r="24" spans="1:11" x14ac:dyDescent="0.25">
      <c r="A24" s="30" t="s">
        <v>73</v>
      </c>
      <c r="B24" s="38">
        <f>IndirectLocalTotal+OtherLocalTotal+'PA1'!M127+ContractsItemLocalTotal+SuppliesLocalTotal+EquipmentLocalTotal+TravelLocalTotal+LocalGrandTotal</f>
        <v>0</v>
      </c>
      <c r="C24" s="38">
        <f>SUM('PA2'!$J$13,'PA2'!$J$25,'PA2'!$J$37,'PA2'!$J$49,'PA2'!$J$61,'PA2'!$J$72,'PA2'!J89+'PA2'!J115+'PA2'!J136+'PA2'!J148)</f>
        <v>0</v>
      </c>
      <c r="D24" s="38">
        <f>'PA3'!J12+'PA3'!J23+'PA3'!J34+'PA3'!J45+'PA3'!J56+'PA3'!J67+'PA3'!J84+'PA3'!J99+'PA3'!J110+'PA3'!J121+'PA3'!J131+'PA3'!J143</f>
        <v>0</v>
      </c>
      <c r="E24" s="38">
        <f>'PA4'!J143+'PA4'!J131+'PA4'!J121+'PA4'!J110+'PA4'!J99+'PA4'!J84+'PA4'!J67+'PA4'!J56+'PA4'!J45+'PA4'!J34+'PA4'!J23+'PA4'!J12</f>
        <v>0</v>
      </c>
      <c r="F24" s="38">
        <f>SUM('PA5'!$J$12,'PA5'!$J$23,'PA5'!$J$34,'PA5'!$J$45,'PA5'!$J$56,'PA5'!$J$67,'PA5'!J143,'PA5'!J131,'PA5'!J121,'PA5'!J110,'PA5'!J99,'PA5'!J84)</f>
        <v>0</v>
      </c>
      <c r="G24" s="38">
        <f>'PA6'!J143+'PA6'!J131+'PA6'!J110+'PA6'!J84+'PA6'!J67+'PA6'!J56+'PA6'!J45+'PA6'!J34+'PA6'!J23+'PA6'!J12</f>
        <v>0</v>
      </c>
      <c r="H24" s="38">
        <f>SUM('PA7'!$J$12,'PA7'!$J$23,'PA7'!$J$34,'PA7'!$J$45,'PA7'!$J$56,'PA7'!$J$67,'PA7'!J143,'PA7'!J131,'PA7'!J110,'PA7'!J84)</f>
        <v>0</v>
      </c>
      <c r="I24" s="38">
        <f>SUM('PA8'!$J$12,'PA8'!$J$23,'PA8'!$J$34,'PA8'!$J$45,'PA8'!$J$56,'PA8'!$J$68,'PA8'!J85,'PA8'!J111,'PA8'!J132,'PA8'!J144)</f>
        <v>0</v>
      </c>
      <c r="J24" s="38">
        <f>SUM('PA9'!$J$12,'PA9'!$J$23,'PA9'!$J$34,'PA9'!$J$45,'PA9'!$J$56,'PA9'!$J$67,'PA9'!J84,'PA9'!J110,'PA9'!J131,'PA9'!J143)</f>
        <v>0</v>
      </c>
      <c r="K24" s="38">
        <f>SUM(B24:J24)</f>
        <v>0</v>
      </c>
    </row>
    <row r="25" spans="1:11" x14ac:dyDescent="0.25">
      <c r="A25" s="42" t="s">
        <v>76</v>
      </c>
      <c r="B25" s="37" t="s">
        <v>55</v>
      </c>
      <c r="C25" s="37" t="s">
        <v>55</v>
      </c>
      <c r="D25" s="37" t="s">
        <v>55</v>
      </c>
      <c r="E25" s="37" t="s">
        <v>55</v>
      </c>
      <c r="F25" s="37" t="s">
        <v>55</v>
      </c>
      <c r="G25" s="37" t="s">
        <v>55</v>
      </c>
      <c r="H25" s="37" t="s">
        <v>55</v>
      </c>
      <c r="I25" s="255" t="s">
        <v>55</v>
      </c>
      <c r="J25" s="37" t="s">
        <v>55</v>
      </c>
      <c r="K25" s="37" t="s">
        <v>55</v>
      </c>
    </row>
    <row r="28" spans="1:11" x14ac:dyDescent="0.25">
      <c r="E28" s="69"/>
    </row>
    <row r="29" spans="1:11" x14ac:dyDescent="0.25">
      <c r="E29" s="69"/>
    </row>
  </sheetData>
  <sheetProtection selectLockedCells="1"/>
  <mergeCells count="3">
    <mergeCell ref="A3:A6"/>
    <mergeCell ref="A1:K1"/>
    <mergeCell ref="A2:K2"/>
  </mergeCells>
  <conditionalFormatting sqref="B25:K25">
    <cfRule type="cellIs" dxfId="2" priority="3" stopIfTrue="1" operator="equal">
      <formula>"Yes"</formula>
    </cfRule>
    <cfRule type="cellIs" dxfId="1" priority="4" stopIfTrue="1" operator="equal">
      <formula>"No"</formula>
    </cfRule>
  </conditionalFormatting>
  <conditionalFormatting sqref="A1:XFD1048576">
    <cfRule type="containsErrors" dxfId="0" priority="1" stopIfTrue="1">
      <formula>ISERROR(A1)</formula>
    </cfRule>
  </conditionalFormatting>
  <pageMargins left="0.7" right="0.7" top="0.75" bottom="0.75" header="0.3" footer="0.3"/>
  <pageSetup scale="86" orientation="landscape" r:id="rId1"/>
  <headerFooter>
    <oddHeader>&amp;CBudget Summary</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38"/>
  <sheetViews>
    <sheetView topLeftCell="A18" workbookViewId="0">
      <selection activeCell="A32" sqref="A32:A38"/>
    </sheetView>
  </sheetViews>
  <sheetFormatPr defaultColWidth="9.109375" defaultRowHeight="14.4" x14ac:dyDescent="0.3"/>
  <cols>
    <col min="1" max="1" width="48" style="4" bestFit="1" customWidth="1"/>
    <col min="2" max="16384" width="9.109375" style="4"/>
  </cols>
  <sheetData>
    <row r="1" spans="1:3" x14ac:dyDescent="0.3">
      <c r="A1" s="4">
        <f>19760</f>
        <v>19760</v>
      </c>
      <c r="B1" s="4">
        <f>A1*0.9</f>
        <v>17784</v>
      </c>
      <c r="C1" s="4">
        <f>A1*0.1</f>
        <v>1976</v>
      </c>
    </row>
    <row r="6" spans="1:3" x14ac:dyDescent="0.3">
      <c r="A6" s="246" t="s">
        <v>231</v>
      </c>
    </row>
    <row r="7" spans="1:3" x14ac:dyDescent="0.3">
      <c r="A7" s="4" t="s">
        <v>212</v>
      </c>
    </row>
    <row r="8" spans="1:3" x14ac:dyDescent="0.3">
      <c r="A8" s="4" t="s">
        <v>229</v>
      </c>
    </row>
    <row r="9" spans="1:3" x14ac:dyDescent="0.3">
      <c r="A9" s="4" t="s">
        <v>211</v>
      </c>
    </row>
    <row r="10" spans="1:3" x14ac:dyDescent="0.3">
      <c r="A10" s="4" t="s">
        <v>213</v>
      </c>
    </row>
    <row r="11" spans="1:3" x14ac:dyDescent="0.3">
      <c r="A11" s="4" t="s">
        <v>214</v>
      </c>
    </row>
    <row r="12" spans="1:3" x14ac:dyDescent="0.3">
      <c r="A12" s="4" t="s">
        <v>215</v>
      </c>
    </row>
    <row r="13" spans="1:3" x14ac:dyDescent="0.3">
      <c r="A13" s="4" t="s">
        <v>216</v>
      </c>
    </row>
    <row r="14" spans="1:3" x14ac:dyDescent="0.3">
      <c r="A14" s="4" t="s">
        <v>217</v>
      </c>
    </row>
    <row r="15" spans="1:3" x14ac:dyDescent="0.3">
      <c r="A15" s="4" t="s">
        <v>218</v>
      </c>
    </row>
    <row r="16" spans="1:3" x14ac:dyDescent="0.3">
      <c r="A16" s="4" t="s">
        <v>230</v>
      </c>
    </row>
    <row r="18" spans="1:1" x14ac:dyDescent="0.3">
      <c r="A18" s="246" t="s">
        <v>232</v>
      </c>
    </row>
    <row r="19" spans="1:1" x14ac:dyDescent="0.3">
      <c r="A19" s="4" t="s">
        <v>219</v>
      </c>
    </row>
    <row r="21" spans="1:1" x14ac:dyDescent="0.3">
      <c r="A21" s="246" t="s">
        <v>233</v>
      </c>
    </row>
    <row r="22" spans="1:1" x14ac:dyDescent="0.3">
      <c r="A22" s="4" t="s">
        <v>234</v>
      </c>
    </row>
    <row r="23" spans="1:1" x14ac:dyDescent="0.3">
      <c r="A23" s="4" t="s">
        <v>235</v>
      </c>
    </row>
    <row r="24" spans="1:1" x14ac:dyDescent="0.3">
      <c r="A24" s="4" t="s">
        <v>236</v>
      </c>
    </row>
    <row r="25" spans="1:1" x14ac:dyDescent="0.3">
      <c r="A25" s="4" t="s">
        <v>237</v>
      </c>
    </row>
    <row r="26" spans="1:1" x14ac:dyDescent="0.3">
      <c r="A26" s="4" t="s">
        <v>238</v>
      </c>
    </row>
    <row r="28" spans="1:1" x14ac:dyDescent="0.3">
      <c r="A28" s="246" t="s">
        <v>286</v>
      </c>
    </row>
    <row r="29" spans="1:1" x14ac:dyDescent="0.3">
      <c r="A29" s="4" t="s">
        <v>224</v>
      </c>
    </row>
    <row r="30" spans="1:1" x14ac:dyDescent="0.3">
      <c r="A30" s="4" t="s">
        <v>225</v>
      </c>
    </row>
    <row r="32" spans="1:1" x14ac:dyDescent="0.3">
      <c r="A32" s="246" t="s">
        <v>309</v>
      </c>
    </row>
    <row r="33" spans="1:1" x14ac:dyDescent="0.3">
      <c r="A33" s="4" t="s">
        <v>310</v>
      </c>
    </row>
    <row r="34" spans="1:1" x14ac:dyDescent="0.3">
      <c r="A34" s="4" t="s">
        <v>311</v>
      </c>
    </row>
    <row r="35" spans="1:1" x14ac:dyDescent="0.3">
      <c r="A35" s="4" t="s">
        <v>312</v>
      </c>
    </row>
    <row r="36" spans="1:1" x14ac:dyDescent="0.3">
      <c r="A36" s="4" t="s">
        <v>313</v>
      </c>
    </row>
    <row r="37" spans="1:1" x14ac:dyDescent="0.3">
      <c r="A37" s="4" t="s">
        <v>314</v>
      </c>
    </row>
    <row r="38" spans="1:1" x14ac:dyDescent="0.3">
      <c r="A38" s="4" t="s">
        <v>315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dimension ref="A1:J165"/>
  <sheetViews>
    <sheetView zoomScaleNormal="100" workbookViewId="0">
      <selection activeCell="D5" sqref="D5:I5"/>
    </sheetView>
  </sheetViews>
  <sheetFormatPr defaultColWidth="9.109375" defaultRowHeight="14.4" x14ac:dyDescent="0.3"/>
  <cols>
    <col min="1" max="1" width="2.33203125" style="146" customWidth="1"/>
    <col min="2" max="2" width="4.6640625" style="146" customWidth="1"/>
    <col min="3" max="3" width="12.109375" style="146" customWidth="1"/>
    <col min="4" max="4" width="11.6640625" style="146" customWidth="1"/>
    <col min="5" max="5" width="10.88671875" style="146" customWidth="1"/>
    <col min="6" max="6" width="10.6640625" style="146" customWidth="1"/>
    <col min="7" max="7" width="12.6640625" style="146" customWidth="1"/>
    <col min="8" max="8" width="11.44140625" style="146" customWidth="1"/>
    <col min="9" max="9" width="7.5546875" style="146" customWidth="1"/>
    <col min="10" max="10" width="8.5546875" style="146" customWidth="1"/>
    <col min="11" max="16384" width="9.109375" style="146"/>
  </cols>
  <sheetData>
    <row r="1" spans="1:10" ht="32.25" customHeight="1" thickBot="1" x14ac:dyDescent="0.35">
      <c r="A1" s="380" t="s">
        <v>118</v>
      </c>
      <c r="B1" s="381"/>
      <c r="C1" s="381"/>
      <c r="D1" s="381"/>
      <c r="E1" s="381"/>
      <c r="F1" s="381"/>
      <c r="G1" s="381"/>
      <c r="H1" s="381"/>
      <c r="I1" s="381"/>
      <c r="J1" s="382"/>
    </row>
    <row r="2" spans="1:10" ht="39.75" customHeight="1" thickTop="1" thickBot="1" x14ac:dyDescent="0.35">
      <c r="A2" s="120"/>
      <c r="B2" s="383" t="s">
        <v>176</v>
      </c>
      <c r="C2" s="383"/>
      <c r="D2" s="383"/>
      <c r="E2" s="383"/>
      <c r="F2" s="383"/>
      <c r="G2" s="383"/>
      <c r="H2" s="383"/>
      <c r="I2" s="383"/>
      <c r="J2" s="121"/>
    </row>
    <row r="3" spans="1:10" ht="15" thickTop="1" x14ac:dyDescent="0.3">
      <c r="A3" s="384" t="s">
        <v>119</v>
      </c>
      <c r="B3" s="385"/>
      <c r="C3" s="385"/>
      <c r="D3" s="385"/>
      <c r="E3" s="122"/>
      <c r="F3" s="122"/>
      <c r="G3" s="122"/>
      <c r="H3" s="122"/>
      <c r="I3" s="122"/>
      <c r="J3" s="123"/>
    </row>
    <row r="4" spans="1:10" ht="34.5" customHeight="1" x14ac:dyDescent="0.3">
      <c r="A4" s="124"/>
      <c r="B4" s="377" t="s">
        <v>120</v>
      </c>
      <c r="C4" s="377"/>
      <c r="D4" s="377"/>
      <c r="E4" s="377"/>
      <c r="F4" s="377"/>
      <c r="G4" s="377"/>
      <c r="H4" s="377"/>
      <c r="I4" s="377"/>
      <c r="J4" s="125"/>
    </row>
    <row r="5" spans="1:10" ht="36.75" customHeight="1" x14ac:dyDescent="0.3">
      <c r="A5" s="126"/>
      <c r="B5" s="127" t="s">
        <v>121</v>
      </c>
      <c r="C5" s="127"/>
      <c r="D5" s="386" t="s">
        <v>239</v>
      </c>
      <c r="E5" s="387"/>
      <c r="F5" s="387"/>
      <c r="G5" s="387"/>
      <c r="H5" s="387"/>
      <c r="I5" s="388"/>
      <c r="J5" s="128"/>
    </row>
    <row r="6" spans="1:10" x14ac:dyDescent="0.3">
      <c r="A6" s="126"/>
      <c r="B6" s="127"/>
      <c r="C6" s="127"/>
      <c r="D6" s="127"/>
      <c r="E6" s="127"/>
      <c r="F6" s="127"/>
      <c r="G6" s="127"/>
      <c r="H6" s="127"/>
      <c r="I6" s="127"/>
      <c r="J6" s="128"/>
    </row>
    <row r="7" spans="1:10" ht="35.25" customHeight="1" x14ac:dyDescent="0.3">
      <c r="A7" s="126"/>
      <c r="B7" s="127" t="s">
        <v>122</v>
      </c>
      <c r="C7" s="127"/>
      <c r="D7" s="386"/>
      <c r="E7" s="387"/>
      <c r="F7" s="387"/>
      <c r="G7" s="387"/>
      <c r="H7" s="387"/>
      <c r="I7" s="388"/>
      <c r="J7" s="128"/>
    </row>
    <row r="8" spans="1:10" x14ac:dyDescent="0.3">
      <c r="A8" s="126"/>
      <c r="B8" s="129"/>
      <c r="C8" s="127"/>
      <c r="D8" s="127"/>
      <c r="E8" s="127"/>
      <c r="F8" s="127"/>
      <c r="G8" s="127"/>
      <c r="H8" s="127"/>
      <c r="I8" s="127"/>
      <c r="J8" s="128"/>
    </row>
    <row r="9" spans="1:10" x14ac:dyDescent="0.3">
      <c r="A9" s="124"/>
      <c r="B9" s="389" t="s">
        <v>252</v>
      </c>
      <c r="C9" s="389"/>
      <c r="D9" s="389"/>
      <c r="E9" s="389"/>
      <c r="F9" s="389"/>
      <c r="G9" s="129"/>
      <c r="H9" s="378"/>
      <c r="I9" s="379"/>
      <c r="J9" s="130"/>
    </row>
    <row r="10" spans="1:10" x14ac:dyDescent="0.3">
      <c r="A10" s="124"/>
      <c r="B10" s="389"/>
      <c r="C10" s="389"/>
      <c r="D10" s="389"/>
      <c r="E10" s="389"/>
      <c r="F10" s="389"/>
      <c r="G10" s="129"/>
      <c r="H10" s="260"/>
      <c r="I10" s="260"/>
      <c r="J10" s="259"/>
    </row>
    <row r="11" spans="1:10" x14ac:dyDescent="0.3">
      <c r="A11" s="124"/>
      <c r="B11" s="389" t="s">
        <v>253</v>
      </c>
      <c r="C11" s="389"/>
      <c r="D11" s="389"/>
      <c r="E11" s="389"/>
      <c r="F11" s="389"/>
      <c r="G11" s="129"/>
      <c r="H11" s="378"/>
      <c r="I11" s="379"/>
      <c r="J11" s="259"/>
    </row>
    <row r="12" spans="1:10" x14ac:dyDescent="0.3">
      <c r="A12" s="124"/>
      <c r="B12" s="389"/>
      <c r="C12" s="389"/>
      <c r="D12" s="389"/>
      <c r="E12" s="389"/>
      <c r="F12" s="389"/>
      <c r="G12" s="131"/>
      <c r="H12" s="131"/>
      <c r="I12" s="131"/>
      <c r="J12" s="130"/>
    </row>
    <row r="13" spans="1:10" ht="15" customHeight="1" x14ac:dyDescent="0.3">
      <c r="A13" s="124"/>
      <c r="B13" s="377" t="s">
        <v>244</v>
      </c>
      <c r="C13" s="377"/>
      <c r="D13" s="377"/>
      <c r="E13" s="377"/>
      <c r="F13" s="377"/>
      <c r="G13" s="129"/>
      <c r="H13" s="378"/>
      <c r="I13" s="379"/>
      <c r="J13" s="130"/>
    </row>
    <row r="14" spans="1:10" ht="21" customHeight="1" x14ac:dyDescent="0.3">
      <c r="A14" s="124"/>
      <c r="B14" s="377"/>
      <c r="C14" s="377"/>
      <c r="D14" s="377"/>
      <c r="E14" s="377"/>
      <c r="F14" s="377"/>
      <c r="G14" s="131"/>
      <c r="H14" s="131"/>
      <c r="I14" s="131"/>
      <c r="J14" s="130"/>
    </row>
    <row r="15" spans="1:10" ht="15" customHeight="1" x14ac:dyDescent="0.3">
      <c r="A15" s="124"/>
      <c r="B15" s="377" t="s">
        <v>245</v>
      </c>
      <c r="C15" s="377"/>
      <c r="D15" s="377"/>
      <c r="E15" s="377"/>
      <c r="F15" s="377"/>
      <c r="G15" s="129"/>
      <c r="H15" s="378"/>
      <c r="I15" s="379"/>
      <c r="J15" s="130"/>
    </row>
    <row r="16" spans="1:10" ht="33.75" customHeight="1" x14ac:dyDescent="0.3">
      <c r="A16" s="124"/>
      <c r="B16" s="377"/>
      <c r="C16" s="377"/>
      <c r="D16" s="377"/>
      <c r="E16" s="377"/>
      <c r="F16" s="377"/>
      <c r="G16" s="131"/>
      <c r="H16" s="131"/>
      <c r="I16" s="131"/>
      <c r="J16" s="130"/>
    </row>
    <row r="17" spans="1:10" ht="15" customHeight="1" x14ac:dyDescent="0.3">
      <c r="A17" s="124"/>
      <c r="B17" s="377" t="s">
        <v>246</v>
      </c>
      <c r="C17" s="377"/>
      <c r="D17" s="377"/>
      <c r="E17" s="377"/>
      <c r="F17" s="377"/>
      <c r="G17" s="129"/>
      <c r="H17" s="378"/>
      <c r="I17" s="379"/>
      <c r="J17" s="130"/>
    </row>
    <row r="18" spans="1:10" ht="23.25" customHeight="1" x14ac:dyDescent="0.3">
      <c r="A18" s="124"/>
      <c r="B18" s="377"/>
      <c r="C18" s="377"/>
      <c r="D18" s="377"/>
      <c r="E18" s="377"/>
      <c r="F18" s="377"/>
      <c r="G18" s="131"/>
      <c r="H18" s="131"/>
      <c r="I18" s="131"/>
      <c r="J18" s="130"/>
    </row>
    <row r="19" spans="1:10" x14ac:dyDescent="0.3">
      <c r="A19" s="124"/>
      <c r="B19" s="389" t="s">
        <v>247</v>
      </c>
      <c r="C19" s="389"/>
      <c r="D19" s="389"/>
      <c r="E19" s="389"/>
      <c r="F19" s="389"/>
      <c r="G19" s="129"/>
      <c r="H19" s="378"/>
      <c r="I19" s="379"/>
      <c r="J19" s="130"/>
    </row>
    <row r="20" spans="1:10" x14ac:dyDescent="0.3">
      <c r="A20" s="124"/>
      <c r="B20" s="389"/>
      <c r="C20" s="389"/>
      <c r="D20" s="389"/>
      <c r="E20" s="389"/>
      <c r="F20" s="389"/>
      <c r="G20" s="127"/>
      <c r="H20" s="127"/>
      <c r="I20" s="127"/>
      <c r="J20" s="130"/>
    </row>
    <row r="21" spans="1:10" ht="15" customHeight="1" x14ac:dyDescent="0.3">
      <c r="A21" s="124"/>
      <c r="B21" s="389" t="s">
        <v>248</v>
      </c>
      <c r="C21" s="389"/>
      <c r="D21" s="389"/>
      <c r="E21" s="389"/>
      <c r="F21" s="389"/>
      <c r="G21" s="261"/>
      <c r="H21" s="403"/>
      <c r="I21" s="404"/>
      <c r="J21" s="128"/>
    </row>
    <row r="22" spans="1:10" x14ac:dyDescent="0.3">
      <c r="A22" s="126"/>
      <c r="B22" s="389"/>
      <c r="C22" s="389"/>
      <c r="D22" s="389"/>
      <c r="E22" s="389"/>
      <c r="F22" s="389"/>
      <c r="G22" s="129"/>
      <c r="H22" s="262"/>
      <c r="I22" s="262"/>
      <c r="J22" s="123"/>
    </row>
    <row r="23" spans="1:10" ht="30.75" customHeight="1" x14ac:dyDescent="0.3">
      <c r="A23" s="124"/>
      <c r="B23" s="377" t="s">
        <v>249</v>
      </c>
      <c r="C23" s="377"/>
      <c r="D23" s="377"/>
      <c r="E23" s="377"/>
      <c r="F23" s="377"/>
      <c r="G23" s="377"/>
      <c r="H23" s="377"/>
      <c r="I23" s="377"/>
      <c r="J23" s="123"/>
    </row>
    <row r="24" spans="1:10" x14ac:dyDescent="0.3">
      <c r="A24" s="124"/>
      <c r="B24" s="122"/>
      <c r="C24" s="122"/>
      <c r="D24" s="122"/>
      <c r="E24" s="122"/>
      <c r="F24" s="122"/>
      <c r="G24" s="122"/>
      <c r="H24" s="122"/>
      <c r="I24" s="122"/>
      <c r="J24" s="123"/>
    </row>
    <row r="25" spans="1:10" x14ac:dyDescent="0.3">
      <c r="A25" s="124"/>
      <c r="B25" s="122"/>
      <c r="C25" s="122"/>
      <c r="D25" s="122"/>
      <c r="E25" s="122"/>
      <c r="F25" s="122"/>
      <c r="G25" s="122"/>
      <c r="H25" s="122"/>
      <c r="I25" s="122"/>
      <c r="J25" s="123"/>
    </row>
    <row r="26" spans="1:10" x14ac:dyDescent="0.3">
      <c r="A26" s="124"/>
      <c r="B26" s="122"/>
      <c r="C26" s="122"/>
      <c r="D26" s="122"/>
      <c r="E26" s="122"/>
      <c r="F26" s="122"/>
      <c r="G26" s="122"/>
      <c r="H26" s="122"/>
      <c r="I26" s="122"/>
      <c r="J26" s="123"/>
    </row>
    <row r="27" spans="1:10" x14ac:dyDescent="0.3">
      <c r="A27" s="124"/>
      <c r="B27" s="122"/>
      <c r="C27" s="122"/>
      <c r="D27" s="122"/>
      <c r="E27" s="122"/>
      <c r="F27" s="122"/>
      <c r="G27" s="122"/>
      <c r="H27" s="122"/>
      <c r="I27" s="122"/>
      <c r="J27" s="123"/>
    </row>
    <row r="28" spans="1:10" x14ac:dyDescent="0.3">
      <c r="A28" s="124"/>
      <c r="B28" s="122"/>
      <c r="C28" s="122"/>
      <c r="D28" s="122"/>
      <c r="E28" s="122"/>
      <c r="F28" s="122"/>
      <c r="G28" s="122"/>
      <c r="H28" s="122"/>
      <c r="I28" s="122"/>
      <c r="J28" s="123"/>
    </row>
    <row r="29" spans="1:10" x14ac:dyDescent="0.3">
      <c r="A29" s="124"/>
      <c r="B29" s="122"/>
      <c r="C29" s="122"/>
      <c r="D29" s="122"/>
      <c r="E29" s="122"/>
      <c r="F29" s="122"/>
      <c r="G29" s="122"/>
      <c r="H29" s="122"/>
      <c r="I29" s="122"/>
      <c r="J29" s="123"/>
    </row>
    <row r="30" spans="1:10" x14ac:dyDescent="0.3">
      <c r="A30" s="124"/>
      <c r="B30" s="122"/>
      <c r="C30" s="122"/>
      <c r="D30" s="122"/>
      <c r="E30" s="122"/>
      <c r="F30" s="122"/>
      <c r="G30" s="122"/>
      <c r="H30" s="122"/>
      <c r="I30" s="122"/>
      <c r="J30" s="123"/>
    </row>
    <row r="31" spans="1:10" x14ac:dyDescent="0.3">
      <c r="A31" s="124"/>
      <c r="B31" s="122"/>
      <c r="C31" s="122"/>
      <c r="D31" s="122"/>
      <c r="E31" s="122"/>
      <c r="F31" s="122"/>
      <c r="G31" s="122"/>
      <c r="H31" s="122"/>
      <c r="I31" s="122"/>
      <c r="J31" s="123"/>
    </row>
    <row r="32" spans="1:10" x14ac:dyDescent="0.3">
      <c r="A32" s="124"/>
      <c r="B32" s="122"/>
      <c r="C32" s="122"/>
      <c r="D32" s="122"/>
      <c r="E32" s="122"/>
      <c r="F32" s="122"/>
      <c r="G32" s="122"/>
      <c r="H32" s="122"/>
      <c r="I32" s="122"/>
      <c r="J32" s="123"/>
    </row>
    <row r="33" spans="1:10" x14ac:dyDescent="0.3">
      <c r="A33" s="124"/>
      <c r="B33" s="122"/>
      <c r="C33" s="122"/>
      <c r="D33" s="122"/>
      <c r="E33" s="122"/>
      <c r="F33" s="122"/>
      <c r="G33" s="122"/>
      <c r="H33" s="122"/>
      <c r="I33" s="122"/>
      <c r="J33" s="123"/>
    </row>
    <row r="34" spans="1:10" x14ac:dyDescent="0.3">
      <c r="A34" s="124"/>
      <c r="B34" s="122" t="s">
        <v>250</v>
      </c>
      <c r="C34" s="122"/>
      <c r="D34" s="122"/>
      <c r="E34" s="122"/>
      <c r="F34" s="122"/>
      <c r="G34" s="122"/>
      <c r="H34" s="122"/>
      <c r="I34" s="122"/>
      <c r="J34" s="123"/>
    </row>
    <row r="35" spans="1:10" x14ac:dyDescent="0.3">
      <c r="A35" s="124"/>
      <c r="B35" s="122"/>
      <c r="C35" s="122"/>
      <c r="D35" s="122"/>
      <c r="E35" s="122"/>
      <c r="F35" s="122"/>
      <c r="G35" s="122"/>
      <c r="H35" s="122"/>
      <c r="I35" s="122"/>
      <c r="J35" s="123"/>
    </row>
    <row r="36" spans="1:10" x14ac:dyDescent="0.3">
      <c r="A36" s="124"/>
      <c r="B36" s="122"/>
      <c r="C36" s="122" t="s">
        <v>123</v>
      </c>
      <c r="D36" s="122"/>
      <c r="E36" s="122"/>
      <c r="F36" s="122"/>
      <c r="G36" s="122"/>
      <c r="H36" s="122"/>
      <c r="I36" s="122"/>
      <c r="J36" s="123"/>
    </row>
    <row r="37" spans="1:10" x14ac:dyDescent="0.3">
      <c r="A37" s="124"/>
      <c r="B37" s="122"/>
      <c r="C37" s="122"/>
      <c r="D37" s="122"/>
      <c r="E37" s="122"/>
      <c r="F37" s="122"/>
      <c r="G37" s="122"/>
      <c r="H37" s="122"/>
      <c r="I37" s="122"/>
      <c r="J37" s="123"/>
    </row>
    <row r="38" spans="1:10" x14ac:dyDescent="0.3">
      <c r="A38" s="124"/>
      <c r="B38" s="122" t="s">
        <v>251</v>
      </c>
      <c r="C38" s="122"/>
      <c r="D38" s="122"/>
      <c r="E38" s="122"/>
      <c r="F38" s="122"/>
      <c r="G38" s="122"/>
      <c r="H38" s="122"/>
      <c r="I38" s="122"/>
      <c r="J38" s="123"/>
    </row>
    <row r="39" spans="1:10" x14ac:dyDescent="0.3">
      <c r="A39" s="124"/>
      <c r="B39" s="122"/>
      <c r="C39" s="122"/>
      <c r="D39" s="122"/>
      <c r="E39" s="122"/>
      <c r="F39" s="122"/>
      <c r="G39" s="122"/>
      <c r="H39" s="122"/>
      <c r="I39" s="122"/>
      <c r="J39" s="123"/>
    </row>
    <row r="40" spans="1:10" x14ac:dyDescent="0.3">
      <c r="A40" s="124"/>
      <c r="B40" s="122"/>
      <c r="C40" s="122"/>
      <c r="D40" s="122"/>
      <c r="E40" s="122"/>
      <c r="F40" s="122"/>
      <c r="G40" s="122"/>
      <c r="H40" s="122"/>
      <c r="I40" s="122"/>
      <c r="J40" s="123"/>
    </row>
    <row r="41" spans="1:10" x14ac:dyDescent="0.3">
      <c r="A41" s="124"/>
      <c r="B41" s="122"/>
      <c r="C41" s="122"/>
      <c r="D41" s="122"/>
      <c r="E41" s="122"/>
      <c r="F41" s="122"/>
      <c r="G41" s="122"/>
      <c r="H41" s="122"/>
      <c r="I41" s="122"/>
      <c r="J41" s="123"/>
    </row>
    <row r="42" spans="1:10" x14ac:dyDescent="0.3">
      <c r="A42" s="124"/>
      <c r="B42" s="122"/>
      <c r="C42" s="122"/>
      <c r="D42" s="122"/>
      <c r="E42" s="122"/>
      <c r="F42" s="122"/>
      <c r="G42" s="122"/>
      <c r="H42" s="122"/>
      <c r="I42" s="122"/>
      <c r="J42" s="123"/>
    </row>
    <row r="43" spans="1:10" x14ac:dyDescent="0.3">
      <c r="A43" s="124"/>
      <c r="B43" s="122"/>
      <c r="C43" s="122"/>
      <c r="D43" s="122"/>
      <c r="E43" s="122"/>
      <c r="F43" s="122"/>
      <c r="G43" s="398"/>
      <c r="H43" s="399"/>
      <c r="I43" s="400"/>
      <c r="J43" s="123"/>
    </row>
    <row r="44" spans="1:10" x14ac:dyDescent="0.3">
      <c r="A44" s="124"/>
      <c r="B44" s="122"/>
      <c r="C44" s="122"/>
      <c r="D44" s="122"/>
      <c r="E44" s="122"/>
      <c r="F44" s="122"/>
      <c r="G44" s="122"/>
      <c r="H44" s="122"/>
      <c r="I44" s="122"/>
      <c r="J44" s="123"/>
    </row>
    <row r="45" spans="1:10" x14ac:dyDescent="0.3">
      <c r="A45" s="124"/>
      <c r="B45" s="132" t="s">
        <v>124</v>
      </c>
      <c r="C45" s="122"/>
      <c r="D45" s="122"/>
      <c r="E45" s="122"/>
      <c r="F45" s="122"/>
      <c r="G45" s="122"/>
      <c r="H45" s="122"/>
      <c r="I45" s="122"/>
      <c r="J45" s="123"/>
    </row>
    <row r="46" spans="1:10" x14ac:dyDescent="0.3">
      <c r="A46" s="124"/>
      <c r="B46" s="390"/>
      <c r="C46" s="391"/>
      <c r="D46" s="391"/>
      <c r="E46" s="391"/>
      <c r="F46" s="391"/>
      <c r="G46" s="391"/>
      <c r="H46" s="391"/>
      <c r="I46" s="392"/>
      <c r="J46" s="123"/>
    </row>
    <row r="47" spans="1:10" ht="29.25" customHeight="1" x14ac:dyDescent="0.3">
      <c r="A47" s="124"/>
      <c r="B47" s="393"/>
      <c r="C47" s="394"/>
      <c r="D47" s="394"/>
      <c r="E47" s="394"/>
      <c r="F47" s="394"/>
      <c r="G47" s="394"/>
      <c r="H47" s="394"/>
      <c r="I47" s="395"/>
      <c r="J47" s="123"/>
    </row>
    <row r="48" spans="1:10" x14ac:dyDescent="0.3">
      <c r="A48" s="124"/>
      <c r="B48" s="122"/>
      <c r="C48" s="122"/>
      <c r="D48" s="122"/>
      <c r="E48" s="122"/>
      <c r="F48" s="122"/>
      <c r="G48" s="122"/>
      <c r="H48" s="122"/>
      <c r="I48" s="122"/>
      <c r="J48" s="123"/>
    </row>
    <row r="49" spans="1:10" ht="15" customHeight="1" x14ac:dyDescent="0.3">
      <c r="A49" s="124"/>
      <c r="B49" s="401" t="s">
        <v>125</v>
      </c>
      <c r="C49" s="401"/>
      <c r="D49" s="401"/>
      <c r="E49" s="401"/>
      <c r="F49" s="401"/>
      <c r="G49" s="401"/>
      <c r="H49" s="401"/>
      <c r="I49" s="401"/>
      <c r="J49" s="123"/>
    </row>
    <row r="50" spans="1:10" x14ac:dyDescent="0.3">
      <c r="A50" s="124"/>
      <c r="B50" s="402"/>
      <c r="C50" s="402"/>
      <c r="D50" s="402"/>
      <c r="E50" s="402"/>
      <c r="F50" s="402"/>
      <c r="G50" s="402"/>
      <c r="H50" s="402"/>
      <c r="I50" s="402"/>
      <c r="J50" s="123"/>
    </row>
    <row r="51" spans="1:10" x14ac:dyDescent="0.3">
      <c r="A51" s="124"/>
      <c r="B51" s="390"/>
      <c r="C51" s="391"/>
      <c r="D51" s="391"/>
      <c r="E51" s="391"/>
      <c r="F51" s="391"/>
      <c r="G51" s="391"/>
      <c r="H51" s="391"/>
      <c r="I51" s="392"/>
      <c r="J51" s="123"/>
    </row>
    <row r="52" spans="1:10" ht="33" customHeight="1" x14ac:dyDescent="0.3">
      <c r="A52" s="124"/>
      <c r="B52" s="393"/>
      <c r="C52" s="394"/>
      <c r="D52" s="394"/>
      <c r="E52" s="394"/>
      <c r="F52" s="394"/>
      <c r="G52" s="394"/>
      <c r="H52" s="394"/>
      <c r="I52" s="395"/>
      <c r="J52" s="123"/>
    </row>
    <row r="53" spans="1:10" x14ac:dyDescent="0.3">
      <c r="A53" s="124"/>
      <c r="B53" s="122"/>
      <c r="C53" s="122"/>
      <c r="D53" s="122"/>
      <c r="E53" s="122"/>
      <c r="F53" s="122"/>
      <c r="G53" s="122"/>
      <c r="H53" s="122"/>
      <c r="I53" s="122"/>
      <c r="J53" s="123"/>
    </row>
    <row r="54" spans="1:10" ht="87" customHeight="1" x14ac:dyDescent="0.3">
      <c r="A54" s="124"/>
      <c r="B54" s="377" t="s">
        <v>290</v>
      </c>
      <c r="C54" s="377"/>
      <c r="D54" s="377"/>
      <c r="E54" s="377"/>
      <c r="F54" s="377"/>
      <c r="G54" s="377"/>
      <c r="H54" s="377"/>
      <c r="I54" s="377"/>
      <c r="J54" s="123"/>
    </row>
    <row r="55" spans="1:10" ht="72" customHeight="1" x14ac:dyDescent="0.3">
      <c r="A55" s="124"/>
      <c r="B55" s="402" t="s">
        <v>126</v>
      </c>
      <c r="C55" s="402"/>
      <c r="D55" s="402"/>
      <c r="E55" s="402"/>
      <c r="F55" s="402"/>
      <c r="G55" s="402"/>
      <c r="H55" s="402"/>
      <c r="I55" s="402"/>
      <c r="J55" s="123"/>
    </row>
    <row r="56" spans="1:10" x14ac:dyDescent="0.3">
      <c r="A56" s="124"/>
      <c r="B56" s="390"/>
      <c r="C56" s="391"/>
      <c r="D56" s="391"/>
      <c r="E56" s="391"/>
      <c r="F56" s="391"/>
      <c r="G56" s="391"/>
      <c r="H56" s="391"/>
      <c r="I56" s="392"/>
      <c r="J56" s="123"/>
    </row>
    <row r="57" spans="1:10" ht="32.25" customHeight="1" x14ac:dyDescent="0.3">
      <c r="A57" s="124"/>
      <c r="B57" s="393"/>
      <c r="C57" s="394"/>
      <c r="D57" s="394"/>
      <c r="E57" s="394"/>
      <c r="F57" s="394"/>
      <c r="G57" s="394"/>
      <c r="H57" s="394"/>
      <c r="I57" s="395"/>
      <c r="J57" s="123"/>
    </row>
    <row r="58" spans="1:10" x14ac:dyDescent="0.3">
      <c r="A58" s="124"/>
      <c r="B58" s="122"/>
      <c r="C58" s="122"/>
      <c r="D58" s="122"/>
      <c r="E58" s="122"/>
      <c r="F58" s="122"/>
      <c r="G58" s="122"/>
      <c r="H58" s="122"/>
      <c r="I58" s="122"/>
      <c r="J58" s="123"/>
    </row>
    <row r="59" spans="1:10" x14ac:dyDescent="0.3">
      <c r="A59" s="396" t="s">
        <v>127</v>
      </c>
      <c r="B59" s="397"/>
      <c r="C59" s="397"/>
      <c r="D59" s="397"/>
      <c r="E59" s="122"/>
      <c r="F59" s="122"/>
      <c r="G59" s="122"/>
      <c r="H59" s="122"/>
      <c r="I59" s="122"/>
      <c r="J59" s="123"/>
    </row>
    <row r="60" spans="1:10" ht="63.75" customHeight="1" x14ac:dyDescent="0.3">
      <c r="A60" s="124"/>
      <c r="B60" s="377" t="s">
        <v>128</v>
      </c>
      <c r="C60" s="377"/>
      <c r="D60" s="377"/>
      <c r="E60" s="377"/>
      <c r="F60" s="377"/>
      <c r="G60" s="377"/>
      <c r="H60" s="377"/>
      <c r="I60" s="377"/>
      <c r="J60" s="125"/>
    </row>
    <row r="61" spans="1:10" x14ac:dyDescent="0.3">
      <c r="A61" s="124"/>
      <c r="B61" s="122"/>
      <c r="C61" s="122"/>
      <c r="D61" s="122"/>
      <c r="E61" s="122"/>
      <c r="F61" s="122"/>
      <c r="G61" s="122"/>
      <c r="H61" s="122"/>
      <c r="I61" s="122"/>
      <c r="J61" s="123"/>
    </row>
    <row r="62" spans="1:10" x14ac:dyDescent="0.3">
      <c r="A62" s="124"/>
      <c r="B62" s="122"/>
      <c r="C62" s="430" t="s">
        <v>129</v>
      </c>
      <c r="D62" s="431"/>
      <c r="E62" s="431"/>
      <c r="F62" s="431"/>
      <c r="G62" s="431"/>
      <c r="H62" s="431"/>
      <c r="I62" s="432"/>
      <c r="J62" s="123"/>
    </row>
    <row r="63" spans="1:10" x14ac:dyDescent="0.3">
      <c r="A63" s="124"/>
      <c r="B63" s="122"/>
      <c r="C63" s="405" t="s">
        <v>130</v>
      </c>
      <c r="D63" s="406"/>
      <c r="E63" s="406"/>
      <c r="F63" s="407"/>
      <c r="G63" s="408"/>
      <c r="H63" s="409"/>
      <c r="I63" s="410"/>
      <c r="J63" s="123"/>
    </row>
    <row r="64" spans="1:10" x14ac:dyDescent="0.3">
      <c r="A64" s="124"/>
      <c r="B64" s="122"/>
      <c r="C64" s="405" t="s">
        <v>131</v>
      </c>
      <c r="D64" s="406"/>
      <c r="E64" s="406"/>
      <c r="F64" s="407"/>
      <c r="G64" s="408"/>
      <c r="H64" s="409"/>
      <c r="I64" s="410"/>
      <c r="J64" s="123"/>
    </row>
    <row r="65" spans="1:10" x14ac:dyDescent="0.3">
      <c r="A65" s="124"/>
      <c r="B65" s="122"/>
      <c r="C65" s="405" t="s">
        <v>132</v>
      </c>
      <c r="D65" s="406"/>
      <c r="E65" s="406"/>
      <c r="F65" s="407"/>
      <c r="G65" s="408"/>
      <c r="H65" s="409"/>
      <c r="I65" s="410"/>
      <c r="J65" s="123"/>
    </row>
    <row r="66" spans="1:10" x14ac:dyDescent="0.3">
      <c r="A66" s="124"/>
      <c r="B66" s="122"/>
      <c r="C66" s="405" t="s">
        <v>133</v>
      </c>
      <c r="D66" s="406"/>
      <c r="E66" s="406"/>
      <c r="F66" s="407"/>
      <c r="G66" s="408"/>
      <c r="H66" s="409"/>
      <c r="I66" s="410"/>
      <c r="J66" s="123"/>
    </row>
    <row r="67" spans="1:10" x14ac:dyDescent="0.3">
      <c r="A67" s="124"/>
      <c r="B67" s="122"/>
      <c r="C67" s="405" t="s">
        <v>134</v>
      </c>
      <c r="D67" s="406"/>
      <c r="E67" s="406"/>
      <c r="F67" s="407"/>
      <c r="G67" s="408"/>
      <c r="H67" s="409"/>
      <c r="I67" s="410"/>
      <c r="J67" s="123"/>
    </row>
    <row r="68" spans="1:10" x14ac:dyDescent="0.3">
      <c r="A68" s="124"/>
      <c r="B68" s="122"/>
      <c r="C68" s="405" t="s">
        <v>135</v>
      </c>
      <c r="D68" s="406"/>
      <c r="E68" s="406"/>
      <c r="F68" s="407"/>
      <c r="G68" s="408"/>
      <c r="H68" s="409"/>
      <c r="I68" s="410"/>
      <c r="J68" s="123"/>
    </row>
    <row r="69" spans="1:10" x14ac:dyDescent="0.3">
      <c r="A69" s="124"/>
      <c r="B69" s="122"/>
      <c r="C69" s="405" t="s">
        <v>136</v>
      </c>
      <c r="D69" s="406"/>
      <c r="E69" s="406"/>
      <c r="F69" s="407"/>
      <c r="G69" s="408"/>
      <c r="H69" s="409"/>
      <c r="I69" s="410"/>
      <c r="J69" s="123"/>
    </row>
    <row r="70" spans="1:10" x14ac:dyDescent="0.3">
      <c r="A70" s="124"/>
      <c r="B70" s="122"/>
      <c r="C70" s="405" t="s">
        <v>137</v>
      </c>
      <c r="D70" s="406"/>
      <c r="E70" s="406"/>
      <c r="F70" s="407"/>
      <c r="G70" s="408"/>
      <c r="H70" s="409"/>
      <c r="I70" s="410"/>
      <c r="J70" s="123"/>
    </row>
    <row r="71" spans="1:10" x14ac:dyDescent="0.3">
      <c r="A71" s="124"/>
      <c r="B71" s="122"/>
      <c r="C71" s="122"/>
      <c r="D71" s="127"/>
      <c r="E71" s="127"/>
      <c r="F71" s="127"/>
      <c r="G71" s="127"/>
      <c r="H71" s="127"/>
      <c r="I71" s="127"/>
      <c r="J71" s="123"/>
    </row>
    <row r="72" spans="1:10" ht="85.5" customHeight="1" x14ac:dyDescent="0.3">
      <c r="A72" s="124"/>
      <c r="B72" s="377" t="s">
        <v>165</v>
      </c>
      <c r="C72" s="377"/>
      <c r="D72" s="377"/>
      <c r="E72" s="377"/>
      <c r="F72" s="377"/>
      <c r="G72" s="377"/>
      <c r="H72" s="377"/>
      <c r="I72" s="377"/>
      <c r="J72" s="125"/>
    </row>
    <row r="73" spans="1:10" x14ac:dyDescent="0.3">
      <c r="A73" s="428"/>
      <c r="B73" s="429"/>
      <c r="C73" s="433"/>
      <c r="D73" s="434"/>
      <c r="E73" s="434"/>
      <c r="F73" s="434"/>
      <c r="G73" s="434"/>
      <c r="H73" s="434"/>
      <c r="I73" s="435"/>
      <c r="J73" s="128"/>
    </row>
    <row r="74" spans="1:10" x14ac:dyDescent="0.3">
      <c r="A74" s="428"/>
      <c r="B74" s="429"/>
      <c r="C74" s="436"/>
      <c r="D74" s="437"/>
      <c r="E74" s="437"/>
      <c r="F74" s="437"/>
      <c r="G74" s="437"/>
      <c r="H74" s="437"/>
      <c r="I74" s="438"/>
      <c r="J74" s="128"/>
    </row>
    <row r="75" spans="1:10" x14ac:dyDescent="0.3">
      <c r="A75" s="428"/>
      <c r="B75" s="429"/>
      <c r="C75" s="436"/>
      <c r="D75" s="437"/>
      <c r="E75" s="437"/>
      <c r="F75" s="437"/>
      <c r="G75" s="437"/>
      <c r="H75" s="437"/>
      <c r="I75" s="438"/>
      <c r="J75" s="128"/>
    </row>
    <row r="76" spans="1:10" x14ac:dyDescent="0.3">
      <c r="A76" s="428"/>
      <c r="B76" s="429"/>
      <c r="C76" s="436"/>
      <c r="D76" s="437"/>
      <c r="E76" s="437"/>
      <c r="F76" s="437"/>
      <c r="G76" s="437"/>
      <c r="H76" s="437"/>
      <c r="I76" s="438"/>
      <c r="J76" s="128"/>
    </row>
    <row r="77" spans="1:10" x14ac:dyDescent="0.3">
      <c r="A77" s="428"/>
      <c r="B77" s="429"/>
      <c r="C77" s="436"/>
      <c r="D77" s="437"/>
      <c r="E77" s="437"/>
      <c r="F77" s="437"/>
      <c r="G77" s="437"/>
      <c r="H77" s="437"/>
      <c r="I77" s="438"/>
      <c r="J77" s="128"/>
    </row>
    <row r="78" spans="1:10" x14ac:dyDescent="0.3">
      <c r="A78" s="428"/>
      <c r="B78" s="429"/>
      <c r="C78" s="436"/>
      <c r="D78" s="437"/>
      <c r="E78" s="437"/>
      <c r="F78" s="437"/>
      <c r="G78" s="437"/>
      <c r="H78" s="437"/>
      <c r="I78" s="438"/>
      <c r="J78" s="128"/>
    </row>
    <row r="79" spans="1:10" x14ac:dyDescent="0.3">
      <c r="A79" s="428"/>
      <c r="B79" s="429"/>
      <c r="C79" s="439"/>
      <c r="D79" s="440"/>
      <c r="E79" s="440"/>
      <c r="F79" s="440"/>
      <c r="G79" s="440"/>
      <c r="H79" s="440"/>
      <c r="I79" s="441"/>
      <c r="J79" s="128"/>
    </row>
    <row r="80" spans="1:10" x14ac:dyDescent="0.3">
      <c r="A80" s="277"/>
      <c r="B80" s="127"/>
      <c r="C80" s="278"/>
      <c r="D80" s="278"/>
      <c r="E80" s="278"/>
      <c r="F80" s="278"/>
      <c r="G80" s="278"/>
      <c r="H80" s="278"/>
      <c r="I80" s="278"/>
      <c r="J80" s="128"/>
    </row>
    <row r="81" spans="1:10" ht="122.25" customHeight="1" x14ac:dyDescent="0.3">
      <c r="A81" s="277"/>
      <c r="B81" s="389" t="s">
        <v>289</v>
      </c>
      <c r="C81" s="389"/>
      <c r="D81" s="389"/>
      <c r="E81" s="389"/>
      <c r="F81" s="389"/>
      <c r="G81" s="389"/>
      <c r="H81" s="389"/>
      <c r="I81" s="389"/>
      <c r="J81" s="128"/>
    </row>
    <row r="82" spans="1:10" x14ac:dyDescent="0.3">
      <c r="A82" s="133"/>
      <c r="B82" s="127"/>
      <c r="C82" s="122"/>
      <c r="D82" s="122"/>
      <c r="E82" s="122"/>
      <c r="F82" s="122"/>
      <c r="G82" s="122"/>
      <c r="H82" s="122"/>
      <c r="I82" s="122"/>
      <c r="J82" s="128"/>
    </row>
    <row r="83" spans="1:10" x14ac:dyDescent="0.3">
      <c r="A83" s="134" t="s">
        <v>138</v>
      </c>
      <c r="B83" s="135"/>
      <c r="C83" s="135"/>
      <c r="D83" s="135"/>
      <c r="E83" s="135"/>
      <c r="F83" s="122"/>
      <c r="G83" s="122"/>
      <c r="H83" s="122"/>
      <c r="I83" s="122"/>
      <c r="J83" s="123"/>
    </row>
    <row r="84" spans="1:10" ht="32.25" customHeight="1" x14ac:dyDescent="0.3">
      <c r="A84" s="124"/>
      <c r="B84" s="401" t="s">
        <v>139</v>
      </c>
      <c r="C84" s="401"/>
      <c r="D84" s="401"/>
      <c r="E84" s="401"/>
      <c r="F84" s="401"/>
      <c r="G84" s="401"/>
      <c r="H84" s="401"/>
      <c r="I84" s="401"/>
      <c r="J84" s="125"/>
    </row>
    <row r="85" spans="1:10" ht="30" customHeight="1" x14ac:dyDescent="0.3">
      <c r="A85" s="124"/>
      <c r="B85" s="377" t="s">
        <v>140</v>
      </c>
      <c r="C85" s="377"/>
      <c r="D85" s="377"/>
      <c r="E85" s="377"/>
      <c r="F85" s="377"/>
      <c r="G85" s="377"/>
      <c r="H85" s="377"/>
      <c r="I85" s="377"/>
      <c r="J85" s="123"/>
    </row>
    <row r="86" spans="1:10" x14ac:dyDescent="0.3">
      <c r="A86" s="124"/>
      <c r="B86" s="122"/>
      <c r="C86" s="122"/>
      <c r="D86" s="122"/>
      <c r="E86" s="122"/>
      <c r="F86" s="122"/>
      <c r="G86" s="122"/>
      <c r="H86" s="122"/>
      <c r="I86" s="122"/>
      <c r="J86" s="123"/>
    </row>
    <row r="87" spans="1:10" x14ac:dyDescent="0.3">
      <c r="A87" s="124"/>
      <c r="B87" s="122"/>
      <c r="C87" s="122"/>
      <c r="D87" s="122"/>
      <c r="E87" s="122"/>
      <c r="F87" s="122"/>
      <c r="G87" s="122"/>
      <c r="H87" s="122"/>
      <c r="I87" s="122"/>
      <c r="J87" s="123"/>
    </row>
    <row r="88" spans="1:10" x14ac:dyDescent="0.3">
      <c r="A88" s="124"/>
      <c r="B88" s="122"/>
      <c r="C88" s="122"/>
      <c r="D88" s="122"/>
      <c r="E88" s="122"/>
      <c r="F88" s="122"/>
      <c r="G88" s="122"/>
      <c r="H88" s="122"/>
      <c r="I88" s="122"/>
      <c r="J88" s="123"/>
    </row>
    <row r="89" spans="1:10" x14ac:dyDescent="0.3">
      <c r="A89" s="124"/>
      <c r="B89" s="122"/>
      <c r="C89" s="122"/>
      <c r="D89" s="122"/>
      <c r="E89" s="122"/>
      <c r="F89" s="122"/>
      <c r="G89" s="122"/>
      <c r="H89" s="122"/>
      <c r="I89" s="122"/>
      <c r="J89" s="123"/>
    </row>
    <row r="90" spans="1:10" x14ac:dyDescent="0.3">
      <c r="A90" s="124"/>
      <c r="B90" s="122"/>
      <c r="C90" s="122"/>
      <c r="D90" s="122"/>
      <c r="E90" s="122"/>
      <c r="F90" s="424"/>
      <c r="G90" s="425"/>
      <c r="H90" s="425"/>
      <c r="I90" s="426"/>
      <c r="J90" s="123"/>
    </row>
    <row r="91" spans="1:10" x14ac:dyDescent="0.3">
      <c r="A91" s="124"/>
      <c r="B91" s="122"/>
      <c r="C91" s="122"/>
      <c r="D91" s="122"/>
      <c r="E91" s="122"/>
      <c r="F91" s="122"/>
      <c r="G91" s="122"/>
      <c r="H91" s="122"/>
      <c r="I91" s="122"/>
      <c r="J91" s="123"/>
    </row>
    <row r="92" spans="1:10" x14ac:dyDescent="0.3">
      <c r="A92" s="124"/>
      <c r="B92" s="122"/>
      <c r="C92" s="122"/>
      <c r="D92" s="122"/>
      <c r="E92" s="122"/>
      <c r="F92" s="122"/>
      <c r="G92" s="122"/>
      <c r="H92" s="122"/>
      <c r="I92" s="122"/>
      <c r="J92" s="123"/>
    </row>
    <row r="93" spans="1:10" ht="15" customHeight="1" x14ac:dyDescent="0.3">
      <c r="A93" s="124"/>
      <c r="B93" s="401" t="s">
        <v>141</v>
      </c>
      <c r="C93" s="401"/>
      <c r="D93" s="401"/>
      <c r="E93" s="401"/>
      <c r="F93" s="401"/>
      <c r="G93" s="401"/>
      <c r="H93" s="401"/>
      <c r="I93" s="401"/>
      <c r="J93" s="123"/>
    </row>
    <row r="94" spans="1:10" ht="59.25" customHeight="1" x14ac:dyDescent="0.3">
      <c r="A94" s="124"/>
      <c r="B94" s="122"/>
      <c r="C94" s="414" t="s">
        <v>142</v>
      </c>
      <c r="D94" s="414"/>
      <c r="E94" s="414"/>
      <c r="F94" s="414"/>
      <c r="G94" s="414"/>
      <c r="H94" s="414"/>
      <c r="I94" s="414"/>
      <c r="J94" s="136"/>
    </row>
    <row r="95" spans="1:10" x14ac:dyDescent="0.3">
      <c r="A95" s="126"/>
      <c r="B95" s="129"/>
      <c r="C95" s="122"/>
      <c r="D95" s="122"/>
      <c r="E95" s="122"/>
      <c r="F95" s="411"/>
      <c r="G95" s="412"/>
      <c r="H95" s="412"/>
      <c r="I95" s="413"/>
      <c r="J95" s="128"/>
    </row>
    <row r="96" spans="1:10" x14ac:dyDescent="0.3">
      <c r="A96" s="126"/>
      <c r="B96" s="129"/>
      <c r="C96" s="129"/>
      <c r="D96" s="129"/>
      <c r="E96" s="129"/>
      <c r="F96" s="129"/>
      <c r="G96" s="129"/>
      <c r="H96" s="129"/>
      <c r="I96" s="129"/>
      <c r="J96" s="128"/>
    </row>
    <row r="97" spans="1:10" ht="15" customHeight="1" x14ac:dyDescent="0.3">
      <c r="A97" s="124"/>
      <c r="B97" s="401" t="s">
        <v>143</v>
      </c>
      <c r="C97" s="401"/>
      <c r="D97" s="401"/>
      <c r="E97" s="401"/>
      <c r="F97" s="401"/>
      <c r="G97" s="401"/>
      <c r="H97" s="401"/>
      <c r="I97" s="401"/>
      <c r="J97" s="123"/>
    </row>
    <row r="98" spans="1:10" ht="88.5" customHeight="1" x14ac:dyDescent="0.3">
      <c r="A98" s="124"/>
      <c r="B98" s="122"/>
      <c r="C98" s="414" t="s">
        <v>144</v>
      </c>
      <c r="D98" s="414"/>
      <c r="E98" s="414"/>
      <c r="F98" s="414"/>
      <c r="G98" s="414"/>
      <c r="H98" s="414"/>
      <c r="I98" s="414"/>
      <c r="J98" s="136"/>
    </row>
    <row r="99" spans="1:10" x14ac:dyDescent="0.3">
      <c r="A99" s="124"/>
      <c r="B99" s="122"/>
      <c r="C99" s="122" t="s">
        <v>145</v>
      </c>
      <c r="D99" s="415"/>
      <c r="E99" s="416"/>
      <c r="F99" s="417" t="s">
        <v>146</v>
      </c>
      <c r="G99" s="418"/>
      <c r="H99" s="378"/>
      <c r="I99" s="379"/>
      <c r="J99" s="128"/>
    </row>
    <row r="100" spans="1:10" x14ac:dyDescent="0.3">
      <c r="A100" s="270"/>
      <c r="B100" s="269"/>
      <c r="C100" s="269"/>
      <c r="D100" s="271"/>
      <c r="E100" s="271"/>
      <c r="F100" s="272"/>
      <c r="G100" s="272"/>
      <c r="H100" s="271"/>
      <c r="I100" s="271"/>
      <c r="J100" s="273"/>
    </row>
    <row r="101" spans="1:10" ht="48.75" customHeight="1" x14ac:dyDescent="0.3">
      <c r="A101" s="270"/>
      <c r="B101" s="375" t="s">
        <v>278</v>
      </c>
      <c r="C101" s="375"/>
      <c r="D101" s="375"/>
      <c r="E101" s="375"/>
      <c r="F101" s="375"/>
      <c r="G101" s="375"/>
      <c r="H101" s="375"/>
      <c r="I101" s="375"/>
      <c r="J101" s="273"/>
    </row>
    <row r="102" spans="1:10" x14ac:dyDescent="0.3">
      <c r="A102" s="270"/>
      <c r="B102" s="274"/>
      <c r="C102" s="275"/>
      <c r="D102" s="369"/>
      <c r="E102" s="369"/>
      <c r="F102" s="274"/>
      <c r="G102" s="274"/>
      <c r="H102" s="274"/>
      <c r="I102" s="274"/>
      <c r="J102" s="273"/>
    </row>
    <row r="103" spans="1:10" x14ac:dyDescent="0.3">
      <c r="A103" s="270"/>
      <c r="B103" s="269"/>
      <c r="C103" s="274" t="s">
        <v>279</v>
      </c>
      <c r="D103" s="370"/>
      <c r="E103" s="371"/>
      <c r="F103" s="368" t="s">
        <v>280</v>
      </c>
      <c r="G103" s="369"/>
      <c r="H103" s="370"/>
      <c r="I103" s="371"/>
      <c r="J103" s="273"/>
    </row>
    <row r="104" spans="1:10" x14ac:dyDescent="0.3">
      <c r="A104" s="270"/>
      <c r="B104" s="269"/>
      <c r="C104" s="269"/>
      <c r="D104" s="276"/>
      <c r="E104" s="276"/>
      <c r="F104" s="272"/>
      <c r="G104" s="272"/>
      <c r="H104" s="276"/>
      <c r="I104" s="276"/>
      <c r="J104" s="273"/>
    </row>
    <row r="105" spans="1:10" x14ac:dyDescent="0.3">
      <c r="A105" s="270"/>
      <c r="B105" s="269"/>
      <c r="C105" s="372" t="s">
        <v>281</v>
      </c>
      <c r="D105" s="372"/>
      <c r="E105" s="372"/>
      <c r="F105" s="372"/>
      <c r="G105" s="372"/>
      <c r="H105" s="276"/>
      <c r="I105" s="276"/>
      <c r="J105" s="273"/>
    </row>
    <row r="106" spans="1:10" x14ac:dyDescent="0.3">
      <c r="A106" s="270"/>
      <c r="B106" s="269"/>
      <c r="C106" s="372"/>
      <c r="D106" s="372"/>
      <c r="E106" s="372"/>
      <c r="F106" s="372"/>
      <c r="G106" s="372"/>
      <c r="H106" s="373"/>
      <c r="I106" s="374"/>
      <c r="J106" s="273"/>
    </row>
    <row r="107" spans="1:10" x14ac:dyDescent="0.3">
      <c r="A107" s="270"/>
      <c r="B107" s="269"/>
      <c r="C107" s="269"/>
      <c r="D107" s="276"/>
      <c r="E107" s="276"/>
      <c r="F107" s="272"/>
      <c r="G107" s="272"/>
      <c r="H107" s="276"/>
      <c r="I107" s="276"/>
      <c r="J107" s="273"/>
    </row>
    <row r="108" spans="1:10" x14ac:dyDescent="0.3">
      <c r="A108" s="270"/>
      <c r="B108" s="269"/>
      <c r="C108" s="369" t="s">
        <v>282</v>
      </c>
      <c r="D108" s="369"/>
      <c r="E108" s="369"/>
      <c r="F108" s="369"/>
      <c r="G108" s="376"/>
      <c r="H108" s="373"/>
      <c r="I108" s="374"/>
      <c r="J108" s="273"/>
    </row>
    <row r="109" spans="1:10" x14ac:dyDescent="0.3">
      <c r="A109" s="270"/>
      <c r="B109" s="269"/>
      <c r="C109" s="269"/>
      <c r="D109" s="276"/>
      <c r="E109" s="276"/>
      <c r="F109" s="272"/>
      <c r="G109" s="272"/>
      <c r="H109" s="276"/>
      <c r="I109" s="276"/>
      <c r="J109" s="273"/>
    </row>
    <row r="110" spans="1:10" x14ac:dyDescent="0.3">
      <c r="A110" s="270"/>
      <c r="B110" s="269"/>
      <c r="C110" s="369" t="s">
        <v>283</v>
      </c>
      <c r="D110" s="369"/>
      <c r="E110" s="369"/>
      <c r="F110" s="369"/>
      <c r="G110" s="369"/>
      <c r="H110" s="373"/>
      <c r="I110" s="374"/>
      <c r="J110" s="273"/>
    </row>
    <row r="111" spans="1:10" x14ac:dyDescent="0.3">
      <c r="A111" s="270"/>
      <c r="B111" s="269"/>
      <c r="C111" s="269"/>
      <c r="D111" s="276"/>
      <c r="E111" s="276"/>
      <c r="F111" s="272"/>
      <c r="G111" s="272"/>
      <c r="H111" s="276"/>
      <c r="I111" s="276"/>
      <c r="J111" s="273"/>
    </row>
    <row r="112" spans="1:10" x14ac:dyDescent="0.3">
      <c r="A112" s="270"/>
      <c r="B112" s="269"/>
      <c r="C112" s="369" t="s">
        <v>284</v>
      </c>
      <c r="D112" s="369"/>
      <c r="E112" s="369"/>
      <c r="F112" s="369"/>
      <c r="G112" s="369"/>
      <c r="H112" s="373"/>
      <c r="I112" s="374"/>
      <c r="J112" s="273"/>
    </row>
    <row r="113" spans="1:10" x14ac:dyDescent="0.3">
      <c r="A113" s="270"/>
      <c r="B113" s="269"/>
      <c r="C113" s="269"/>
      <c r="D113" s="276"/>
      <c r="E113" s="276"/>
      <c r="F113" s="272"/>
      <c r="G113" s="272"/>
      <c r="H113" s="276"/>
      <c r="I113" s="276"/>
      <c r="J113" s="273"/>
    </row>
    <row r="114" spans="1:10" x14ac:dyDescent="0.3">
      <c r="A114" s="270"/>
      <c r="B114" s="269" t="s">
        <v>285</v>
      </c>
      <c r="C114" s="269"/>
      <c r="D114" s="276"/>
      <c r="E114" s="276"/>
      <c r="F114" s="272"/>
      <c r="G114" s="272"/>
      <c r="H114" s="373"/>
      <c r="I114" s="374"/>
      <c r="J114" s="273"/>
    </row>
    <row r="115" spans="1:10" ht="15" customHeight="1" x14ac:dyDescent="0.3">
      <c r="A115" s="270"/>
      <c r="B115" s="269"/>
      <c r="C115" s="269"/>
      <c r="D115" s="271"/>
      <c r="E115" s="271"/>
      <c r="F115" s="272"/>
      <c r="G115" s="272"/>
      <c r="H115" s="276"/>
      <c r="I115" s="276"/>
      <c r="J115" s="273"/>
    </row>
    <row r="116" spans="1:10" ht="42" customHeight="1" x14ac:dyDescent="0.3">
      <c r="A116" s="270"/>
      <c r="B116" s="375" t="s">
        <v>287</v>
      </c>
      <c r="C116" s="375"/>
      <c r="D116" s="375"/>
      <c r="E116" s="375"/>
      <c r="F116" s="375"/>
      <c r="G116" s="375"/>
      <c r="H116" s="375"/>
      <c r="I116" s="375"/>
      <c r="J116" s="273"/>
    </row>
    <row r="117" spans="1:10" x14ac:dyDescent="0.3">
      <c r="A117" s="270"/>
      <c r="B117" s="274"/>
      <c r="C117" s="275"/>
      <c r="D117" s="369"/>
      <c r="E117" s="369"/>
      <c r="F117" s="274"/>
      <c r="G117" s="274"/>
      <c r="H117" s="274"/>
      <c r="I117" s="274"/>
      <c r="J117" s="273"/>
    </row>
    <row r="118" spans="1:10" x14ac:dyDescent="0.3">
      <c r="A118" s="270"/>
      <c r="B118" s="269"/>
      <c r="C118" s="274" t="s">
        <v>279</v>
      </c>
      <c r="D118" s="370"/>
      <c r="E118" s="371"/>
      <c r="F118" s="368" t="s">
        <v>280</v>
      </c>
      <c r="G118" s="369"/>
      <c r="H118" s="370"/>
      <c r="I118" s="371"/>
      <c r="J118" s="273"/>
    </row>
    <row r="119" spans="1:10" x14ac:dyDescent="0.3">
      <c r="A119" s="270"/>
      <c r="B119" s="269"/>
      <c r="C119" s="269"/>
      <c r="D119" s="276"/>
      <c r="E119" s="276"/>
      <c r="F119" s="272"/>
      <c r="G119" s="272"/>
      <c r="H119" s="276"/>
      <c r="I119" s="276"/>
      <c r="J119" s="273"/>
    </row>
    <row r="120" spans="1:10" x14ac:dyDescent="0.3">
      <c r="A120" s="270"/>
      <c r="B120" s="269"/>
      <c r="C120" s="372" t="s">
        <v>281</v>
      </c>
      <c r="D120" s="372"/>
      <c r="E120" s="372"/>
      <c r="F120" s="372"/>
      <c r="G120" s="372"/>
      <c r="H120" s="276"/>
      <c r="I120" s="276"/>
      <c r="J120" s="273"/>
    </row>
    <row r="121" spans="1:10" x14ac:dyDescent="0.3">
      <c r="A121" s="270"/>
      <c r="B121" s="269"/>
      <c r="C121" s="372"/>
      <c r="D121" s="372"/>
      <c r="E121" s="372"/>
      <c r="F121" s="372"/>
      <c r="G121" s="372"/>
      <c r="H121" s="373"/>
      <c r="I121" s="374"/>
      <c r="J121" s="273"/>
    </row>
    <row r="122" spans="1:10" x14ac:dyDescent="0.3">
      <c r="A122" s="270"/>
      <c r="B122" s="269"/>
      <c r="C122" s="269"/>
      <c r="D122" s="276"/>
      <c r="E122" s="276"/>
      <c r="F122" s="272"/>
      <c r="G122" s="272"/>
      <c r="H122" s="276"/>
      <c r="I122" s="276"/>
      <c r="J122" s="273"/>
    </row>
    <row r="123" spans="1:10" x14ac:dyDescent="0.3">
      <c r="A123" s="270"/>
      <c r="B123" s="269"/>
      <c r="C123" s="369" t="s">
        <v>282</v>
      </c>
      <c r="D123" s="369"/>
      <c r="E123" s="369"/>
      <c r="F123" s="369"/>
      <c r="G123" s="376"/>
      <c r="H123" s="373"/>
      <c r="I123" s="374"/>
      <c r="J123" s="273"/>
    </row>
    <row r="124" spans="1:10" x14ac:dyDescent="0.3">
      <c r="A124" s="270"/>
      <c r="B124" s="269"/>
      <c r="C124" s="269"/>
      <c r="D124" s="276"/>
      <c r="E124" s="276"/>
      <c r="F124" s="272"/>
      <c r="G124" s="272"/>
      <c r="H124" s="276"/>
      <c r="I124" s="276"/>
      <c r="J124" s="273"/>
    </row>
    <row r="125" spans="1:10" x14ac:dyDescent="0.3">
      <c r="A125" s="270"/>
      <c r="B125" s="269"/>
      <c r="C125" s="369" t="s">
        <v>283</v>
      </c>
      <c r="D125" s="369"/>
      <c r="E125" s="369"/>
      <c r="F125" s="369"/>
      <c r="G125" s="369"/>
      <c r="H125" s="373"/>
      <c r="I125" s="374"/>
      <c r="J125" s="273"/>
    </row>
    <row r="126" spans="1:10" x14ac:dyDescent="0.3">
      <c r="A126" s="270"/>
      <c r="B126" s="269"/>
      <c r="C126" s="269"/>
      <c r="D126" s="276"/>
      <c r="E126" s="276"/>
      <c r="F126" s="272"/>
      <c r="G126" s="272"/>
      <c r="H126" s="276"/>
      <c r="I126" s="276"/>
      <c r="J126" s="273"/>
    </row>
    <row r="127" spans="1:10" x14ac:dyDescent="0.3">
      <c r="A127" s="270"/>
      <c r="B127" s="269"/>
      <c r="C127" s="369" t="s">
        <v>284</v>
      </c>
      <c r="D127" s="369"/>
      <c r="E127" s="369"/>
      <c r="F127" s="369"/>
      <c r="G127" s="369"/>
      <c r="H127" s="373"/>
      <c r="I127" s="374"/>
      <c r="J127" s="273"/>
    </row>
    <row r="128" spans="1:10" x14ac:dyDescent="0.3">
      <c r="A128" s="124"/>
      <c r="B128" s="122"/>
      <c r="C128" s="122"/>
      <c r="D128" s="122"/>
      <c r="E128" s="122"/>
      <c r="F128" s="122"/>
      <c r="G128" s="122"/>
      <c r="H128" s="122"/>
      <c r="I128" s="269"/>
      <c r="J128" s="123"/>
    </row>
    <row r="129" spans="1:10" ht="15" customHeight="1" x14ac:dyDescent="0.3">
      <c r="A129" s="134" t="s">
        <v>147</v>
      </c>
      <c r="B129" s="122"/>
      <c r="C129" s="122"/>
      <c r="D129" s="122"/>
      <c r="E129" s="122"/>
      <c r="F129" s="122"/>
      <c r="G129" s="122"/>
      <c r="H129" s="122"/>
      <c r="I129" s="122"/>
      <c r="J129" s="123"/>
    </row>
    <row r="130" spans="1:10" ht="18.75" customHeight="1" x14ac:dyDescent="0.3">
      <c r="A130" s="124"/>
      <c r="B130" s="129" t="s">
        <v>148</v>
      </c>
      <c r="C130" s="137"/>
      <c r="D130" s="137"/>
      <c r="E130" s="137"/>
      <c r="F130" s="137"/>
      <c r="G130" s="137"/>
      <c r="H130" s="137"/>
      <c r="I130" s="137"/>
      <c r="J130" s="123"/>
    </row>
    <row r="131" spans="1:10" x14ac:dyDescent="0.3">
      <c r="A131" s="124"/>
      <c r="B131" s="138" t="s">
        <v>149</v>
      </c>
      <c r="C131" s="137"/>
      <c r="D131" s="137"/>
      <c r="E131" s="137"/>
      <c r="F131" s="137"/>
      <c r="G131" s="137"/>
      <c r="H131" s="137"/>
      <c r="I131" s="137"/>
      <c r="J131" s="123"/>
    </row>
    <row r="132" spans="1:10" x14ac:dyDescent="0.3">
      <c r="A132" s="124"/>
      <c r="B132" s="129"/>
      <c r="C132" s="137"/>
      <c r="D132" s="137"/>
      <c r="E132" s="137"/>
      <c r="F132" s="137"/>
      <c r="G132" s="137"/>
      <c r="H132" s="137"/>
      <c r="I132" s="137"/>
      <c r="J132" s="123"/>
    </row>
    <row r="133" spans="1:10" x14ac:dyDescent="0.3">
      <c r="A133" s="124"/>
      <c r="B133" s="129"/>
      <c r="C133" s="137"/>
      <c r="D133" s="137"/>
      <c r="E133" s="137"/>
      <c r="F133" s="137"/>
      <c r="G133" s="137"/>
      <c r="H133" s="137"/>
      <c r="I133" s="137"/>
      <c r="J133" s="123"/>
    </row>
    <row r="134" spans="1:10" x14ac:dyDescent="0.3">
      <c r="A134" s="124"/>
      <c r="B134" s="129"/>
      <c r="C134" s="137"/>
      <c r="D134" s="137"/>
      <c r="E134" s="137"/>
      <c r="F134" s="137"/>
      <c r="G134" s="137"/>
      <c r="H134" s="137"/>
      <c r="I134" s="137"/>
      <c r="J134" s="123"/>
    </row>
    <row r="135" spans="1:10" x14ac:dyDescent="0.3">
      <c r="A135" s="124"/>
      <c r="B135" s="129"/>
      <c r="C135" s="137"/>
      <c r="D135" s="137"/>
      <c r="E135" s="137"/>
      <c r="F135" s="137"/>
      <c r="G135" s="137"/>
      <c r="H135" s="137"/>
      <c r="I135" s="137"/>
      <c r="J135" s="123"/>
    </row>
    <row r="136" spans="1:10" x14ac:dyDescent="0.3">
      <c r="A136" s="124"/>
      <c r="B136" s="129"/>
      <c r="C136" s="137"/>
      <c r="D136" s="137"/>
      <c r="E136" s="137"/>
      <c r="F136" s="137"/>
      <c r="G136" s="137"/>
      <c r="H136" s="137"/>
      <c r="I136" s="137"/>
      <c r="J136" s="123"/>
    </row>
    <row r="137" spans="1:10" ht="15" customHeight="1" x14ac:dyDescent="0.3">
      <c r="A137" s="124"/>
      <c r="B137" s="401" t="s">
        <v>150</v>
      </c>
      <c r="C137" s="401"/>
      <c r="D137" s="401"/>
      <c r="E137" s="401"/>
      <c r="F137" s="401"/>
      <c r="G137" s="401"/>
      <c r="H137" s="401"/>
      <c r="I137" s="401"/>
      <c r="J137" s="123"/>
    </row>
    <row r="138" spans="1:10" x14ac:dyDescent="0.3">
      <c r="A138" s="124"/>
      <c r="B138" s="401"/>
      <c r="C138" s="401"/>
      <c r="D138" s="401"/>
      <c r="E138" s="401"/>
      <c r="F138" s="401"/>
      <c r="G138" s="401"/>
      <c r="H138" s="401"/>
      <c r="I138" s="401"/>
      <c r="J138" s="123"/>
    </row>
    <row r="139" spans="1:10" x14ac:dyDescent="0.3">
      <c r="A139" s="122"/>
      <c r="B139" s="139"/>
      <c r="C139" s="139"/>
      <c r="D139" s="139"/>
      <c r="E139" s="139"/>
      <c r="F139" s="139"/>
      <c r="G139" s="139"/>
      <c r="H139" s="140" t="s">
        <v>151</v>
      </c>
      <c r="I139" s="140" t="s">
        <v>152</v>
      </c>
      <c r="J139" s="123"/>
    </row>
    <row r="140" spans="1:10" x14ac:dyDescent="0.3">
      <c r="A140" s="137"/>
      <c r="B140" s="122"/>
      <c r="C140" s="132" t="s">
        <v>153</v>
      </c>
      <c r="D140" s="122"/>
      <c r="E140" s="122"/>
      <c r="F140" s="122"/>
      <c r="G140" s="122"/>
      <c r="H140" s="122"/>
      <c r="I140" s="122"/>
      <c r="J140" s="123"/>
    </row>
    <row r="141" spans="1:10" x14ac:dyDescent="0.3">
      <c r="A141" s="137"/>
      <c r="B141" s="122"/>
      <c r="C141" s="132" t="s">
        <v>154</v>
      </c>
      <c r="D141" s="122"/>
      <c r="E141" s="122"/>
      <c r="F141" s="122"/>
      <c r="G141" s="122"/>
      <c r="H141" s="122"/>
      <c r="I141" s="122"/>
      <c r="J141" s="123"/>
    </row>
    <row r="142" spans="1:10" x14ac:dyDescent="0.3">
      <c r="A142" s="137"/>
      <c r="B142" s="122"/>
      <c r="C142" s="132" t="s">
        <v>155</v>
      </c>
      <c r="D142" s="122"/>
      <c r="E142" s="122"/>
      <c r="F142" s="122"/>
      <c r="G142" s="122"/>
      <c r="H142" s="122"/>
      <c r="I142" s="122"/>
      <c r="J142" s="123"/>
    </row>
    <row r="143" spans="1:10" x14ac:dyDescent="0.3">
      <c r="A143" s="137"/>
      <c r="B143" s="122"/>
      <c r="C143" s="132" t="s">
        <v>156</v>
      </c>
      <c r="D143" s="122"/>
      <c r="E143" s="122"/>
      <c r="F143" s="122"/>
      <c r="G143" s="122"/>
      <c r="H143" s="122"/>
      <c r="I143" s="122"/>
      <c r="J143" s="123"/>
    </row>
    <row r="144" spans="1:10" x14ac:dyDescent="0.3">
      <c r="A144" s="137"/>
      <c r="B144" s="122"/>
      <c r="C144" s="132" t="s">
        <v>157</v>
      </c>
      <c r="D144" s="122"/>
      <c r="E144" s="122"/>
      <c r="F144" s="122"/>
      <c r="G144" s="122"/>
      <c r="H144" s="122"/>
      <c r="I144" s="122"/>
      <c r="J144" s="123"/>
    </row>
    <row r="145" spans="1:10" x14ac:dyDescent="0.3">
      <c r="A145" s="137"/>
      <c r="B145" s="122"/>
      <c r="C145" s="132" t="s">
        <v>158</v>
      </c>
      <c r="D145" s="122"/>
      <c r="E145" s="122"/>
      <c r="F145" s="122"/>
      <c r="G145" s="122"/>
      <c r="H145" s="122"/>
      <c r="I145" s="122"/>
      <c r="J145" s="123"/>
    </row>
    <row r="146" spans="1:10" x14ac:dyDescent="0.3">
      <c r="A146" s="137"/>
      <c r="B146" s="122"/>
      <c r="C146" s="132" t="s">
        <v>159</v>
      </c>
      <c r="D146" s="122"/>
      <c r="E146" s="122"/>
      <c r="F146" s="122"/>
      <c r="G146" s="122"/>
      <c r="H146" s="122"/>
      <c r="I146" s="122"/>
      <c r="J146" s="123"/>
    </row>
    <row r="147" spans="1:10" ht="30" customHeight="1" x14ac:dyDescent="0.3">
      <c r="A147" s="137"/>
      <c r="B147" s="122"/>
      <c r="C147" s="132"/>
      <c r="D147" s="141" t="s">
        <v>160</v>
      </c>
      <c r="E147" s="419"/>
      <c r="F147" s="420"/>
      <c r="G147" s="420"/>
      <c r="H147" s="420"/>
      <c r="I147" s="421"/>
      <c r="J147" s="123"/>
    </row>
    <row r="148" spans="1:10" x14ac:dyDescent="0.3">
      <c r="A148" s="137"/>
      <c r="B148" s="122"/>
      <c r="C148" s="132"/>
      <c r="D148" s="132"/>
      <c r="E148" s="132"/>
      <c r="F148" s="132"/>
      <c r="G148" s="132"/>
      <c r="H148" s="132"/>
      <c r="I148" s="132"/>
      <c r="J148" s="123"/>
    </row>
    <row r="149" spans="1:10" ht="30.75" customHeight="1" x14ac:dyDescent="0.3">
      <c r="A149" s="137"/>
      <c r="B149" s="122"/>
      <c r="C149" s="132"/>
      <c r="D149" s="141" t="s">
        <v>161</v>
      </c>
      <c r="E149" s="419"/>
      <c r="F149" s="420"/>
      <c r="G149" s="420"/>
      <c r="H149" s="420"/>
      <c r="I149" s="421"/>
      <c r="J149" s="123"/>
    </row>
    <row r="150" spans="1:10" x14ac:dyDescent="0.3">
      <c r="A150" s="137"/>
      <c r="B150" s="122"/>
      <c r="C150" s="122"/>
      <c r="D150" s="122"/>
      <c r="E150" s="122"/>
      <c r="F150" s="122"/>
      <c r="G150" s="122"/>
      <c r="H150" s="122"/>
      <c r="I150" s="122"/>
      <c r="J150" s="123"/>
    </row>
    <row r="151" spans="1:10" x14ac:dyDescent="0.3">
      <c r="A151" s="137"/>
      <c r="B151" s="122" t="s">
        <v>162</v>
      </c>
      <c r="C151" s="122"/>
      <c r="D151" s="122"/>
      <c r="E151" s="122"/>
      <c r="F151" s="122"/>
      <c r="G151" s="122"/>
      <c r="H151" s="122"/>
      <c r="I151" s="122"/>
      <c r="J151" s="123"/>
    </row>
    <row r="152" spans="1:10" x14ac:dyDescent="0.3">
      <c r="A152" s="137"/>
      <c r="B152" s="427" t="s">
        <v>173</v>
      </c>
      <c r="C152" s="427"/>
      <c r="D152" s="427"/>
      <c r="E152" s="427"/>
      <c r="F152" s="427"/>
      <c r="G152" s="427"/>
      <c r="H152" s="427"/>
      <c r="I152" s="427"/>
      <c r="J152" s="123"/>
    </row>
    <row r="153" spans="1:10" x14ac:dyDescent="0.3">
      <c r="A153" s="137"/>
      <c r="B153" s="427"/>
      <c r="C153" s="427"/>
      <c r="D153" s="427"/>
      <c r="E153" s="427"/>
      <c r="F153" s="427"/>
      <c r="G153" s="427"/>
      <c r="H153" s="427"/>
      <c r="I153" s="427"/>
      <c r="J153" s="123"/>
    </row>
    <row r="154" spans="1:10" x14ac:dyDescent="0.3">
      <c r="A154" s="137"/>
      <c r="B154" s="122"/>
      <c r="C154" s="122"/>
      <c r="D154" s="122"/>
      <c r="E154" s="122"/>
      <c r="F154" s="122"/>
      <c r="G154" s="142" t="s">
        <v>163</v>
      </c>
      <c r="H154" s="422"/>
      <c r="I154" s="423"/>
      <c r="J154" s="123"/>
    </row>
    <row r="155" spans="1:10" x14ac:dyDescent="0.3">
      <c r="A155" s="137"/>
      <c r="B155" s="122"/>
      <c r="C155" s="122"/>
      <c r="D155" s="122"/>
      <c r="E155" s="122"/>
      <c r="F155" s="122"/>
      <c r="G155" s="142" t="s">
        <v>164</v>
      </c>
      <c r="H155" s="378"/>
      <c r="I155" s="379"/>
      <c r="J155" s="123"/>
    </row>
    <row r="156" spans="1:10" x14ac:dyDescent="0.3">
      <c r="A156" s="137"/>
      <c r="B156" s="122"/>
      <c r="C156" s="122"/>
      <c r="D156" s="122"/>
      <c r="E156" s="122"/>
      <c r="F156" s="122"/>
      <c r="G156" s="142" t="s">
        <v>164</v>
      </c>
      <c r="H156" s="378"/>
      <c r="I156" s="379"/>
      <c r="J156" s="123"/>
    </row>
    <row r="157" spans="1:10" x14ac:dyDescent="0.3">
      <c r="A157" s="137"/>
      <c r="B157" s="122"/>
      <c r="C157" s="122"/>
      <c r="D157" s="122"/>
      <c r="E157" s="122"/>
      <c r="F157" s="122"/>
      <c r="G157" s="142" t="s">
        <v>164</v>
      </c>
      <c r="H157" s="378"/>
      <c r="I157" s="379"/>
      <c r="J157" s="123"/>
    </row>
    <row r="158" spans="1:10" x14ac:dyDescent="0.3">
      <c r="A158" s="137"/>
      <c r="B158" s="122"/>
      <c r="C158" s="122"/>
      <c r="D158" s="122"/>
      <c r="E158" s="122"/>
      <c r="F158" s="122"/>
      <c r="G158" s="142" t="s">
        <v>164</v>
      </c>
      <c r="H158" s="378"/>
      <c r="I158" s="379"/>
      <c r="J158" s="123"/>
    </row>
    <row r="159" spans="1:10" x14ac:dyDescent="0.3">
      <c r="A159" s="137"/>
      <c r="B159" s="122"/>
      <c r="C159" s="122"/>
      <c r="D159" s="122"/>
      <c r="E159" s="122"/>
      <c r="F159" s="122"/>
      <c r="G159" s="142" t="s">
        <v>163</v>
      </c>
      <c r="H159" s="378"/>
      <c r="I159" s="379"/>
      <c r="J159" s="123"/>
    </row>
    <row r="160" spans="1:10" x14ac:dyDescent="0.3">
      <c r="A160" s="137"/>
      <c r="B160" s="122"/>
      <c r="C160" s="122"/>
      <c r="D160" s="122"/>
      <c r="E160" s="122"/>
      <c r="F160" s="122"/>
      <c r="G160" s="142" t="s">
        <v>163</v>
      </c>
      <c r="H160" s="378"/>
      <c r="I160" s="379"/>
      <c r="J160" s="123"/>
    </row>
    <row r="161" spans="1:10" x14ac:dyDescent="0.3">
      <c r="A161" s="137"/>
      <c r="B161" s="122"/>
      <c r="C161" s="122"/>
      <c r="D161" s="122"/>
      <c r="E161" s="122"/>
      <c r="F161" s="122"/>
      <c r="G161" s="142" t="s">
        <v>164</v>
      </c>
      <c r="H161" s="378"/>
      <c r="I161" s="379"/>
      <c r="J161" s="123"/>
    </row>
    <row r="162" spans="1:10" x14ac:dyDescent="0.3">
      <c r="A162" s="137"/>
      <c r="B162" s="122"/>
      <c r="C162" s="122"/>
      <c r="D162" s="122"/>
      <c r="E162" s="122"/>
      <c r="F162" s="122"/>
      <c r="G162" s="142" t="s">
        <v>164</v>
      </c>
      <c r="H162" s="378"/>
      <c r="I162" s="379"/>
      <c r="J162" s="123"/>
    </row>
    <row r="163" spans="1:10" x14ac:dyDescent="0.3">
      <c r="A163" s="137"/>
      <c r="B163" s="122"/>
      <c r="C163" s="122"/>
      <c r="D163" s="122"/>
      <c r="E163" s="122"/>
      <c r="F163" s="122"/>
      <c r="G163" s="142" t="s">
        <v>164</v>
      </c>
      <c r="H163" s="378"/>
      <c r="I163" s="379"/>
      <c r="J163" s="123"/>
    </row>
    <row r="164" spans="1:10" x14ac:dyDescent="0.3">
      <c r="A164" s="137"/>
      <c r="B164" s="122"/>
      <c r="C164" s="122"/>
      <c r="D164" s="122"/>
      <c r="E164" s="122"/>
      <c r="F164" s="122"/>
      <c r="G164" s="142" t="s">
        <v>164</v>
      </c>
      <c r="H164" s="378"/>
      <c r="I164" s="379"/>
      <c r="J164" s="123"/>
    </row>
    <row r="165" spans="1:10" x14ac:dyDescent="0.3">
      <c r="A165" s="143"/>
      <c r="B165" s="144"/>
      <c r="C165" s="144"/>
      <c r="D165" s="144"/>
      <c r="E165" s="144"/>
      <c r="F165" s="144"/>
      <c r="G165" s="144"/>
      <c r="H165" s="144"/>
      <c r="I165" s="144"/>
      <c r="J165" s="145"/>
    </row>
  </sheetData>
  <sheetProtection algorithmName="SHA-512" hashValue="lB2JNZw5SG9C2WzBWXbm0C4RZk8AzPajSjN322W2hSRNTKEQLKer+SG3+OTNrkJnL54NLsotuG9sBQg9pJe4aQ==" saltValue="jiy8AKp2/dLweP9q2In5eg==" spinCount="100000" sheet="1" objects="1" scenarios="1" selectLockedCells="1"/>
  <mergeCells count="104">
    <mergeCell ref="B60:I60"/>
    <mergeCell ref="C62:I62"/>
    <mergeCell ref="C63:F63"/>
    <mergeCell ref="G63:I63"/>
    <mergeCell ref="C64:F64"/>
    <mergeCell ref="G64:I64"/>
    <mergeCell ref="C73:I79"/>
    <mergeCell ref="B84:I84"/>
    <mergeCell ref="B85:I85"/>
    <mergeCell ref="B81:I81"/>
    <mergeCell ref="F90:I90"/>
    <mergeCell ref="C65:F65"/>
    <mergeCell ref="G65:I65"/>
    <mergeCell ref="C66:F66"/>
    <mergeCell ref="G66:I66"/>
    <mergeCell ref="C67:F67"/>
    <mergeCell ref="G67:I67"/>
    <mergeCell ref="H162:I162"/>
    <mergeCell ref="H163:I163"/>
    <mergeCell ref="B152:I153"/>
    <mergeCell ref="B101:I101"/>
    <mergeCell ref="D102:E102"/>
    <mergeCell ref="B93:I93"/>
    <mergeCell ref="C94:I94"/>
    <mergeCell ref="B72:I72"/>
    <mergeCell ref="A73:B79"/>
    <mergeCell ref="H114:I114"/>
    <mergeCell ref="H108:I108"/>
    <mergeCell ref="C110:G110"/>
    <mergeCell ref="C108:G108"/>
    <mergeCell ref="H110:I110"/>
    <mergeCell ref="C112:G112"/>
    <mergeCell ref="H112:I112"/>
    <mergeCell ref="D103:E103"/>
    <mergeCell ref="H164:I164"/>
    <mergeCell ref="H156:I156"/>
    <mergeCell ref="H157:I157"/>
    <mergeCell ref="H158:I158"/>
    <mergeCell ref="H159:I159"/>
    <mergeCell ref="H160:I160"/>
    <mergeCell ref="H161:I161"/>
    <mergeCell ref="C68:F68"/>
    <mergeCell ref="G68:I68"/>
    <mergeCell ref="C69:F69"/>
    <mergeCell ref="G69:I69"/>
    <mergeCell ref="C70:F70"/>
    <mergeCell ref="G70:I70"/>
    <mergeCell ref="H155:I155"/>
    <mergeCell ref="F95:I95"/>
    <mergeCell ref="B97:I97"/>
    <mergeCell ref="C98:I98"/>
    <mergeCell ref="D99:E99"/>
    <mergeCell ref="F99:G99"/>
    <mergeCell ref="H99:I99"/>
    <mergeCell ref="B137:I138"/>
    <mergeCell ref="E147:I147"/>
    <mergeCell ref="E149:I149"/>
    <mergeCell ref="H154:I154"/>
    <mergeCell ref="B56:I57"/>
    <mergeCell ref="A59:D59"/>
    <mergeCell ref="H19:I19"/>
    <mergeCell ref="B23:I23"/>
    <mergeCell ref="G43:I43"/>
    <mergeCell ref="B46:I47"/>
    <mergeCell ref="B49:I50"/>
    <mergeCell ref="B51:I52"/>
    <mergeCell ref="B54:I54"/>
    <mergeCell ref="B55:I55"/>
    <mergeCell ref="B19:F20"/>
    <mergeCell ref="B21:F22"/>
    <mergeCell ref="H21:I21"/>
    <mergeCell ref="B15:F16"/>
    <mergeCell ref="H15:I15"/>
    <mergeCell ref="B17:F18"/>
    <mergeCell ref="H17:I17"/>
    <mergeCell ref="A1:J1"/>
    <mergeCell ref="B2:I2"/>
    <mergeCell ref="A3:D3"/>
    <mergeCell ref="B4:I4"/>
    <mergeCell ref="D5:I5"/>
    <mergeCell ref="D7:I7"/>
    <mergeCell ref="H9:I9"/>
    <mergeCell ref="B13:F14"/>
    <mergeCell ref="H13:I13"/>
    <mergeCell ref="B11:F12"/>
    <mergeCell ref="B9:F10"/>
    <mergeCell ref="H11:I11"/>
    <mergeCell ref="F103:G103"/>
    <mergeCell ref="H103:I103"/>
    <mergeCell ref="C105:G106"/>
    <mergeCell ref="H106:I106"/>
    <mergeCell ref="C127:G127"/>
    <mergeCell ref="H127:I127"/>
    <mergeCell ref="B116:I116"/>
    <mergeCell ref="D117:E117"/>
    <mergeCell ref="D118:E118"/>
    <mergeCell ref="F118:G118"/>
    <mergeCell ref="H118:I118"/>
    <mergeCell ref="C120:G121"/>
    <mergeCell ref="H121:I121"/>
    <mergeCell ref="C123:G123"/>
    <mergeCell ref="H123:I123"/>
    <mergeCell ref="C125:G125"/>
    <mergeCell ref="H125:I125"/>
  </mergeCells>
  <conditionalFormatting sqref="A1">
    <cfRule type="cellIs" dxfId="630" priority="1" stopIfTrue="1" operator="lessThan">
      <formula>0</formula>
    </cfRule>
    <cfRule type="containsErrors" dxfId="629" priority="2" stopIfTrue="1">
      <formula>ISERROR(A1)</formula>
    </cfRule>
  </conditionalFormatting>
  <dataValidations count="4">
    <dataValidation type="whole" allowBlank="1" showInputMessage="1" showErrorMessage="1" errorTitle="Invalid Data" error="Please enter a number." sqref="G13 G9:G11 G15 G22 G19 G17">
      <formula1>0</formula1>
      <formula2>1000000000</formula2>
    </dataValidation>
    <dataValidation type="whole" allowBlank="1" showInputMessage="1" showErrorMessage="1" errorTitle="Data Error" error="This field requires a number be entered. Please update your entry and try again." sqref="F95 H13 H15 H17 H19 H22 G63:I70 D107 H11:I11 H154:H164 H9:H10 H99:H100 D99:D100 D104 D109 D111 H122 H115 D113:D115 D122 D119 D124 D126 H126 H124 H119:H120 H113 H111 H109 H104:H105 H107 D103:E103 H103:I103 H106:I106 H108:I108 H110:I110 H112:I112 D118:E118 H118:I118 H121:I121 H123:I123 H125:I125 H127:I127">
      <formula1>0</formula1>
      <formula2>100000000000000000</formula2>
    </dataValidation>
    <dataValidation allowBlank="1" showInputMessage="1" showErrorMessage="1" errorTitle="Invalid Data" error="Please enter a number." sqref="G43"/>
    <dataValidation type="list" allowBlank="1" showInputMessage="1" showErrorMessage="1" errorTitle="Data Error" error="The only values allowed in this question are those selected from the dropdown list. Please update your entry and try again." sqref="H114:I114">
      <formula1>DemographicsYesNoSelection</formula1>
    </dataValidation>
  </dataValidations>
  <pageMargins left="0.7" right="0.7" top="0.75" bottom="0.75" header="0.3" footer="0.3"/>
  <pageSetup scale="98" orientation="portrait"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2</xdr:col>
                    <xdr:colOff>411480</xdr:colOff>
                    <xdr:row>23</xdr:row>
                    <xdr:rowOff>137160</xdr:rowOff>
                  </from>
                  <to>
                    <xdr:col>4</xdr:col>
                    <xdr:colOff>304800</xdr:colOff>
                    <xdr:row>24</xdr:row>
                    <xdr:rowOff>160020</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2</xdr:col>
                    <xdr:colOff>411480</xdr:colOff>
                    <xdr:row>24</xdr:row>
                    <xdr:rowOff>137160</xdr:rowOff>
                  </from>
                  <to>
                    <xdr:col>4</xdr:col>
                    <xdr:colOff>99060</xdr:colOff>
                    <xdr:row>25</xdr:row>
                    <xdr:rowOff>160020</xdr:rowOff>
                  </to>
                </anchor>
              </controlPr>
            </control>
          </mc:Choice>
        </mc:AlternateContent>
        <mc:AlternateContent xmlns:mc="http://schemas.openxmlformats.org/markup-compatibility/2006">
          <mc:Choice Requires="x14">
            <control shapeId="34819" r:id="rId6" name="Check Box 3">
              <controlPr defaultSize="0" autoFill="0" autoLine="0" autoPict="0">
                <anchor moveWithCells="1">
                  <from>
                    <xdr:col>2</xdr:col>
                    <xdr:colOff>411480</xdr:colOff>
                    <xdr:row>25</xdr:row>
                    <xdr:rowOff>137160</xdr:rowOff>
                  </from>
                  <to>
                    <xdr:col>4</xdr:col>
                    <xdr:colOff>99060</xdr:colOff>
                    <xdr:row>26</xdr:row>
                    <xdr:rowOff>160020</xdr:rowOff>
                  </to>
                </anchor>
              </controlPr>
            </control>
          </mc:Choice>
        </mc:AlternateContent>
        <mc:AlternateContent xmlns:mc="http://schemas.openxmlformats.org/markup-compatibility/2006">
          <mc:Choice Requires="x14">
            <control shapeId="34820" r:id="rId7" name="Check Box 4">
              <controlPr defaultSize="0" autoFill="0" autoLine="0" autoPict="0">
                <anchor moveWithCells="1">
                  <from>
                    <xdr:col>2</xdr:col>
                    <xdr:colOff>411480</xdr:colOff>
                    <xdr:row>26</xdr:row>
                    <xdr:rowOff>137160</xdr:rowOff>
                  </from>
                  <to>
                    <xdr:col>4</xdr:col>
                    <xdr:colOff>99060</xdr:colOff>
                    <xdr:row>27</xdr:row>
                    <xdr:rowOff>160020</xdr:rowOff>
                  </to>
                </anchor>
              </controlPr>
            </control>
          </mc:Choice>
        </mc:AlternateContent>
        <mc:AlternateContent xmlns:mc="http://schemas.openxmlformats.org/markup-compatibility/2006">
          <mc:Choice Requires="x14">
            <control shapeId="34821" r:id="rId8" name="Check Box 5">
              <controlPr defaultSize="0" autoFill="0" autoLine="0" autoPict="0">
                <anchor moveWithCells="1">
                  <from>
                    <xdr:col>2</xdr:col>
                    <xdr:colOff>411480</xdr:colOff>
                    <xdr:row>27</xdr:row>
                    <xdr:rowOff>137160</xdr:rowOff>
                  </from>
                  <to>
                    <xdr:col>4</xdr:col>
                    <xdr:colOff>99060</xdr:colOff>
                    <xdr:row>28</xdr:row>
                    <xdr:rowOff>160020</xdr:rowOff>
                  </to>
                </anchor>
              </controlPr>
            </control>
          </mc:Choice>
        </mc:AlternateContent>
        <mc:AlternateContent xmlns:mc="http://schemas.openxmlformats.org/markup-compatibility/2006">
          <mc:Choice Requires="x14">
            <control shapeId="34822" r:id="rId9" name="Check Box 6">
              <controlPr defaultSize="0" autoFill="0" autoLine="0" autoPict="0">
                <anchor moveWithCells="1">
                  <from>
                    <xdr:col>2</xdr:col>
                    <xdr:colOff>411480</xdr:colOff>
                    <xdr:row>28</xdr:row>
                    <xdr:rowOff>137160</xdr:rowOff>
                  </from>
                  <to>
                    <xdr:col>4</xdr:col>
                    <xdr:colOff>99060</xdr:colOff>
                    <xdr:row>29</xdr:row>
                    <xdr:rowOff>160020</xdr:rowOff>
                  </to>
                </anchor>
              </controlPr>
            </control>
          </mc:Choice>
        </mc:AlternateContent>
        <mc:AlternateContent xmlns:mc="http://schemas.openxmlformats.org/markup-compatibility/2006">
          <mc:Choice Requires="x14">
            <control shapeId="34823" r:id="rId10" name="Check Box 7">
              <controlPr defaultSize="0" autoFill="0" autoLine="0" autoPict="0">
                <anchor moveWithCells="1">
                  <from>
                    <xdr:col>2</xdr:col>
                    <xdr:colOff>411480</xdr:colOff>
                    <xdr:row>29</xdr:row>
                    <xdr:rowOff>137160</xdr:rowOff>
                  </from>
                  <to>
                    <xdr:col>4</xdr:col>
                    <xdr:colOff>464820</xdr:colOff>
                    <xdr:row>30</xdr:row>
                    <xdr:rowOff>175260</xdr:rowOff>
                  </to>
                </anchor>
              </controlPr>
            </control>
          </mc:Choice>
        </mc:AlternateContent>
        <mc:AlternateContent xmlns:mc="http://schemas.openxmlformats.org/markup-compatibility/2006">
          <mc:Choice Requires="x14">
            <control shapeId="34824" r:id="rId11" name="Check Box 8">
              <controlPr defaultSize="0" autoFill="0" autoLine="0" autoPict="0">
                <anchor moveWithCells="1">
                  <from>
                    <xdr:col>2</xdr:col>
                    <xdr:colOff>411480</xdr:colOff>
                    <xdr:row>30</xdr:row>
                    <xdr:rowOff>137160</xdr:rowOff>
                  </from>
                  <to>
                    <xdr:col>4</xdr:col>
                    <xdr:colOff>99060</xdr:colOff>
                    <xdr:row>31</xdr:row>
                    <xdr:rowOff>160020</xdr:rowOff>
                  </to>
                </anchor>
              </controlPr>
            </control>
          </mc:Choice>
        </mc:AlternateContent>
        <mc:AlternateContent xmlns:mc="http://schemas.openxmlformats.org/markup-compatibility/2006">
          <mc:Choice Requires="x14">
            <control shapeId="34825" r:id="rId12" name="Check Box 9">
              <controlPr defaultSize="0" autoFill="0" autoLine="0" autoPict="0">
                <anchor moveWithCells="1">
                  <from>
                    <xdr:col>5</xdr:col>
                    <xdr:colOff>289560</xdr:colOff>
                    <xdr:row>23</xdr:row>
                    <xdr:rowOff>137160</xdr:rowOff>
                  </from>
                  <to>
                    <xdr:col>7</xdr:col>
                    <xdr:colOff>30480</xdr:colOff>
                    <xdr:row>24</xdr:row>
                    <xdr:rowOff>160020</xdr:rowOff>
                  </to>
                </anchor>
              </controlPr>
            </control>
          </mc:Choice>
        </mc:AlternateContent>
        <mc:AlternateContent xmlns:mc="http://schemas.openxmlformats.org/markup-compatibility/2006">
          <mc:Choice Requires="x14">
            <control shapeId="34826" r:id="rId13" name="Check Box 10">
              <controlPr defaultSize="0" autoFill="0" autoLine="0" autoPict="0">
                <anchor moveWithCells="1">
                  <from>
                    <xdr:col>5</xdr:col>
                    <xdr:colOff>289560</xdr:colOff>
                    <xdr:row>24</xdr:row>
                    <xdr:rowOff>137160</xdr:rowOff>
                  </from>
                  <to>
                    <xdr:col>7</xdr:col>
                    <xdr:colOff>30480</xdr:colOff>
                    <xdr:row>25</xdr:row>
                    <xdr:rowOff>160020</xdr:rowOff>
                  </to>
                </anchor>
              </controlPr>
            </control>
          </mc:Choice>
        </mc:AlternateContent>
        <mc:AlternateContent xmlns:mc="http://schemas.openxmlformats.org/markup-compatibility/2006">
          <mc:Choice Requires="x14">
            <control shapeId="34827" r:id="rId14" name="Check Box 11">
              <controlPr defaultSize="0" autoFill="0" autoLine="0" autoPict="0">
                <anchor moveWithCells="1">
                  <from>
                    <xdr:col>5</xdr:col>
                    <xdr:colOff>289560</xdr:colOff>
                    <xdr:row>25</xdr:row>
                    <xdr:rowOff>137160</xdr:rowOff>
                  </from>
                  <to>
                    <xdr:col>8</xdr:col>
                    <xdr:colOff>403860</xdr:colOff>
                    <xdr:row>26</xdr:row>
                    <xdr:rowOff>160020</xdr:rowOff>
                  </to>
                </anchor>
              </controlPr>
            </control>
          </mc:Choice>
        </mc:AlternateContent>
        <mc:AlternateContent xmlns:mc="http://schemas.openxmlformats.org/markup-compatibility/2006">
          <mc:Choice Requires="x14">
            <control shapeId="34828" r:id="rId15" name="Check Box 12">
              <controlPr defaultSize="0" autoFill="0" autoLine="0" autoPict="0">
                <anchor moveWithCells="1">
                  <from>
                    <xdr:col>5</xdr:col>
                    <xdr:colOff>289560</xdr:colOff>
                    <xdr:row>26</xdr:row>
                    <xdr:rowOff>137160</xdr:rowOff>
                  </from>
                  <to>
                    <xdr:col>7</xdr:col>
                    <xdr:colOff>30480</xdr:colOff>
                    <xdr:row>27</xdr:row>
                    <xdr:rowOff>160020</xdr:rowOff>
                  </to>
                </anchor>
              </controlPr>
            </control>
          </mc:Choice>
        </mc:AlternateContent>
        <mc:AlternateContent xmlns:mc="http://schemas.openxmlformats.org/markup-compatibility/2006">
          <mc:Choice Requires="x14">
            <control shapeId="34829" r:id="rId16" name="Check Box 13">
              <controlPr defaultSize="0" autoFill="0" autoLine="0" autoPict="0">
                <anchor moveWithCells="1">
                  <from>
                    <xdr:col>5</xdr:col>
                    <xdr:colOff>289560</xdr:colOff>
                    <xdr:row>27</xdr:row>
                    <xdr:rowOff>137160</xdr:rowOff>
                  </from>
                  <to>
                    <xdr:col>7</xdr:col>
                    <xdr:colOff>30480</xdr:colOff>
                    <xdr:row>28</xdr:row>
                    <xdr:rowOff>160020</xdr:rowOff>
                  </to>
                </anchor>
              </controlPr>
            </control>
          </mc:Choice>
        </mc:AlternateContent>
        <mc:AlternateContent xmlns:mc="http://schemas.openxmlformats.org/markup-compatibility/2006">
          <mc:Choice Requires="x14">
            <control shapeId="34830" r:id="rId17" name="Check Box 14">
              <controlPr defaultSize="0" autoFill="0" autoLine="0" autoPict="0">
                <anchor moveWithCells="1">
                  <from>
                    <xdr:col>5</xdr:col>
                    <xdr:colOff>289560</xdr:colOff>
                    <xdr:row>28</xdr:row>
                    <xdr:rowOff>137160</xdr:rowOff>
                  </from>
                  <to>
                    <xdr:col>7</xdr:col>
                    <xdr:colOff>30480</xdr:colOff>
                    <xdr:row>29</xdr:row>
                    <xdr:rowOff>160020</xdr:rowOff>
                  </to>
                </anchor>
              </controlPr>
            </control>
          </mc:Choice>
        </mc:AlternateContent>
        <mc:AlternateContent xmlns:mc="http://schemas.openxmlformats.org/markup-compatibility/2006">
          <mc:Choice Requires="x14">
            <control shapeId="34831" r:id="rId18" name="Check Box 15">
              <controlPr defaultSize="0" autoFill="0" autoLine="0" autoPict="0">
                <anchor moveWithCells="1">
                  <from>
                    <xdr:col>5</xdr:col>
                    <xdr:colOff>289560</xdr:colOff>
                    <xdr:row>29</xdr:row>
                    <xdr:rowOff>137160</xdr:rowOff>
                  </from>
                  <to>
                    <xdr:col>7</xdr:col>
                    <xdr:colOff>449580</xdr:colOff>
                    <xdr:row>30</xdr:row>
                    <xdr:rowOff>160020</xdr:rowOff>
                  </to>
                </anchor>
              </controlPr>
            </control>
          </mc:Choice>
        </mc:AlternateContent>
        <mc:AlternateContent xmlns:mc="http://schemas.openxmlformats.org/markup-compatibility/2006">
          <mc:Choice Requires="x14">
            <control shapeId="34832" r:id="rId19" name="Check Box 16">
              <controlPr defaultSize="0" autoFill="0" autoLine="0" autoPict="0">
                <anchor moveWithCells="1">
                  <from>
                    <xdr:col>5</xdr:col>
                    <xdr:colOff>289560</xdr:colOff>
                    <xdr:row>30</xdr:row>
                    <xdr:rowOff>137160</xdr:rowOff>
                  </from>
                  <to>
                    <xdr:col>7</xdr:col>
                    <xdr:colOff>30480</xdr:colOff>
                    <xdr:row>31</xdr:row>
                    <xdr:rowOff>160020</xdr:rowOff>
                  </to>
                </anchor>
              </controlPr>
            </control>
          </mc:Choice>
        </mc:AlternateContent>
        <mc:AlternateContent xmlns:mc="http://schemas.openxmlformats.org/markup-compatibility/2006">
          <mc:Choice Requires="x14">
            <control shapeId="34833" r:id="rId20" name="Check Box 17">
              <controlPr defaultSize="0" autoFill="0" autoLine="0" autoPict="0">
                <anchor moveWithCells="1">
                  <from>
                    <xdr:col>2</xdr:col>
                    <xdr:colOff>297180</xdr:colOff>
                    <xdr:row>85</xdr:row>
                    <xdr:rowOff>0</xdr:rowOff>
                  </from>
                  <to>
                    <xdr:col>3</xdr:col>
                    <xdr:colOff>762000</xdr:colOff>
                    <xdr:row>86</xdr:row>
                    <xdr:rowOff>30480</xdr:rowOff>
                  </to>
                </anchor>
              </controlPr>
            </control>
          </mc:Choice>
        </mc:AlternateContent>
        <mc:AlternateContent xmlns:mc="http://schemas.openxmlformats.org/markup-compatibility/2006">
          <mc:Choice Requires="x14">
            <control shapeId="34834" r:id="rId21" name="Check Box 18">
              <controlPr defaultSize="0" autoFill="0" autoLine="0" autoPict="0">
                <anchor moveWithCells="1">
                  <from>
                    <xdr:col>2</xdr:col>
                    <xdr:colOff>297180</xdr:colOff>
                    <xdr:row>86</xdr:row>
                    <xdr:rowOff>22860</xdr:rowOff>
                  </from>
                  <to>
                    <xdr:col>4</xdr:col>
                    <xdr:colOff>403860</xdr:colOff>
                    <xdr:row>87</xdr:row>
                    <xdr:rowOff>45720</xdr:rowOff>
                  </to>
                </anchor>
              </controlPr>
            </control>
          </mc:Choice>
        </mc:AlternateContent>
        <mc:AlternateContent xmlns:mc="http://schemas.openxmlformats.org/markup-compatibility/2006">
          <mc:Choice Requires="x14">
            <control shapeId="34835" r:id="rId22" name="Check Box 19">
              <controlPr defaultSize="0" autoFill="0" autoLine="0" autoPict="0">
                <anchor moveWithCells="1">
                  <from>
                    <xdr:col>2</xdr:col>
                    <xdr:colOff>297180</xdr:colOff>
                    <xdr:row>87</xdr:row>
                    <xdr:rowOff>83820</xdr:rowOff>
                  </from>
                  <to>
                    <xdr:col>4</xdr:col>
                    <xdr:colOff>403860</xdr:colOff>
                    <xdr:row>88</xdr:row>
                    <xdr:rowOff>114300</xdr:rowOff>
                  </to>
                </anchor>
              </controlPr>
            </control>
          </mc:Choice>
        </mc:AlternateContent>
        <mc:AlternateContent xmlns:mc="http://schemas.openxmlformats.org/markup-compatibility/2006">
          <mc:Choice Requires="x14">
            <control shapeId="34836" r:id="rId23" name="Check Box 20">
              <controlPr defaultSize="0" autoFill="0" autoLine="0" autoPict="0">
                <anchor moveWithCells="1">
                  <from>
                    <xdr:col>2</xdr:col>
                    <xdr:colOff>297180</xdr:colOff>
                    <xdr:row>88</xdr:row>
                    <xdr:rowOff>152400</xdr:rowOff>
                  </from>
                  <to>
                    <xdr:col>4</xdr:col>
                    <xdr:colOff>403860</xdr:colOff>
                    <xdr:row>89</xdr:row>
                    <xdr:rowOff>182880</xdr:rowOff>
                  </to>
                </anchor>
              </controlPr>
            </control>
          </mc:Choice>
        </mc:AlternateContent>
        <mc:AlternateContent xmlns:mc="http://schemas.openxmlformats.org/markup-compatibility/2006">
          <mc:Choice Requires="x14">
            <control shapeId="34837" r:id="rId24" name="Check Box 21">
              <controlPr defaultSize="0" autoFill="0" autoLine="0" autoPict="0">
                <anchor moveWithCells="1">
                  <from>
                    <xdr:col>2</xdr:col>
                    <xdr:colOff>297180</xdr:colOff>
                    <xdr:row>90</xdr:row>
                    <xdr:rowOff>30480</xdr:rowOff>
                  </from>
                  <to>
                    <xdr:col>4</xdr:col>
                    <xdr:colOff>403860</xdr:colOff>
                    <xdr:row>91</xdr:row>
                    <xdr:rowOff>60960</xdr:rowOff>
                  </to>
                </anchor>
              </controlPr>
            </control>
          </mc:Choice>
        </mc:AlternateContent>
        <mc:AlternateContent xmlns:mc="http://schemas.openxmlformats.org/markup-compatibility/2006">
          <mc:Choice Requires="x14">
            <control shapeId="34839" r:id="rId25" name="Option Button 23">
              <controlPr defaultSize="0" autoFill="0" autoLine="0" autoPict="0">
                <anchor moveWithCells="1">
                  <from>
                    <xdr:col>7</xdr:col>
                    <xdr:colOff>655320</xdr:colOff>
                    <xdr:row>32</xdr:row>
                    <xdr:rowOff>175260</xdr:rowOff>
                  </from>
                  <to>
                    <xdr:col>8</xdr:col>
                    <xdr:colOff>388620</xdr:colOff>
                    <xdr:row>34</xdr:row>
                    <xdr:rowOff>7620</xdr:rowOff>
                  </to>
                </anchor>
              </controlPr>
            </control>
          </mc:Choice>
        </mc:AlternateContent>
        <mc:AlternateContent xmlns:mc="http://schemas.openxmlformats.org/markup-compatibility/2006">
          <mc:Choice Requires="x14">
            <control shapeId="34840" r:id="rId26" name="Check Box 24">
              <controlPr defaultSize="0" autoFill="0" autoLine="0" autoPict="0">
                <anchor moveWithCells="1">
                  <from>
                    <xdr:col>3</xdr:col>
                    <xdr:colOff>594360</xdr:colOff>
                    <xdr:row>37</xdr:row>
                    <xdr:rowOff>175260</xdr:rowOff>
                  </from>
                  <to>
                    <xdr:col>5</xdr:col>
                    <xdr:colOff>342900</xdr:colOff>
                    <xdr:row>39</xdr:row>
                    <xdr:rowOff>7620</xdr:rowOff>
                  </to>
                </anchor>
              </controlPr>
            </control>
          </mc:Choice>
        </mc:AlternateContent>
        <mc:AlternateContent xmlns:mc="http://schemas.openxmlformats.org/markup-compatibility/2006">
          <mc:Choice Requires="x14">
            <control shapeId="34841" r:id="rId27" name="Check Box 25">
              <controlPr defaultSize="0" autoFill="0" autoLine="0" autoPict="0">
                <anchor moveWithCells="1">
                  <from>
                    <xdr:col>3</xdr:col>
                    <xdr:colOff>594360</xdr:colOff>
                    <xdr:row>38</xdr:row>
                    <xdr:rowOff>175260</xdr:rowOff>
                  </from>
                  <to>
                    <xdr:col>5</xdr:col>
                    <xdr:colOff>342900</xdr:colOff>
                    <xdr:row>40</xdr:row>
                    <xdr:rowOff>7620</xdr:rowOff>
                  </to>
                </anchor>
              </controlPr>
            </control>
          </mc:Choice>
        </mc:AlternateContent>
        <mc:AlternateContent xmlns:mc="http://schemas.openxmlformats.org/markup-compatibility/2006">
          <mc:Choice Requires="x14">
            <control shapeId="34842" r:id="rId28" name="Check Box 26">
              <controlPr defaultSize="0" autoFill="0" autoLine="0" autoPict="0">
                <anchor moveWithCells="1">
                  <from>
                    <xdr:col>3</xdr:col>
                    <xdr:colOff>594360</xdr:colOff>
                    <xdr:row>39</xdr:row>
                    <xdr:rowOff>175260</xdr:rowOff>
                  </from>
                  <to>
                    <xdr:col>5</xdr:col>
                    <xdr:colOff>342900</xdr:colOff>
                    <xdr:row>41</xdr:row>
                    <xdr:rowOff>7620</xdr:rowOff>
                  </to>
                </anchor>
              </controlPr>
            </control>
          </mc:Choice>
        </mc:AlternateContent>
        <mc:AlternateContent xmlns:mc="http://schemas.openxmlformats.org/markup-compatibility/2006">
          <mc:Choice Requires="x14">
            <control shapeId="34843" r:id="rId29" name="Check Box 27">
              <controlPr defaultSize="0" autoFill="0" autoLine="0" autoPict="0">
                <anchor moveWithCells="1">
                  <from>
                    <xdr:col>3</xdr:col>
                    <xdr:colOff>594360</xdr:colOff>
                    <xdr:row>40</xdr:row>
                    <xdr:rowOff>175260</xdr:rowOff>
                  </from>
                  <to>
                    <xdr:col>5</xdr:col>
                    <xdr:colOff>342900</xdr:colOff>
                    <xdr:row>42</xdr:row>
                    <xdr:rowOff>7620</xdr:rowOff>
                  </to>
                </anchor>
              </controlPr>
            </control>
          </mc:Choice>
        </mc:AlternateContent>
        <mc:AlternateContent xmlns:mc="http://schemas.openxmlformats.org/markup-compatibility/2006">
          <mc:Choice Requires="x14">
            <control shapeId="34844" r:id="rId30" name="Check Box 28">
              <controlPr defaultSize="0" autoFill="0" autoLine="0" autoPict="0">
                <anchor moveWithCells="1">
                  <from>
                    <xdr:col>3</xdr:col>
                    <xdr:colOff>594360</xdr:colOff>
                    <xdr:row>41</xdr:row>
                    <xdr:rowOff>175260</xdr:rowOff>
                  </from>
                  <to>
                    <xdr:col>5</xdr:col>
                    <xdr:colOff>342900</xdr:colOff>
                    <xdr:row>43</xdr:row>
                    <xdr:rowOff>7620</xdr:rowOff>
                  </to>
                </anchor>
              </controlPr>
            </control>
          </mc:Choice>
        </mc:AlternateContent>
        <mc:AlternateContent xmlns:mc="http://schemas.openxmlformats.org/markup-compatibility/2006">
          <mc:Choice Requires="x14">
            <control shapeId="34845" r:id="rId31" name="Check Box 29">
              <controlPr defaultSize="0" autoFill="0" autoLine="0" autoPict="0">
                <anchor moveWithCells="1">
                  <from>
                    <xdr:col>2</xdr:col>
                    <xdr:colOff>266700</xdr:colOff>
                    <xdr:row>131</xdr:row>
                    <xdr:rowOff>22860</xdr:rowOff>
                  </from>
                  <to>
                    <xdr:col>7</xdr:col>
                    <xdr:colOff>106680</xdr:colOff>
                    <xdr:row>132</xdr:row>
                    <xdr:rowOff>45720</xdr:rowOff>
                  </to>
                </anchor>
              </controlPr>
            </control>
          </mc:Choice>
        </mc:AlternateContent>
        <mc:AlternateContent xmlns:mc="http://schemas.openxmlformats.org/markup-compatibility/2006">
          <mc:Choice Requires="x14">
            <control shapeId="34846" r:id="rId32" name="Check Box 30">
              <controlPr defaultSize="0" autoFill="0" autoLine="0" autoPict="0">
                <anchor moveWithCells="1">
                  <from>
                    <xdr:col>2</xdr:col>
                    <xdr:colOff>266700</xdr:colOff>
                    <xdr:row>132</xdr:row>
                    <xdr:rowOff>38100</xdr:rowOff>
                  </from>
                  <to>
                    <xdr:col>7</xdr:col>
                    <xdr:colOff>220980</xdr:colOff>
                    <xdr:row>133</xdr:row>
                    <xdr:rowOff>68580</xdr:rowOff>
                  </to>
                </anchor>
              </controlPr>
            </control>
          </mc:Choice>
        </mc:AlternateContent>
        <mc:AlternateContent xmlns:mc="http://schemas.openxmlformats.org/markup-compatibility/2006">
          <mc:Choice Requires="x14">
            <control shapeId="34847" r:id="rId33" name="Check Box 31">
              <controlPr defaultSize="0" autoFill="0" autoLine="0" autoPict="0">
                <anchor moveWithCells="1">
                  <from>
                    <xdr:col>2</xdr:col>
                    <xdr:colOff>266700</xdr:colOff>
                    <xdr:row>133</xdr:row>
                    <xdr:rowOff>76200</xdr:rowOff>
                  </from>
                  <to>
                    <xdr:col>4</xdr:col>
                    <xdr:colOff>373380</xdr:colOff>
                    <xdr:row>134</xdr:row>
                    <xdr:rowOff>106680</xdr:rowOff>
                  </to>
                </anchor>
              </controlPr>
            </control>
          </mc:Choice>
        </mc:AlternateContent>
        <mc:AlternateContent xmlns:mc="http://schemas.openxmlformats.org/markup-compatibility/2006">
          <mc:Choice Requires="x14">
            <control shapeId="34848" r:id="rId34" name="Check Box 32">
              <controlPr defaultSize="0" autoFill="0" autoLine="0" autoPict="0">
                <anchor moveWithCells="1">
                  <from>
                    <xdr:col>2</xdr:col>
                    <xdr:colOff>266700</xdr:colOff>
                    <xdr:row>134</xdr:row>
                    <xdr:rowOff>114300</xdr:rowOff>
                  </from>
                  <to>
                    <xdr:col>4</xdr:col>
                    <xdr:colOff>373380</xdr:colOff>
                    <xdr:row>135</xdr:row>
                    <xdr:rowOff>144780</xdr:rowOff>
                  </to>
                </anchor>
              </controlPr>
            </control>
          </mc:Choice>
        </mc:AlternateContent>
        <mc:AlternateContent xmlns:mc="http://schemas.openxmlformats.org/markup-compatibility/2006">
          <mc:Choice Requires="x14">
            <control shapeId="34849" r:id="rId35" name="Check Box 33">
              <controlPr defaultSize="0" autoFill="0" autoLine="0" autoPict="0">
                <anchor moveWithCells="1">
                  <from>
                    <xdr:col>7</xdr:col>
                    <xdr:colOff>289560</xdr:colOff>
                    <xdr:row>138</xdr:row>
                    <xdr:rowOff>175260</xdr:rowOff>
                  </from>
                  <to>
                    <xdr:col>7</xdr:col>
                    <xdr:colOff>594360</xdr:colOff>
                    <xdr:row>140</xdr:row>
                    <xdr:rowOff>7620</xdr:rowOff>
                  </to>
                </anchor>
              </controlPr>
            </control>
          </mc:Choice>
        </mc:AlternateContent>
        <mc:AlternateContent xmlns:mc="http://schemas.openxmlformats.org/markup-compatibility/2006">
          <mc:Choice Requires="x14">
            <control shapeId="34850" r:id="rId36" name="Check Box 34">
              <controlPr defaultSize="0" autoFill="0" autoLine="0" autoPict="0">
                <anchor moveWithCells="1">
                  <from>
                    <xdr:col>8</xdr:col>
                    <xdr:colOff>121920</xdr:colOff>
                    <xdr:row>138</xdr:row>
                    <xdr:rowOff>175260</xdr:rowOff>
                  </from>
                  <to>
                    <xdr:col>8</xdr:col>
                    <xdr:colOff>426720</xdr:colOff>
                    <xdr:row>140</xdr:row>
                    <xdr:rowOff>7620</xdr:rowOff>
                  </to>
                </anchor>
              </controlPr>
            </control>
          </mc:Choice>
        </mc:AlternateContent>
        <mc:AlternateContent xmlns:mc="http://schemas.openxmlformats.org/markup-compatibility/2006">
          <mc:Choice Requires="x14">
            <control shapeId="34851" r:id="rId37" name="Check Box 35">
              <controlPr defaultSize="0" autoFill="0" autoLine="0" autoPict="0">
                <anchor moveWithCells="1">
                  <from>
                    <xdr:col>7</xdr:col>
                    <xdr:colOff>289560</xdr:colOff>
                    <xdr:row>139</xdr:row>
                    <xdr:rowOff>182880</xdr:rowOff>
                  </from>
                  <to>
                    <xdr:col>7</xdr:col>
                    <xdr:colOff>594360</xdr:colOff>
                    <xdr:row>141</xdr:row>
                    <xdr:rowOff>22860</xdr:rowOff>
                  </to>
                </anchor>
              </controlPr>
            </control>
          </mc:Choice>
        </mc:AlternateContent>
        <mc:AlternateContent xmlns:mc="http://schemas.openxmlformats.org/markup-compatibility/2006">
          <mc:Choice Requires="x14">
            <control shapeId="34852" r:id="rId38" name="Check Box 36">
              <controlPr defaultSize="0" autoFill="0" autoLine="0" autoPict="0">
                <anchor moveWithCells="1">
                  <from>
                    <xdr:col>8</xdr:col>
                    <xdr:colOff>121920</xdr:colOff>
                    <xdr:row>139</xdr:row>
                    <xdr:rowOff>182880</xdr:rowOff>
                  </from>
                  <to>
                    <xdr:col>8</xdr:col>
                    <xdr:colOff>426720</xdr:colOff>
                    <xdr:row>141</xdr:row>
                    <xdr:rowOff>22860</xdr:rowOff>
                  </to>
                </anchor>
              </controlPr>
            </control>
          </mc:Choice>
        </mc:AlternateContent>
        <mc:AlternateContent xmlns:mc="http://schemas.openxmlformats.org/markup-compatibility/2006">
          <mc:Choice Requires="x14">
            <control shapeId="34853" r:id="rId39" name="Check Box 37">
              <controlPr defaultSize="0" autoFill="0" autoLine="0" autoPict="0">
                <anchor moveWithCells="1">
                  <from>
                    <xdr:col>7</xdr:col>
                    <xdr:colOff>289560</xdr:colOff>
                    <xdr:row>140</xdr:row>
                    <xdr:rowOff>175260</xdr:rowOff>
                  </from>
                  <to>
                    <xdr:col>7</xdr:col>
                    <xdr:colOff>594360</xdr:colOff>
                    <xdr:row>142</xdr:row>
                    <xdr:rowOff>7620</xdr:rowOff>
                  </to>
                </anchor>
              </controlPr>
            </control>
          </mc:Choice>
        </mc:AlternateContent>
        <mc:AlternateContent xmlns:mc="http://schemas.openxmlformats.org/markup-compatibility/2006">
          <mc:Choice Requires="x14">
            <control shapeId="34854" r:id="rId40" name="Check Box 38">
              <controlPr defaultSize="0" autoFill="0" autoLine="0" autoPict="0">
                <anchor moveWithCells="1">
                  <from>
                    <xdr:col>8</xdr:col>
                    <xdr:colOff>121920</xdr:colOff>
                    <xdr:row>140</xdr:row>
                    <xdr:rowOff>175260</xdr:rowOff>
                  </from>
                  <to>
                    <xdr:col>8</xdr:col>
                    <xdr:colOff>426720</xdr:colOff>
                    <xdr:row>142</xdr:row>
                    <xdr:rowOff>7620</xdr:rowOff>
                  </to>
                </anchor>
              </controlPr>
            </control>
          </mc:Choice>
        </mc:AlternateContent>
        <mc:AlternateContent xmlns:mc="http://schemas.openxmlformats.org/markup-compatibility/2006">
          <mc:Choice Requires="x14">
            <control shapeId="34855" r:id="rId41" name="Check Box 39">
              <controlPr defaultSize="0" autoFill="0" autoLine="0" autoPict="0">
                <anchor moveWithCells="1">
                  <from>
                    <xdr:col>7</xdr:col>
                    <xdr:colOff>289560</xdr:colOff>
                    <xdr:row>141</xdr:row>
                    <xdr:rowOff>175260</xdr:rowOff>
                  </from>
                  <to>
                    <xdr:col>7</xdr:col>
                    <xdr:colOff>594360</xdr:colOff>
                    <xdr:row>143</xdr:row>
                    <xdr:rowOff>7620</xdr:rowOff>
                  </to>
                </anchor>
              </controlPr>
            </control>
          </mc:Choice>
        </mc:AlternateContent>
        <mc:AlternateContent xmlns:mc="http://schemas.openxmlformats.org/markup-compatibility/2006">
          <mc:Choice Requires="x14">
            <control shapeId="34856" r:id="rId42" name="Check Box 40">
              <controlPr defaultSize="0" autoFill="0" autoLine="0" autoPict="0">
                <anchor moveWithCells="1">
                  <from>
                    <xdr:col>8</xdr:col>
                    <xdr:colOff>121920</xdr:colOff>
                    <xdr:row>141</xdr:row>
                    <xdr:rowOff>175260</xdr:rowOff>
                  </from>
                  <to>
                    <xdr:col>8</xdr:col>
                    <xdr:colOff>426720</xdr:colOff>
                    <xdr:row>143</xdr:row>
                    <xdr:rowOff>7620</xdr:rowOff>
                  </to>
                </anchor>
              </controlPr>
            </control>
          </mc:Choice>
        </mc:AlternateContent>
        <mc:AlternateContent xmlns:mc="http://schemas.openxmlformats.org/markup-compatibility/2006">
          <mc:Choice Requires="x14">
            <control shapeId="34857" r:id="rId43" name="Check Box 41">
              <controlPr defaultSize="0" autoFill="0" autoLine="0" autoPict="0">
                <anchor moveWithCells="1">
                  <from>
                    <xdr:col>7</xdr:col>
                    <xdr:colOff>289560</xdr:colOff>
                    <xdr:row>142</xdr:row>
                    <xdr:rowOff>175260</xdr:rowOff>
                  </from>
                  <to>
                    <xdr:col>7</xdr:col>
                    <xdr:colOff>594360</xdr:colOff>
                    <xdr:row>144</xdr:row>
                    <xdr:rowOff>7620</xdr:rowOff>
                  </to>
                </anchor>
              </controlPr>
            </control>
          </mc:Choice>
        </mc:AlternateContent>
        <mc:AlternateContent xmlns:mc="http://schemas.openxmlformats.org/markup-compatibility/2006">
          <mc:Choice Requires="x14">
            <control shapeId="34858" r:id="rId44" name="Check Box 42">
              <controlPr defaultSize="0" autoFill="0" autoLine="0" autoPict="0">
                <anchor moveWithCells="1">
                  <from>
                    <xdr:col>8</xdr:col>
                    <xdr:colOff>121920</xdr:colOff>
                    <xdr:row>142</xdr:row>
                    <xdr:rowOff>175260</xdr:rowOff>
                  </from>
                  <to>
                    <xdr:col>8</xdr:col>
                    <xdr:colOff>426720</xdr:colOff>
                    <xdr:row>144</xdr:row>
                    <xdr:rowOff>7620</xdr:rowOff>
                  </to>
                </anchor>
              </controlPr>
            </control>
          </mc:Choice>
        </mc:AlternateContent>
        <mc:AlternateContent xmlns:mc="http://schemas.openxmlformats.org/markup-compatibility/2006">
          <mc:Choice Requires="x14">
            <control shapeId="34859" r:id="rId45" name="Check Box 43">
              <controlPr defaultSize="0" autoFill="0" autoLine="0" autoPict="0">
                <anchor moveWithCells="1">
                  <from>
                    <xdr:col>7</xdr:col>
                    <xdr:colOff>289560</xdr:colOff>
                    <xdr:row>143</xdr:row>
                    <xdr:rowOff>175260</xdr:rowOff>
                  </from>
                  <to>
                    <xdr:col>7</xdr:col>
                    <xdr:colOff>594360</xdr:colOff>
                    <xdr:row>145</xdr:row>
                    <xdr:rowOff>7620</xdr:rowOff>
                  </to>
                </anchor>
              </controlPr>
            </control>
          </mc:Choice>
        </mc:AlternateContent>
        <mc:AlternateContent xmlns:mc="http://schemas.openxmlformats.org/markup-compatibility/2006">
          <mc:Choice Requires="x14">
            <control shapeId="34860" r:id="rId46" name="Check Box 44">
              <controlPr defaultSize="0" autoFill="0" autoLine="0" autoPict="0">
                <anchor moveWithCells="1">
                  <from>
                    <xdr:col>8</xdr:col>
                    <xdr:colOff>121920</xdr:colOff>
                    <xdr:row>143</xdr:row>
                    <xdr:rowOff>175260</xdr:rowOff>
                  </from>
                  <to>
                    <xdr:col>8</xdr:col>
                    <xdr:colOff>426720</xdr:colOff>
                    <xdr:row>145</xdr:row>
                    <xdr:rowOff>7620</xdr:rowOff>
                  </to>
                </anchor>
              </controlPr>
            </control>
          </mc:Choice>
        </mc:AlternateContent>
        <mc:AlternateContent xmlns:mc="http://schemas.openxmlformats.org/markup-compatibility/2006">
          <mc:Choice Requires="x14">
            <control shapeId="34861" r:id="rId47" name="Check Box 45">
              <controlPr defaultSize="0" autoFill="0" autoLine="0" autoPict="0">
                <anchor moveWithCells="1">
                  <from>
                    <xdr:col>2</xdr:col>
                    <xdr:colOff>289560</xdr:colOff>
                    <xdr:row>153</xdr:row>
                    <xdr:rowOff>0</xdr:rowOff>
                  </from>
                  <to>
                    <xdr:col>3</xdr:col>
                    <xdr:colOff>114300</xdr:colOff>
                    <xdr:row>154</xdr:row>
                    <xdr:rowOff>22860</xdr:rowOff>
                  </to>
                </anchor>
              </controlPr>
            </control>
          </mc:Choice>
        </mc:AlternateContent>
        <mc:AlternateContent xmlns:mc="http://schemas.openxmlformats.org/markup-compatibility/2006">
          <mc:Choice Requires="x14">
            <control shapeId="34862" r:id="rId48" name="Check Box 46">
              <controlPr defaultSize="0" autoFill="0" autoLine="0" autoPict="0">
                <anchor moveWithCells="1">
                  <from>
                    <xdr:col>2</xdr:col>
                    <xdr:colOff>289560</xdr:colOff>
                    <xdr:row>153</xdr:row>
                    <xdr:rowOff>175260</xdr:rowOff>
                  </from>
                  <to>
                    <xdr:col>3</xdr:col>
                    <xdr:colOff>525780</xdr:colOff>
                    <xdr:row>155</xdr:row>
                    <xdr:rowOff>7620</xdr:rowOff>
                  </to>
                </anchor>
              </controlPr>
            </control>
          </mc:Choice>
        </mc:AlternateContent>
        <mc:AlternateContent xmlns:mc="http://schemas.openxmlformats.org/markup-compatibility/2006">
          <mc:Choice Requires="x14">
            <control shapeId="34863" r:id="rId49" name="Check Box 47">
              <controlPr defaultSize="0" autoFill="0" autoLine="0" autoPict="0">
                <anchor moveWithCells="1">
                  <from>
                    <xdr:col>2</xdr:col>
                    <xdr:colOff>289560</xdr:colOff>
                    <xdr:row>154</xdr:row>
                    <xdr:rowOff>182880</xdr:rowOff>
                  </from>
                  <to>
                    <xdr:col>5</xdr:col>
                    <xdr:colOff>182880</xdr:colOff>
                    <xdr:row>156</xdr:row>
                    <xdr:rowOff>22860</xdr:rowOff>
                  </to>
                </anchor>
              </controlPr>
            </control>
          </mc:Choice>
        </mc:AlternateContent>
        <mc:AlternateContent xmlns:mc="http://schemas.openxmlformats.org/markup-compatibility/2006">
          <mc:Choice Requires="x14">
            <control shapeId="34864" r:id="rId50" name="Check Box 48">
              <controlPr defaultSize="0" autoFill="0" autoLine="0" autoPict="0">
                <anchor moveWithCells="1">
                  <from>
                    <xdr:col>2</xdr:col>
                    <xdr:colOff>289560</xdr:colOff>
                    <xdr:row>155</xdr:row>
                    <xdr:rowOff>182880</xdr:rowOff>
                  </from>
                  <to>
                    <xdr:col>5</xdr:col>
                    <xdr:colOff>182880</xdr:colOff>
                    <xdr:row>157</xdr:row>
                    <xdr:rowOff>22860</xdr:rowOff>
                  </to>
                </anchor>
              </controlPr>
            </control>
          </mc:Choice>
        </mc:AlternateContent>
        <mc:AlternateContent xmlns:mc="http://schemas.openxmlformats.org/markup-compatibility/2006">
          <mc:Choice Requires="x14">
            <control shapeId="34865" r:id="rId51" name="Check Box 49">
              <controlPr defaultSize="0" autoFill="0" autoLine="0" autoPict="0">
                <anchor moveWithCells="1">
                  <from>
                    <xdr:col>2</xdr:col>
                    <xdr:colOff>289560</xdr:colOff>
                    <xdr:row>156</xdr:row>
                    <xdr:rowOff>182880</xdr:rowOff>
                  </from>
                  <to>
                    <xdr:col>5</xdr:col>
                    <xdr:colOff>182880</xdr:colOff>
                    <xdr:row>158</xdr:row>
                    <xdr:rowOff>22860</xdr:rowOff>
                  </to>
                </anchor>
              </controlPr>
            </control>
          </mc:Choice>
        </mc:AlternateContent>
        <mc:AlternateContent xmlns:mc="http://schemas.openxmlformats.org/markup-compatibility/2006">
          <mc:Choice Requires="x14">
            <control shapeId="34866" r:id="rId52" name="Check Box 50">
              <controlPr defaultSize="0" autoFill="0" autoLine="0" autoPict="0">
                <anchor moveWithCells="1">
                  <from>
                    <xdr:col>2</xdr:col>
                    <xdr:colOff>289560</xdr:colOff>
                    <xdr:row>157</xdr:row>
                    <xdr:rowOff>175260</xdr:rowOff>
                  </from>
                  <to>
                    <xdr:col>5</xdr:col>
                    <xdr:colOff>182880</xdr:colOff>
                    <xdr:row>159</xdr:row>
                    <xdr:rowOff>7620</xdr:rowOff>
                  </to>
                </anchor>
              </controlPr>
            </control>
          </mc:Choice>
        </mc:AlternateContent>
        <mc:AlternateContent xmlns:mc="http://schemas.openxmlformats.org/markup-compatibility/2006">
          <mc:Choice Requires="x14">
            <control shapeId="34867" r:id="rId53" name="Check Box 51">
              <controlPr defaultSize="0" autoFill="0" autoLine="0" autoPict="0">
                <anchor moveWithCells="1">
                  <from>
                    <xdr:col>2</xdr:col>
                    <xdr:colOff>289560</xdr:colOff>
                    <xdr:row>158</xdr:row>
                    <xdr:rowOff>175260</xdr:rowOff>
                  </from>
                  <to>
                    <xdr:col>5</xdr:col>
                    <xdr:colOff>182880</xdr:colOff>
                    <xdr:row>160</xdr:row>
                    <xdr:rowOff>7620</xdr:rowOff>
                  </to>
                </anchor>
              </controlPr>
            </control>
          </mc:Choice>
        </mc:AlternateContent>
        <mc:AlternateContent xmlns:mc="http://schemas.openxmlformats.org/markup-compatibility/2006">
          <mc:Choice Requires="x14">
            <control shapeId="34868" r:id="rId54" name="Check Box 52">
              <controlPr defaultSize="0" autoFill="0" autoLine="0" autoPict="0">
                <anchor moveWithCells="1">
                  <from>
                    <xdr:col>2</xdr:col>
                    <xdr:colOff>289560</xdr:colOff>
                    <xdr:row>160</xdr:row>
                    <xdr:rowOff>0</xdr:rowOff>
                  </from>
                  <to>
                    <xdr:col>5</xdr:col>
                    <xdr:colOff>182880</xdr:colOff>
                    <xdr:row>161</xdr:row>
                    <xdr:rowOff>30480</xdr:rowOff>
                  </to>
                </anchor>
              </controlPr>
            </control>
          </mc:Choice>
        </mc:AlternateContent>
        <mc:AlternateContent xmlns:mc="http://schemas.openxmlformats.org/markup-compatibility/2006">
          <mc:Choice Requires="x14">
            <control shapeId="34869" r:id="rId55" name="Check Box 53">
              <controlPr defaultSize="0" autoFill="0" autoLine="0" autoPict="0">
                <anchor moveWithCells="1">
                  <from>
                    <xdr:col>2</xdr:col>
                    <xdr:colOff>289560</xdr:colOff>
                    <xdr:row>160</xdr:row>
                    <xdr:rowOff>182880</xdr:rowOff>
                  </from>
                  <to>
                    <xdr:col>5</xdr:col>
                    <xdr:colOff>182880</xdr:colOff>
                    <xdr:row>162</xdr:row>
                    <xdr:rowOff>22860</xdr:rowOff>
                  </to>
                </anchor>
              </controlPr>
            </control>
          </mc:Choice>
        </mc:AlternateContent>
        <mc:AlternateContent xmlns:mc="http://schemas.openxmlformats.org/markup-compatibility/2006">
          <mc:Choice Requires="x14">
            <control shapeId="34870" r:id="rId56" name="Check Box 54">
              <controlPr defaultSize="0" autoFill="0" autoLine="0" autoPict="0">
                <anchor moveWithCells="1">
                  <from>
                    <xdr:col>2</xdr:col>
                    <xdr:colOff>289560</xdr:colOff>
                    <xdr:row>161</xdr:row>
                    <xdr:rowOff>175260</xdr:rowOff>
                  </from>
                  <to>
                    <xdr:col>5</xdr:col>
                    <xdr:colOff>182880</xdr:colOff>
                    <xdr:row>163</xdr:row>
                    <xdr:rowOff>7620</xdr:rowOff>
                  </to>
                </anchor>
              </controlPr>
            </control>
          </mc:Choice>
        </mc:AlternateContent>
        <mc:AlternateContent xmlns:mc="http://schemas.openxmlformats.org/markup-compatibility/2006">
          <mc:Choice Requires="x14">
            <control shapeId="34871" r:id="rId57" name="Check Box 55">
              <controlPr defaultSize="0" autoFill="0" autoLine="0" autoPict="0">
                <anchor moveWithCells="1">
                  <from>
                    <xdr:col>2</xdr:col>
                    <xdr:colOff>289560</xdr:colOff>
                    <xdr:row>162</xdr:row>
                    <xdr:rowOff>182880</xdr:rowOff>
                  </from>
                  <to>
                    <xdr:col>5</xdr:col>
                    <xdr:colOff>182880</xdr:colOff>
                    <xdr:row>164</xdr:row>
                    <xdr:rowOff>22860</xdr:rowOff>
                  </to>
                </anchor>
              </controlPr>
            </control>
          </mc:Choice>
        </mc:AlternateContent>
        <mc:AlternateContent xmlns:mc="http://schemas.openxmlformats.org/markup-compatibility/2006">
          <mc:Choice Requires="x14">
            <control shapeId="34874" r:id="rId58" name="Group Box 58">
              <controlPr defaultSize="0" autoFill="0" autoPict="0">
                <anchor moveWithCells="1">
                  <from>
                    <xdr:col>6</xdr:col>
                    <xdr:colOff>792480</xdr:colOff>
                    <xdr:row>32</xdr:row>
                    <xdr:rowOff>114300</xdr:rowOff>
                  </from>
                  <to>
                    <xdr:col>8</xdr:col>
                    <xdr:colOff>403860</xdr:colOff>
                    <xdr:row>34</xdr:row>
                    <xdr:rowOff>76200</xdr:rowOff>
                  </to>
                </anchor>
              </controlPr>
            </control>
          </mc:Choice>
        </mc:AlternateContent>
        <mc:AlternateContent xmlns:mc="http://schemas.openxmlformats.org/markup-compatibility/2006">
          <mc:Choice Requires="x14">
            <control shapeId="34875" r:id="rId59" name="Group Box 59">
              <controlPr defaultSize="0" autoFill="0" autoPict="0">
                <anchor moveWithCells="1">
                  <from>
                    <xdr:col>6</xdr:col>
                    <xdr:colOff>762000</xdr:colOff>
                    <xdr:row>54</xdr:row>
                    <xdr:rowOff>0</xdr:rowOff>
                  </from>
                  <to>
                    <xdr:col>8</xdr:col>
                    <xdr:colOff>441960</xdr:colOff>
                    <xdr:row>54</xdr:row>
                    <xdr:rowOff>0</xdr:rowOff>
                  </to>
                </anchor>
              </controlPr>
            </control>
          </mc:Choice>
        </mc:AlternateContent>
        <mc:AlternateContent xmlns:mc="http://schemas.openxmlformats.org/markup-compatibility/2006">
          <mc:Choice Requires="x14">
            <control shapeId="34876" r:id="rId60" name="Check Box 60">
              <controlPr defaultSize="0" autoFill="0" autoLine="0" autoPict="0">
                <anchor moveWithCells="1">
                  <from>
                    <xdr:col>4</xdr:col>
                    <xdr:colOff>297180</xdr:colOff>
                    <xdr:row>35</xdr:row>
                    <xdr:rowOff>0</xdr:rowOff>
                  </from>
                  <to>
                    <xdr:col>5</xdr:col>
                    <xdr:colOff>76200</xdr:colOff>
                    <xdr:row>36</xdr:row>
                    <xdr:rowOff>30480</xdr:rowOff>
                  </to>
                </anchor>
              </controlPr>
            </control>
          </mc:Choice>
        </mc:AlternateContent>
        <mc:AlternateContent xmlns:mc="http://schemas.openxmlformats.org/markup-compatibility/2006">
          <mc:Choice Requires="x14">
            <control shapeId="34877" r:id="rId61" name="Check Box 61">
              <controlPr defaultSize="0" autoFill="0" autoLine="0" autoPict="0">
                <anchor moveWithCells="1">
                  <from>
                    <xdr:col>5</xdr:col>
                    <xdr:colOff>419100</xdr:colOff>
                    <xdr:row>35</xdr:row>
                    <xdr:rowOff>0</xdr:rowOff>
                  </from>
                  <to>
                    <xdr:col>6</xdr:col>
                    <xdr:colOff>137160</xdr:colOff>
                    <xdr:row>36</xdr:row>
                    <xdr:rowOff>30480</xdr:rowOff>
                  </to>
                </anchor>
              </controlPr>
            </control>
          </mc:Choice>
        </mc:AlternateContent>
        <mc:AlternateContent xmlns:mc="http://schemas.openxmlformats.org/markup-compatibility/2006">
          <mc:Choice Requires="x14">
            <control shapeId="34878" r:id="rId62" name="Option Button 62">
              <controlPr defaultSize="0" autoFill="0" autoLine="0" autoPict="0">
                <anchor moveWithCells="1">
                  <from>
                    <xdr:col>7</xdr:col>
                    <xdr:colOff>38100</xdr:colOff>
                    <xdr:row>32</xdr:row>
                    <xdr:rowOff>182880</xdr:rowOff>
                  </from>
                  <to>
                    <xdr:col>7</xdr:col>
                    <xdr:colOff>601980</xdr:colOff>
                    <xdr:row>34</xdr:row>
                    <xdr:rowOff>7620</xdr:rowOff>
                  </to>
                </anchor>
              </controlPr>
            </control>
          </mc:Choice>
        </mc:AlternateContent>
        <mc:AlternateContent xmlns:mc="http://schemas.openxmlformats.org/markup-compatibility/2006">
          <mc:Choice Requires="x14">
            <control shapeId="34879" r:id="rId63" name="Group Box 63">
              <controlPr defaultSize="0" autoFill="0" autoPict="0">
                <anchor moveWithCells="1">
                  <from>
                    <xdr:col>6</xdr:col>
                    <xdr:colOff>571500</xdr:colOff>
                    <xdr:row>53</xdr:row>
                    <xdr:rowOff>601980</xdr:rowOff>
                  </from>
                  <to>
                    <xdr:col>8</xdr:col>
                    <xdr:colOff>274320</xdr:colOff>
                    <xdr:row>53</xdr:row>
                    <xdr:rowOff>944880</xdr:rowOff>
                  </to>
                </anchor>
              </controlPr>
            </control>
          </mc:Choice>
        </mc:AlternateContent>
        <mc:AlternateContent xmlns:mc="http://schemas.openxmlformats.org/markup-compatibility/2006">
          <mc:Choice Requires="x14">
            <control shapeId="34881" r:id="rId64" name="Option Button 65">
              <controlPr defaultSize="0" autoFill="0" autoLine="0" autoPict="0">
                <anchor moveWithCells="1">
                  <from>
                    <xdr:col>7</xdr:col>
                    <xdr:colOff>449580</xdr:colOff>
                    <xdr:row>53</xdr:row>
                    <xdr:rowOff>655320</xdr:rowOff>
                  </from>
                  <to>
                    <xdr:col>8</xdr:col>
                    <xdr:colOff>182880</xdr:colOff>
                    <xdr:row>53</xdr:row>
                    <xdr:rowOff>868680</xdr:rowOff>
                  </to>
                </anchor>
              </controlPr>
            </control>
          </mc:Choice>
        </mc:AlternateContent>
        <mc:AlternateContent xmlns:mc="http://schemas.openxmlformats.org/markup-compatibility/2006">
          <mc:Choice Requires="x14">
            <control shapeId="34882" r:id="rId65" name="Option Button 66">
              <controlPr defaultSize="0" autoFill="0" autoLine="0" autoPict="0">
                <anchor moveWithCells="1">
                  <from>
                    <xdr:col>6</xdr:col>
                    <xdr:colOff>640080</xdr:colOff>
                    <xdr:row>53</xdr:row>
                    <xdr:rowOff>640080</xdr:rowOff>
                  </from>
                  <to>
                    <xdr:col>7</xdr:col>
                    <xdr:colOff>297180</xdr:colOff>
                    <xdr:row>53</xdr:row>
                    <xdr:rowOff>868680</xdr:rowOff>
                  </to>
                </anchor>
              </controlPr>
            </control>
          </mc:Choice>
        </mc:AlternateContent>
        <mc:AlternateContent xmlns:mc="http://schemas.openxmlformats.org/markup-compatibility/2006">
          <mc:Choice Requires="x14">
            <control shapeId="34883" r:id="rId66" name="Check Box 67">
              <controlPr defaultSize="0" autoFill="0" autoLine="0" autoPict="0">
                <anchor moveWithCells="1">
                  <from>
                    <xdr:col>6</xdr:col>
                    <xdr:colOff>525780</xdr:colOff>
                    <xdr:row>35</xdr:row>
                    <xdr:rowOff>0</xdr:rowOff>
                  </from>
                  <to>
                    <xdr:col>7</xdr:col>
                    <xdr:colOff>259080</xdr:colOff>
                    <xdr:row>36</xdr:row>
                    <xdr:rowOff>38100</xdr:rowOff>
                  </to>
                </anchor>
              </controlPr>
            </control>
          </mc:Choice>
        </mc:AlternateContent>
        <mc:AlternateContent xmlns:mc="http://schemas.openxmlformats.org/markup-compatibility/2006">
          <mc:Choice Requires="x14">
            <control shapeId="34884" r:id="rId67" name="Check Box 68">
              <controlPr defaultSize="0" autoFill="0" autoLine="0" autoPict="0">
                <anchor moveWithCells="1">
                  <from>
                    <xdr:col>7</xdr:col>
                    <xdr:colOff>502920</xdr:colOff>
                    <xdr:row>35</xdr:row>
                    <xdr:rowOff>0</xdr:rowOff>
                  </from>
                  <to>
                    <xdr:col>8</xdr:col>
                    <xdr:colOff>327660</xdr:colOff>
                    <xdr:row>36</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Z173"/>
  <sheetViews>
    <sheetView zoomScaleNormal="100" workbookViewId="0">
      <selection activeCell="A163" sqref="A163:XFD173"/>
    </sheetView>
  </sheetViews>
  <sheetFormatPr defaultColWidth="9.109375" defaultRowHeight="14.4" x14ac:dyDescent="0.3"/>
  <cols>
    <col min="1" max="1" width="17.6640625" style="4" customWidth="1"/>
    <col min="2" max="2" width="4.6640625" style="4" customWidth="1"/>
    <col min="3" max="3" width="21.88671875" style="4" customWidth="1"/>
    <col min="4" max="4" width="4.6640625" style="4" customWidth="1"/>
    <col min="5" max="5" width="9.44140625" style="4" customWidth="1"/>
    <col min="6" max="11" width="10.6640625" style="4" customWidth="1"/>
    <col min="12" max="12" width="11.44140625" style="4" customWidth="1"/>
    <col min="13" max="13" width="12.33203125" style="4" customWidth="1"/>
    <col min="14" max="14" width="11.33203125" style="4" customWidth="1"/>
    <col min="15" max="15" width="11.33203125" style="187" customWidth="1"/>
    <col min="16" max="16" width="27.5546875" style="187" customWidth="1"/>
    <col min="17" max="17" width="22.5546875" style="166" hidden="1" customWidth="1"/>
    <col min="18" max="18" width="22.88671875" style="166" hidden="1" customWidth="1"/>
    <col min="19" max="19" width="24.6640625" style="4" hidden="1" customWidth="1"/>
    <col min="20" max="20" width="25" style="4" hidden="1" customWidth="1"/>
    <col min="21" max="21" width="26.33203125" style="4" hidden="1" customWidth="1"/>
    <col min="22" max="22" width="9.109375" style="4" hidden="1" customWidth="1"/>
    <col min="23" max="26" width="0" style="4" hidden="1" customWidth="1"/>
    <col min="27" max="16384" width="9.109375" style="4"/>
  </cols>
  <sheetData>
    <row r="1" spans="1:26" ht="69.75" customHeight="1" x14ac:dyDescent="0.6">
      <c r="A1" s="537" t="str">
        <f>'Budget Sheet Instructions'!B16</f>
        <v xml:space="preserve">Public Safety and Community Policing </v>
      </c>
      <c r="B1" s="538"/>
      <c r="C1" s="538"/>
      <c r="D1" s="538"/>
      <c r="E1" s="538"/>
      <c r="F1" s="538"/>
      <c r="G1" s="538"/>
      <c r="H1" s="538"/>
      <c r="I1" s="538"/>
      <c r="J1" s="13"/>
      <c r="K1" s="535" t="s">
        <v>44</v>
      </c>
      <c r="L1" s="535"/>
      <c r="M1" s="535"/>
      <c r="N1" s="536"/>
      <c r="O1" s="181"/>
      <c r="P1" s="181"/>
      <c r="Q1" s="165">
        <v>0</v>
      </c>
      <c r="R1" s="165">
        <v>0</v>
      </c>
      <c r="S1" s="5">
        <v>2</v>
      </c>
      <c r="T1" s="4">
        <v>0</v>
      </c>
      <c r="U1" s="4">
        <v>0</v>
      </c>
      <c r="V1" s="4">
        <v>2</v>
      </c>
      <c r="W1" s="4">
        <v>0</v>
      </c>
      <c r="Y1" s="4">
        <v>0</v>
      </c>
      <c r="Z1" s="4">
        <v>0</v>
      </c>
    </row>
    <row r="2" spans="1:26" ht="15" customHeight="1" x14ac:dyDescent="0.3">
      <c r="A2" s="552" t="s">
        <v>42</v>
      </c>
      <c r="B2" s="553"/>
      <c r="C2" s="163"/>
      <c r="D2" s="539"/>
      <c r="E2" s="539"/>
      <c r="F2" s="539"/>
      <c r="G2" s="539"/>
      <c r="H2" s="539"/>
      <c r="I2" s="539"/>
      <c r="J2" s="157"/>
      <c r="K2" s="157"/>
      <c r="L2" s="67" t="str">
        <f>'Budget Sheet Instructions'!J16</f>
        <v>COPS</v>
      </c>
      <c r="M2" s="66" t="str">
        <f>'Budget Sheet Instructions'!K16</f>
        <v>16.710</v>
      </c>
      <c r="N2" s="15"/>
      <c r="O2" s="182"/>
      <c r="P2" s="182"/>
      <c r="Q2" s="165" t="s">
        <v>192</v>
      </c>
      <c r="R2" s="165" t="s">
        <v>193</v>
      </c>
      <c r="S2" s="14" t="s">
        <v>207</v>
      </c>
      <c r="T2" s="4" t="s">
        <v>208</v>
      </c>
    </row>
    <row r="3" spans="1:26" ht="15" customHeight="1" x14ac:dyDescent="0.3">
      <c r="A3" s="554"/>
      <c r="B3" s="555"/>
      <c r="C3" s="164"/>
      <c r="D3" s="540"/>
      <c r="E3" s="540"/>
      <c r="F3" s="540"/>
      <c r="G3" s="540"/>
      <c r="H3" s="540"/>
      <c r="I3" s="540"/>
      <c r="J3" s="158"/>
      <c r="K3" s="158"/>
      <c r="L3" s="158"/>
      <c r="M3" s="158"/>
      <c r="N3" s="16"/>
      <c r="O3" s="182"/>
      <c r="P3" s="182"/>
      <c r="Q3" s="167"/>
      <c r="R3" s="165"/>
      <c r="S3" s="5"/>
    </row>
    <row r="4" spans="1:26" ht="15" customHeight="1" x14ac:dyDescent="0.3">
      <c r="A4" s="28" t="s">
        <v>77</v>
      </c>
      <c r="B4" s="160"/>
      <c r="C4" s="160"/>
      <c r="D4" s="26"/>
      <c r="E4" s="26"/>
      <c r="F4" s="26"/>
      <c r="G4" s="26"/>
      <c r="H4" s="26"/>
      <c r="I4" s="26"/>
      <c r="J4" s="26"/>
      <c r="K4" s="26"/>
      <c r="L4" s="26"/>
      <c r="M4" s="26"/>
      <c r="N4" s="27"/>
      <c r="O4" s="182"/>
      <c r="P4" s="182"/>
      <c r="Q4" s="167"/>
      <c r="R4" s="165"/>
      <c r="S4" s="14"/>
    </row>
    <row r="5" spans="1:26" ht="15" thickBot="1" x14ac:dyDescent="0.35">
      <c r="A5" s="20" t="s">
        <v>202</v>
      </c>
      <c r="B5" s="21"/>
      <c r="C5" s="21"/>
      <c r="D5" s="21"/>
      <c r="E5" s="21"/>
      <c r="F5" s="21"/>
      <c r="G5" s="21"/>
      <c r="H5" s="21"/>
      <c r="I5" s="21"/>
      <c r="J5" s="21"/>
      <c r="K5" s="21"/>
      <c r="L5" s="21"/>
      <c r="M5" s="21"/>
      <c r="N5" s="22"/>
      <c r="O5" s="183"/>
      <c r="P5" s="183"/>
      <c r="Q5" s="167"/>
      <c r="R5" s="165"/>
      <c r="S5" s="5"/>
    </row>
    <row r="6" spans="1:26" ht="28.5" customHeight="1" thickTop="1" thickBot="1" x14ac:dyDescent="0.35">
      <c r="A6" s="541"/>
      <c r="B6" s="542"/>
      <c r="C6" s="542"/>
      <c r="D6" s="542"/>
      <c r="E6" s="542"/>
      <c r="F6" s="542"/>
      <c r="G6" s="542"/>
      <c r="H6" s="542"/>
      <c r="I6" s="542"/>
      <c r="J6" s="542"/>
      <c r="K6" s="542"/>
      <c r="L6" s="542"/>
      <c r="M6" s="542"/>
      <c r="N6" s="543"/>
      <c r="O6" s="181"/>
      <c r="P6" s="181"/>
      <c r="Q6" s="167"/>
      <c r="R6" s="165"/>
      <c r="S6" s="14"/>
    </row>
    <row r="7" spans="1:26" ht="15.75" hidden="1" customHeight="1" thickTop="1" x14ac:dyDescent="0.3">
      <c r="A7" s="449" t="s">
        <v>190</v>
      </c>
      <c r="B7" s="450"/>
      <c r="C7" s="450"/>
      <c r="D7" s="451"/>
      <c r="E7" s="449" t="s">
        <v>3</v>
      </c>
      <c r="F7" s="450"/>
      <c r="G7" s="450"/>
      <c r="H7" s="450"/>
      <c r="I7" s="450"/>
      <c r="J7" s="450"/>
      <c r="K7" s="450"/>
      <c r="L7" s="450"/>
      <c r="M7" s="450"/>
      <c r="N7" s="451"/>
      <c r="O7" s="517"/>
      <c r="P7" s="184"/>
      <c r="Q7" s="167"/>
      <c r="R7" s="165"/>
      <c r="S7" s="176"/>
      <c r="Y7" s="510"/>
    </row>
    <row r="8" spans="1:26" ht="28.5" hidden="1" customHeight="1" x14ac:dyDescent="0.3">
      <c r="A8" s="556"/>
      <c r="B8" s="557"/>
      <c r="C8" s="557"/>
      <c r="D8" s="558"/>
      <c r="E8" s="452" t="s">
        <v>74</v>
      </c>
      <c r="F8" s="453"/>
      <c r="G8" s="453"/>
      <c r="H8" s="453"/>
      <c r="I8" s="453"/>
      <c r="J8" s="453"/>
      <c r="K8" s="453"/>
      <c r="L8" s="453"/>
      <c r="M8" s="453"/>
      <c r="N8" s="454"/>
      <c r="O8" s="517"/>
      <c r="P8" s="185"/>
      <c r="Q8" s="167"/>
      <c r="R8" s="165"/>
      <c r="S8" s="176"/>
      <c r="Y8" s="510"/>
    </row>
    <row r="9" spans="1:26" ht="15" hidden="1" customHeight="1" x14ac:dyDescent="0.3">
      <c r="A9" s="544" t="s">
        <v>11</v>
      </c>
      <c r="B9" s="545"/>
      <c r="C9" s="545"/>
      <c r="D9" s="546"/>
      <c r="E9" s="550" t="s">
        <v>115</v>
      </c>
      <c r="F9" s="514" t="s">
        <v>72</v>
      </c>
      <c r="G9" s="515"/>
      <c r="H9" s="516"/>
      <c r="I9" s="458" t="s">
        <v>22</v>
      </c>
      <c r="J9" s="151" t="s">
        <v>116</v>
      </c>
      <c r="K9" s="458" t="s">
        <v>78</v>
      </c>
      <c r="L9" s="458" t="s">
        <v>75</v>
      </c>
      <c r="M9" s="465" t="s">
        <v>73</v>
      </c>
      <c r="N9" s="458" t="s">
        <v>51</v>
      </c>
      <c r="O9" s="517"/>
      <c r="P9" s="186"/>
      <c r="Q9" s="167"/>
      <c r="R9" s="165"/>
      <c r="S9" s="176"/>
      <c r="Y9" s="510"/>
    </row>
    <row r="10" spans="1:26" ht="21.75" hidden="1" customHeight="1" x14ac:dyDescent="0.3">
      <c r="A10" s="547" t="s">
        <v>88</v>
      </c>
      <c r="B10" s="548"/>
      <c r="C10" s="548"/>
      <c r="D10" s="549"/>
      <c r="E10" s="551"/>
      <c r="F10" s="150" t="s">
        <v>187</v>
      </c>
      <c r="G10" s="150" t="s">
        <v>188</v>
      </c>
      <c r="H10" s="150" t="s">
        <v>189</v>
      </c>
      <c r="I10" s="459"/>
      <c r="J10" s="148"/>
      <c r="K10" s="459"/>
      <c r="L10" s="459"/>
      <c r="M10" s="466"/>
      <c r="N10" s="459"/>
      <c r="O10" s="517"/>
      <c r="P10" s="186"/>
      <c r="Q10" s="167"/>
      <c r="R10" s="165"/>
      <c r="S10" s="176"/>
      <c r="Y10" s="510"/>
    </row>
    <row r="11" spans="1:26" ht="32.25" hidden="1" customHeight="1" x14ac:dyDescent="0.3">
      <c r="A11" s="511"/>
      <c r="B11" s="512"/>
      <c r="C11" s="512"/>
      <c r="D11" s="513"/>
      <c r="E11" s="172">
        <v>0</v>
      </c>
      <c r="F11" s="149">
        <v>0</v>
      </c>
      <c r="G11" s="149">
        <v>0</v>
      </c>
      <c r="H11" s="149">
        <v>0</v>
      </c>
      <c r="I11" s="170">
        <f>SUM(F11:H11)</f>
        <v>0</v>
      </c>
      <c r="J11" s="169">
        <f>3</f>
        <v>3</v>
      </c>
      <c r="K11" s="101">
        <f>100%</f>
        <v>1</v>
      </c>
      <c r="L11" s="47">
        <f>(E11*I11)</f>
        <v>0</v>
      </c>
      <c r="M11" s="240">
        <v>0</v>
      </c>
      <c r="N11" s="47">
        <f t="shared" ref="N11" si="0">IF(L11-M11&lt;0,0,L11-M11)</f>
        <v>0</v>
      </c>
      <c r="O11" s="517"/>
      <c r="P11" s="244"/>
      <c r="Q11" s="165">
        <f>L11</f>
        <v>0</v>
      </c>
      <c r="R11" s="165"/>
      <c r="S11" s="241">
        <f>M11</f>
        <v>0</v>
      </c>
      <c r="Y11" s="510"/>
    </row>
    <row r="12" spans="1:26" ht="15.75" hidden="1" customHeight="1" thickBot="1" x14ac:dyDescent="0.35">
      <c r="A12" s="20" t="s">
        <v>198</v>
      </c>
      <c r="B12" s="21"/>
      <c r="C12" s="21"/>
      <c r="D12" s="21"/>
      <c r="E12" s="521" t="s">
        <v>226</v>
      </c>
      <c r="F12" s="521"/>
      <c r="G12" s="521"/>
      <c r="H12" s="253" t="s">
        <v>225</v>
      </c>
      <c r="I12" s="21"/>
      <c r="J12" s="521" t="s">
        <v>227</v>
      </c>
      <c r="K12" s="521"/>
      <c r="L12" s="521"/>
      <c r="M12" s="253" t="s">
        <v>225</v>
      </c>
      <c r="N12" s="22"/>
      <c r="O12" s="517"/>
      <c r="P12" s="188"/>
      <c r="S12" s="176"/>
      <c r="V12" s="4" t="s">
        <v>224</v>
      </c>
      <c r="Y12" s="510"/>
    </row>
    <row r="13" spans="1:26" ht="15.75" hidden="1" customHeight="1" thickTop="1" x14ac:dyDescent="0.3">
      <c r="A13" s="449" t="s">
        <v>12</v>
      </c>
      <c r="B13" s="450"/>
      <c r="C13" s="450"/>
      <c r="D13" s="450"/>
      <c r="E13" s="451"/>
      <c r="F13" s="518" t="s">
        <v>3</v>
      </c>
      <c r="G13" s="519"/>
      <c r="H13" s="519"/>
      <c r="I13" s="519"/>
      <c r="J13" s="519"/>
      <c r="K13" s="519"/>
      <c r="L13" s="519"/>
      <c r="M13" s="519"/>
      <c r="N13" s="520"/>
      <c r="O13" s="517"/>
      <c r="P13" s="188"/>
      <c r="S13" s="176"/>
      <c r="V13" s="4" t="s">
        <v>225</v>
      </c>
      <c r="Y13" s="510"/>
    </row>
    <row r="14" spans="1:26" ht="28.5" hidden="1" customHeight="1" x14ac:dyDescent="0.3">
      <c r="A14" s="452" t="s">
        <v>23</v>
      </c>
      <c r="B14" s="453"/>
      <c r="C14" s="453"/>
      <c r="D14" s="453"/>
      <c r="E14" s="454"/>
      <c r="F14" s="452" t="s">
        <v>84</v>
      </c>
      <c r="G14" s="453"/>
      <c r="H14" s="453"/>
      <c r="I14" s="453"/>
      <c r="J14" s="453"/>
      <c r="K14" s="453"/>
      <c r="L14" s="453"/>
      <c r="M14" s="453"/>
      <c r="N14" s="454"/>
      <c r="O14" s="517"/>
      <c r="P14" s="188"/>
      <c r="S14" s="176"/>
      <c r="Y14" s="510"/>
    </row>
    <row r="15" spans="1:26" ht="15" hidden="1" customHeight="1" x14ac:dyDescent="0.3">
      <c r="A15" s="522"/>
      <c r="B15" s="523"/>
      <c r="C15" s="523"/>
      <c r="D15" s="523"/>
      <c r="E15" s="524"/>
      <c r="F15" s="514" t="s">
        <v>96</v>
      </c>
      <c r="G15" s="515"/>
      <c r="H15" s="516"/>
      <c r="I15" s="514" t="s">
        <v>72</v>
      </c>
      <c r="J15" s="515"/>
      <c r="K15" s="516"/>
      <c r="L15" s="465" t="s">
        <v>220</v>
      </c>
      <c r="M15" s="465" t="s">
        <v>73</v>
      </c>
      <c r="N15" s="458" t="s">
        <v>51</v>
      </c>
      <c r="O15" s="517"/>
      <c r="P15" s="188"/>
      <c r="S15" s="176"/>
      <c r="Y15" s="510"/>
    </row>
    <row r="16" spans="1:26" ht="20.25" hidden="1" customHeight="1" x14ac:dyDescent="0.3">
      <c r="A16" s="525"/>
      <c r="B16" s="526"/>
      <c r="C16" s="526"/>
      <c r="D16" s="526"/>
      <c r="E16" s="527"/>
      <c r="F16" s="150" t="s">
        <v>187</v>
      </c>
      <c r="G16" s="150" t="s">
        <v>188</v>
      </c>
      <c r="H16" s="150" t="s">
        <v>189</v>
      </c>
      <c r="I16" s="150" t="s">
        <v>187</v>
      </c>
      <c r="J16" s="150" t="s">
        <v>188</v>
      </c>
      <c r="K16" s="150" t="s">
        <v>189</v>
      </c>
      <c r="L16" s="466"/>
      <c r="M16" s="466"/>
      <c r="N16" s="459"/>
      <c r="O16" s="517"/>
      <c r="P16" s="188"/>
      <c r="S16" s="176"/>
      <c r="Y16" s="510"/>
    </row>
    <row r="17" spans="1:25" ht="30" hidden="1" customHeight="1" x14ac:dyDescent="0.3">
      <c r="A17" s="472" t="s">
        <v>178</v>
      </c>
      <c r="B17" s="473"/>
      <c r="C17" s="473"/>
      <c r="D17" s="473"/>
      <c r="E17" s="191"/>
      <c r="F17" s="171">
        <f>(F11*I17)</f>
        <v>0</v>
      </c>
      <c r="G17" s="171">
        <f>(G11*J17)</f>
        <v>0</v>
      </c>
      <c r="H17" s="171">
        <f>(H11*K17)</f>
        <v>0</v>
      </c>
      <c r="I17" s="168">
        <v>0</v>
      </c>
      <c r="J17" s="168">
        <v>0</v>
      </c>
      <c r="K17" s="168">
        <v>0</v>
      </c>
      <c r="L17" s="47">
        <f>SUM(F17:H17)</f>
        <v>0</v>
      </c>
      <c r="M17" s="240">
        <v>0</v>
      </c>
      <c r="N17" s="47">
        <f t="shared" ref="N17:N26" si="1">IF(L17-M17&lt;0,0,L17-M17)</f>
        <v>0</v>
      </c>
      <c r="O17" s="517"/>
      <c r="P17" s="188"/>
      <c r="S17" s="176"/>
      <c r="Y17" s="510"/>
    </row>
    <row r="18" spans="1:25" ht="30" hidden="1" customHeight="1" x14ac:dyDescent="0.3">
      <c r="A18" s="472" t="s">
        <v>179</v>
      </c>
      <c r="B18" s="473"/>
      <c r="C18" s="473"/>
      <c r="D18" s="473"/>
      <c r="E18" s="191"/>
      <c r="F18" s="171">
        <f>(F11*I18)</f>
        <v>0</v>
      </c>
      <c r="G18" s="171">
        <f>(G11*J18)</f>
        <v>0</v>
      </c>
      <c r="H18" s="171">
        <f>(H11*K18)</f>
        <v>0</v>
      </c>
      <c r="I18" s="168">
        <v>0</v>
      </c>
      <c r="J18" s="168">
        <v>0</v>
      </c>
      <c r="K18" s="168">
        <v>0</v>
      </c>
      <c r="L18" s="47">
        <f t="shared" ref="L18:L26" si="2">SUM(F18:H18)</f>
        <v>0</v>
      </c>
      <c r="M18" s="240">
        <v>0</v>
      </c>
      <c r="N18" s="47">
        <f t="shared" si="1"/>
        <v>0</v>
      </c>
      <c r="O18" s="517"/>
      <c r="P18" s="188"/>
      <c r="S18" s="176"/>
      <c r="Y18" s="510"/>
    </row>
    <row r="19" spans="1:25" ht="30" hidden="1" customHeight="1" x14ac:dyDescent="0.3">
      <c r="A19" s="472" t="s">
        <v>180</v>
      </c>
      <c r="B19" s="473"/>
      <c r="C19" s="473"/>
      <c r="D19" s="473"/>
      <c r="E19" s="191"/>
      <c r="F19" s="171">
        <f>(F11*I19)</f>
        <v>0</v>
      </c>
      <c r="G19" s="171">
        <f>(G11*J19)</f>
        <v>0</v>
      </c>
      <c r="H19" s="171">
        <f>(H11*K19)</f>
        <v>0</v>
      </c>
      <c r="I19" s="168">
        <v>0</v>
      </c>
      <c r="J19" s="168">
        <v>0</v>
      </c>
      <c r="K19" s="168">
        <v>0</v>
      </c>
      <c r="L19" s="47">
        <f t="shared" si="2"/>
        <v>0</v>
      </c>
      <c r="M19" s="240">
        <v>0</v>
      </c>
      <c r="N19" s="47">
        <f t="shared" si="1"/>
        <v>0</v>
      </c>
      <c r="O19" s="517"/>
      <c r="P19" s="188"/>
      <c r="S19" s="176"/>
      <c r="Y19" s="510"/>
    </row>
    <row r="20" spans="1:25" ht="30" hidden="1" customHeight="1" x14ac:dyDescent="0.3">
      <c r="A20" s="472" t="s">
        <v>181</v>
      </c>
      <c r="B20" s="473"/>
      <c r="C20" s="473"/>
      <c r="D20" s="473"/>
      <c r="E20" s="191"/>
      <c r="F20" s="171">
        <f>(F11*I20)</f>
        <v>0</v>
      </c>
      <c r="G20" s="171">
        <f>(G11*J20)</f>
        <v>0</v>
      </c>
      <c r="H20" s="171">
        <f>(H11*K20)</f>
        <v>0</v>
      </c>
      <c r="I20" s="168">
        <v>0</v>
      </c>
      <c r="J20" s="168">
        <v>0</v>
      </c>
      <c r="K20" s="168">
        <v>0</v>
      </c>
      <c r="L20" s="47">
        <f t="shared" si="2"/>
        <v>0</v>
      </c>
      <c r="M20" s="240">
        <v>0</v>
      </c>
      <c r="N20" s="47">
        <f t="shared" si="1"/>
        <v>0</v>
      </c>
      <c r="O20" s="517"/>
      <c r="P20" s="188"/>
      <c r="S20" s="176"/>
      <c r="Y20" s="510"/>
    </row>
    <row r="21" spans="1:25" ht="30" hidden="1" customHeight="1" x14ac:dyDescent="0.3">
      <c r="A21" s="472" t="s">
        <v>182</v>
      </c>
      <c r="B21" s="473"/>
      <c r="C21" s="473"/>
      <c r="D21" s="473"/>
      <c r="E21" s="191"/>
      <c r="F21" s="171">
        <f>(F11*I21)</f>
        <v>0</v>
      </c>
      <c r="G21" s="171">
        <f>(G11*J21)</f>
        <v>0</v>
      </c>
      <c r="H21" s="171">
        <f>(H11*K21)</f>
        <v>0</v>
      </c>
      <c r="I21" s="168">
        <v>0</v>
      </c>
      <c r="J21" s="168">
        <v>0</v>
      </c>
      <c r="K21" s="168">
        <v>0</v>
      </c>
      <c r="L21" s="47">
        <f t="shared" si="2"/>
        <v>0</v>
      </c>
      <c r="M21" s="240">
        <v>0</v>
      </c>
      <c r="N21" s="47">
        <f t="shared" si="1"/>
        <v>0</v>
      </c>
      <c r="O21" s="517"/>
      <c r="P21" s="188"/>
      <c r="S21" s="176"/>
      <c r="Y21" s="510"/>
    </row>
    <row r="22" spans="1:25" ht="30" hidden="1" customHeight="1" x14ac:dyDescent="0.3">
      <c r="A22" s="472" t="s">
        <v>183</v>
      </c>
      <c r="B22" s="473"/>
      <c r="C22" s="473"/>
      <c r="D22" s="473"/>
      <c r="E22" s="191"/>
      <c r="F22" s="171">
        <f>(F11*I22)</f>
        <v>0</v>
      </c>
      <c r="G22" s="171">
        <f>(G11*J22)</f>
        <v>0</v>
      </c>
      <c r="H22" s="171">
        <f>(H11*K22)</f>
        <v>0</v>
      </c>
      <c r="I22" s="168">
        <v>0</v>
      </c>
      <c r="J22" s="168">
        <v>0</v>
      </c>
      <c r="K22" s="168">
        <v>0</v>
      </c>
      <c r="L22" s="47">
        <f t="shared" si="2"/>
        <v>0</v>
      </c>
      <c r="M22" s="240">
        <v>0</v>
      </c>
      <c r="N22" s="47">
        <f t="shared" si="1"/>
        <v>0</v>
      </c>
      <c r="O22" s="517"/>
      <c r="P22" s="188"/>
      <c r="S22" s="176"/>
      <c r="Y22" s="510"/>
    </row>
    <row r="23" spans="1:25" ht="30" hidden="1" customHeight="1" x14ac:dyDescent="0.3">
      <c r="A23" s="472" t="s">
        <v>184</v>
      </c>
      <c r="B23" s="473"/>
      <c r="C23" s="473"/>
      <c r="D23" s="473"/>
      <c r="E23" s="191"/>
      <c r="F23" s="171">
        <f>(F11*I23)</f>
        <v>0</v>
      </c>
      <c r="G23" s="171">
        <f>(G11*J23)</f>
        <v>0</v>
      </c>
      <c r="H23" s="171">
        <f>(H11*K23)</f>
        <v>0</v>
      </c>
      <c r="I23" s="168">
        <v>0</v>
      </c>
      <c r="J23" s="168">
        <v>0</v>
      </c>
      <c r="K23" s="168">
        <v>0</v>
      </c>
      <c r="L23" s="47">
        <f t="shared" si="2"/>
        <v>0</v>
      </c>
      <c r="M23" s="240">
        <v>0</v>
      </c>
      <c r="N23" s="47">
        <f t="shared" si="1"/>
        <v>0</v>
      </c>
      <c r="O23" s="517"/>
      <c r="P23" s="188"/>
      <c r="S23" s="176"/>
      <c r="Y23" s="510"/>
    </row>
    <row r="24" spans="1:25" ht="30" hidden="1" customHeight="1" x14ac:dyDescent="0.3">
      <c r="A24" s="472" t="s">
        <v>177</v>
      </c>
      <c r="B24" s="473"/>
      <c r="C24" s="473"/>
      <c r="D24" s="473"/>
      <c r="E24" s="191"/>
      <c r="F24" s="171">
        <f>(F11*I24)</f>
        <v>0</v>
      </c>
      <c r="G24" s="171">
        <f>(G11*J24)</f>
        <v>0</v>
      </c>
      <c r="H24" s="171">
        <f>(H11*K24)</f>
        <v>0</v>
      </c>
      <c r="I24" s="168">
        <v>0</v>
      </c>
      <c r="J24" s="168">
        <v>0</v>
      </c>
      <c r="K24" s="168">
        <v>0</v>
      </c>
      <c r="L24" s="47">
        <f t="shared" si="2"/>
        <v>0</v>
      </c>
      <c r="M24" s="240">
        <v>0</v>
      </c>
      <c r="N24" s="47">
        <f t="shared" si="1"/>
        <v>0</v>
      </c>
      <c r="O24" s="517"/>
      <c r="P24" s="188"/>
      <c r="S24" s="176"/>
      <c r="Y24" s="510"/>
    </row>
    <row r="25" spans="1:25" ht="30" hidden="1" customHeight="1" x14ac:dyDescent="0.3">
      <c r="A25" s="472" t="s">
        <v>185</v>
      </c>
      <c r="B25" s="473"/>
      <c r="C25" s="473"/>
      <c r="D25" s="473"/>
      <c r="E25" s="191"/>
      <c r="F25" s="171">
        <f>(F11*I25)</f>
        <v>0</v>
      </c>
      <c r="G25" s="171">
        <f>(G11*J25)</f>
        <v>0</v>
      </c>
      <c r="H25" s="171">
        <f>(H11*K25)</f>
        <v>0</v>
      </c>
      <c r="I25" s="168">
        <v>0</v>
      </c>
      <c r="J25" s="168">
        <v>0</v>
      </c>
      <c r="K25" s="168">
        <v>0</v>
      </c>
      <c r="L25" s="47">
        <f t="shared" si="2"/>
        <v>0</v>
      </c>
      <c r="M25" s="240">
        <v>0</v>
      </c>
      <c r="N25" s="47">
        <f t="shared" si="1"/>
        <v>0</v>
      </c>
      <c r="O25" s="517"/>
      <c r="P25" s="188"/>
      <c r="S25" s="176"/>
      <c r="Y25" s="510"/>
    </row>
    <row r="26" spans="1:25" ht="30" hidden="1" customHeight="1" x14ac:dyDescent="0.3">
      <c r="A26" s="472" t="s">
        <v>186</v>
      </c>
      <c r="B26" s="473"/>
      <c r="C26" s="473"/>
      <c r="D26" s="473"/>
      <c r="E26" s="191"/>
      <c r="F26" s="171">
        <f>(F11*I26)</f>
        <v>0</v>
      </c>
      <c r="G26" s="171">
        <f>(G11*J26)</f>
        <v>0</v>
      </c>
      <c r="H26" s="171">
        <f>(H11*K26)</f>
        <v>0</v>
      </c>
      <c r="I26" s="168">
        <v>0</v>
      </c>
      <c r="J26" s="168">
        <v>0</v>
      </c>
      <c r="K26" s="168">
        <v>0</v>
      </c>
      <c r="L26" s="47">
        <f t="shared" si="2"/>
        <v>0</v>
      </c>
      <c r="M26" s="240">
        <v>0</v>
      </c>
      <c r="N26" s="47">
        <f t="shared" si="1"/>
        <v>0</v>
      </c>
      <c r="O26" s="517"/>
      <c r="P26" s="188"/>
      <c r="S26" s="176"/>
      <c r="Y26" s="510"/>
    </row>
    <row r="27" spans="1:25" ht="15" hidden="1" customHeight="1" x14ac:dyDescent="0.3">
      <c r="A27" s="483" t="s">
        <v>222</v>
      </c>
      <c r="B27" s="484"/>
      <c r="C27" s="252">
        <f>E11</f>
        <v>0</v>
      </c>
      <c r="D27" s="251"/>
      <c r="E27" s="475" t="s">
        <v>221</v>
      </c>
      <c r="F27" s="475"/>
      <c r="G27" s="475"/>
      <c r="H27" s="475"/>
      <c r="I27" s="475"/>
      <c r="J27" s="475"/>
      <c r="K27" s="476"/>
      <c r="L27" s="47">
        <f>SUM(L17:L26)*C27</f>
        <v>0</v>
      </c>
      <c r="M27" s="47">
        <f>SUM(M17:M26)*C27</f>
        <v>0</v>
      </c>
      <c r="N27" s="47">
        <f>SUM(L27-M27)</f>
        <v>0</v>
      </c>
      <c r="O27" s="517"/>
      <c r="P27" s="188"/>
      <c r="R27" s="166">
        <f>L27</f>
        <v>0</v>
      </c>
      <c r="S27" s="176"/>
      <c r="T27" s="242">
        <f>M27</f>
        <v>0</v>
      </c>
      <c r="Y27" s="510"/>
    </row>
    <row r="28" spans="1:25" ht="22.5" hidden="1" customHeight="1" x14ac:dyDescent="0.3">
      <c r="A28" s="161" t="s">
        <v>21</v>
      </c>
      <c r="B28" s="162"/>
      <c r="C28" s="162"/>
      <c r="D28" s="152"/>
      <c r="E28" s="152"/>
      <c r="F28" s="152"/>
      <c r="G28" s="152"/>
      <c r="H28" s="152"/>
      <c r="I28" s="152"/>
      <c r="J28" s="152"/>
      <c r="K28" s="152"/>
      <c r="L28" s="55"/>
      <c r="M28" s="55"/>
      <c r="N28" s="56"/>
      <c r="O28" s="517"/>
      <c r="P28" s="188"/>
      <c r="S28" s="176"/>
      <c r="Y28" s="510"/>
    </row>
    <row r="29" spans="1:25" ht="200.1" hidden="1" customHeight="1" thickBot="1" x14ac:dyDescent="0.35">
      <c r="A29" s="528"/>
      <c r="B29" s="529"/>
      <c r="C29" s="529"/>
      <c r="D29" s="529"/>
      <c r="E29" s="529"/>
      <c r="F29" s="529"/>
      <c r="G29" s="529"/>
      <c r="H29" s="529"/>
      <c r="I29" s="529"/>
      <c r="J29" s="529"/>
      <c r="K29" s="529"/>
      <c r="L29" s="529"/>
      <c r="M29" s="529"/>
      <c r="N29" s="530"/>
      <c r="O29" s="517"/>
      <c r="P29" s="188"/>
      <c r="S29" s="176"/>
      <c r="Y29" s="510"/>
    </row>
    <row r="30" spans="1:25" ht="19.5" hidden="1" customHeight="1" thickTop="1" x14ac:dyDescent="0.3">
      <c r="A30" s="177"/>
      <c r="B30" s="178"/>
      <c r="C30" s="178"/>
      <c r="D30" s="178"/>
      <c r="E30" s="178"/>
      <c r="F30" s="178"/>
      <c r="G30" s="178"/>
      <c r="H30" s="178"/>
      <c r="I30" s="178"/>
      <c r="J30" s="178"/>
      <c r="K30" s="178"/>
      <c r="L30" s="178"/>
      <c r="M30" s="178"/>
      <c r="N30" s="179"/>
      <c r="O30" s="189"/>
      <c r="P30" s="188"/>
      <c r="S30" s="180"/>
    </row>
    <row r="31" spans="1:25" ht="18.75" hidden="1" customHeight="1" x14ac:dyDescent="0.3">
      <c r="A31" s="190"/>
      <c r="B31" s="178"/>
      <c r="C31" s="178"/>
      <c r="D31" s="178"/>
      <c r="E31" s="178"/>
      <c r="F31" s="178"/>
      <c r="G31" s="178"/>
      <c r="H31" s="178"/>
      <c r="I31" s="178"/>
      <c r="J31" s="178"/>
      <c r="K31" s="178"/>
      <c r="L31" s="178"/>
      <c r="M31" s="178"/>
      <c r="N31" s="179"/>
      <c r="O31" s="189"/>
      <c r="P31" s="188"/>
      <c r="S31" s="180"/>
    </row>
    <row r="32" spans="1:25" ht="34.5" customHeight="1" thickTop="1" x14ac:dyDescent="0.3">
      <c r="A32" s="480"/>
      <c r="B32" s="481"/>
      <c r="C32" s="481"/>
      <c r="D32" s="481"/>
      <c r="E32" s="481"/>
      <c r="F32" s="481"/>
      <c r="G32" s="481"/>
      <c r="H32" s="481"/>
      <c r="I32" s="481"/>
      <c r="J32" s="481"/>
      <c r="K32" s="482"/>
      <c r="L32" s="174" t="s">
        <v>75</v>
      </c>
      <c r="M32" s="175" t="s">
        <v>73</v>
      </c>
      <c r="N32" s="174" t="s">
        <v>20</v>
      </c>
      <c r="S32" s="176"/>
    </row>
    <row r="33" spans="1:19" ht="34.5" customHeight="1" x14ac:dyDescent="0.3">
      <c r="A33" s="480" t="s">
        <v>199</v>
      </c>
      <c r="B33" s="481"/>
      <c r="C33" s="481"/>
      <c r="D33" s="481"/>
      <c r="E33" s="481"/>
      <c r="F33" s="481"/>
      <c r="G33" s="481"/>
      <c r="H33" s="481"/>
      <c r="I33" s="481"/>
      <c r="J33" s="481"/>
      <c r="K33" s="482"/>
      <c r="L33" s="173">
        <f>SUM(Q11:Q173)</f>
        <v>0</v>
      </c>
      <c r="M33" s="173">
        <f>SUM(S11:S173)</f>
        <v>0</v>
      </c>
      <c r="N33" s="173">
        <f>SUM(SalaryTotal-LocalSalaryTotal)</f>
        <v>0</v>
      </c>
      <c r="S33" s="176"/>
    </row>
    <row r="34" spans="1:19" ht="44.25" customHeight="1" x14ac:dyDescent="0.3">
      <c r="A34" s="480" t="s">
        <v>200</v>
      </c>
      <c r="B34" s="481"/>
      <c r="C34" s="481"/>
      <c r="D34" s="481"/>
      <c r="E34" s="481"/>
      <c r="F34" s="481"/>
      <c r="G34" s="481"/>
      <c r="H34" s="481"/>
      <c r="I34" s="481"/>
      <c r="J34" s="481"/>
      <c r="K34" s="482"/>
      <c r="L34" s="173">
        <f>SUM(R27:R173)</f>
        <v>0</v>
      </c>
      <c r="M34" s="173">
        <f>SUM(T11:T173)</f>
        <v>0</v>
      </c>
      <c r="N34" s="173">
        <f>SUM(FringeTotal-LocalFringeTotal)</f>
        <v>0</v>
      </c>
      <c r="S34" s="176"/>
    </row>
    <row r="35" spans="1:19" ht="37.5" customHeight="1" x14ac:dyDescent="0.3">
      <c r="A35" s="480" t="s">
        <v>201</v>
      </c>
      <c r="B35" s="481"/>
      <c r="C35" s="481"/>
      <c r="D35" s="481"/>
      <c r="E35" s="481"/>
      <c r="F35" s="481"/>
      <c r="G35" s="481"/>
      <c r="H35" s="481"/>
      <c r="I35" s="481"/>
      <c r="J35" s="481"/>
      <c r="K35" s="482"/>
      <c r="L35" s="173">
        <f>SUM(SalaryTotal+FringeTotal)</f>
        <v>0</v>
      </c>
      <c r="M35" s="173">
        <f>SUM(LocalSalaryTotal+LocalFringeTotal)</f>
        <v>0</v>
      </c>
      <c r="N35" s="173">
        <f>SUM(PersonnelTotal-LocalGrandTotal)</f>
        <v>0</v>
      </c>
      <c r="S35" s="176"/>
    </row>
    <row r="36" spans="1:19" hidden="1" x14ac:dyDescent="0.3">
      <c r="A36" s="497"/>
      <c r="B36" s="498"/>
      <c r="C36" s="498"/>
      <c r="D36" s="498"/>
      <c r="E36" s="498"/>
      <c r="F36" s="498"/>
      <c r="G36" s="498"/>
      <c r="H36" s="498"/>
      <c r="I36" s="498"/>
      <c r="J36" s="498"/>
      <c r="K36" s="498"/>
      <c r="L36" s="498"/>
      <c r="M36" s="498"/>
      <c r="N36" s="499"/>
      <c r="S36" s="176"/>
    </row>
    <row r="37" spans="1:19" ht="15" thickBot="1" x14ac:dyDescent="0.35">
      <c r="A37" s="20" t="s">
        <v>34</v>
      </c>
      <c r="B37" s="21"/>
      <c r="C37" s="21"/>
      <c r="D37" s="21"/>
      <c r="E37" s="21"/>
      <c r="F37" s="21"/>
      <c r="G37" s="21"/>
      <c r="H37" s="21"/>
      <c r="I37" s="21"/>
      <c r="J37" s="21"/>
      <c r="K37" s="21"/>
      <c r="L37" s="21"/>
      <c r="M37" s="21"/>
      <c r="N37" s="22"/>
    </row>
    <row r="38" spans="1:19" ht="15" thickTop="1" x14ac:dyDescent="0.3">
      <c r="A38" s="477" t="s">
        <v>209</v>
      </c>
      <c r="B38" s="478"/>
      <c r="C38" s="478"/>
      <c r="D38" s="479"/>
      <c r="E38" s="477" t="s">
        <v>14</v>
      </c>
      <c r="F38" s="479"/>
      <c r="G38" s="478" t="s">
        <v>15</v>
      </c>
      <c r="H38" s="479"/>
      <c r="I38" s="477" t="s">
        <v>3</v>
      </c>
      <c r="J38" s="478"/>
      <c r="K38" s="478"/>
      <c r="L38" s="478"/>
      <c r="M38" s="478"/>
      <c r="N38" s="479"/>
    </row>
    <row r="39" spans="1:19" ht="26.25" customHeight="1" x14ac:dyDescent="0.3">
      <c r="A39" s="452" t="s">
        <v>24</v>
      </c>
      <c r="B39" s="453"/>
      <c r="C39" s="453"/>
      <c r="D39" s="454"/>
      <c r="E39" s="452" t="s">
        <v>210</v>
      </c>
      <c r="F39" s="454"/>
      <c r="G39" s="453" t="s">
        <v>191</v>
      </c>
      <c r="H39" s="454"/>
      <c r="I39" s="452" t="s">
        <v>28</v>
      </c>
      <c r="J39" s="453"/>
      <c r="K39" s="453"/>
      <c r="L39" s="453"/>
      <c r="M39" s="453"/>
      <c r="N39" s="454"/>
    </row>
    <row r="40" spans="1:19" ht="15" customHeight="1" x14ac:dyDescent="0.3">
      <c r="A40" s="492"/>
      <c r="B40" s="492"/>
      <c r="C40" s="492"/>
      <c r="D40" s="492"/>
      <c r="E40" s="493" t="s">
        <v>14</v>
      </c>
      <c r="F40" s="494"/>
      <c r="G40" s="493" t="s">
        <v>15</v>
      </c>
      <c r="H40" s="494"/>
      <c r="I40" s="458" t="s">
        <v>26</v>
      </c>
      <c r="J40" s="465" t="s">
        <v>71</v>
      </c>
      <c r="K40" s="458" t="s">
        <v>27</v>
      </c>
      <c r="L40" s="458" t="s">
        <v>75</v>
      </c>
      <c r="M40" s="465" t="s">
        <v>73</v>
      </c>
      <c r="N40" s="458" t="s">
        <v>51</v>
      </c>
    </row>
    <row r="41" spans="1:19" s="19" customFormat="1" ht="33.75" customHeight="1" x14ac:dyDescent="0.3">
      <c r="A41" s="492"/>
      <c r="B41" s="492"/>
      <c r="C41" s="492"/>
      <c r="D41" s="492"/>
      <c r="E41" s="495"/>
      <c r="F41" s="496"/>
      <c r="G41" s="495" t="s">
        <v>15</v>
      </c>
      <c r="H41" s="496"/>
      <c r="I41" s="459"/>
      <c r="J41" s="466"/>
      <c r="K41" s="459"/>
      <c r="L41" s="459"/>
      <c r="M41" s="466"/>
      <c r="N41" s="459"/>
      <c r="O41" s="187"/>
      <c r="P41" s="187"/>
      <c r="Q41" s="166"/>
      <c r="R41" s="166"/>
    </row>
    <row r="42" spans="1:19" s="19" customFormat="1" ht="20.100000000000001" hidden="1" customHeight="1" x14ac:dyDescent="0.3">
      <c r="A42" s="485"/>
      <c r="B42" s="485"/>
      <c r="C42" s="485"/>
      <c r="D42" s="485"/>
      <c r="E42" s="485"/>
      <c r="F42" s="485"/>
      <c r="G42" s="457" t="s">
        <v>194</v>
      </c>
      <c r="H42" s="457"/>
      <c r="I42" s="192"/>
      <c r="J42" s="461"/>
      <c r="K42" s="460"/>
      <c r="L42" s="467">
        <f>SUM(I42:I45)*K42</f>
        <v>0</v>
      </c>
      <c r="M42" s="503">
        <v>0</v>
      </c>
      <c r="N42" s="467">
        <f>IF(L42-M42&lt;0,0,L42-M42)</f>
        <v>0</v>
      </c>
      <c r="O42" s="187"/>
      <c r="P42" s="187"/>
      <c r="Q42" s="166"/>
      <c r="R42" s="166"/>
    </row>
    <row r="43" spans="1:19" s="19" customFormat="1" ht="20.100000000000001" hidden="1" customHeight="1" x14ac:dyDescent="0.3">
      <c r="A43" s="485"/>
      <c r="B43" s="485"/>
      <c r="C43" s="485"/>
      <c r="D43" s="485"/>
      <c r="E43" s="485"/>
      <c r="F43" s="485"/>
      <c r="G43" s="457" t="s">
        <v>195</v>
      </c>
      <c r="H43" s="457"/>
      <c r="I43" s="192"/>
      <c r="J43" s="461"/>
      <c r="K43" s="460"/>
      <c r="L43" s="467"/>
      <c r="M43" s="503"/>
      <c r="N43" s="467"/>
      <c r="O43" s="187"/>
      <c r="P43" s="187"/>
      <c r="Q43" s="166"/>
      <c r="R43" s="166"/>
    </row>
    <row r="44" spans="1:19" s="19" customFormat="1" ht="20.100000000000001" hidden="1" customHeight="1" x14ac:dyDescent="0.3">
      <c r="A44" s="485"/>
      <c r="B44" s="485"/>
      <c r="C44" s="485"/>
      <c r="D44" s="485"/>
      <c r="E44" s="485"/>
      <c r="F44" s="485"/>
      <c r="G44" s="457" t="s">
        <v>196</v>
      </c>
      <c r="H44" s="457"/>
      <c r="I44" s="192"/>
      <c r="J44" s="461"/>
      <c r="K44" s="460"/>
      <c r="L44" s="467"/>
      <c r="M44" s="503"/>
      <c r="N44" s="467"/>
      <c r="O44" s="187"/>
      <c r="P44" s="187"/>
      <c r="Q44" s="166"/>
      <c r="R44" s="166"/>
    </row>
    <row r="45" spans="1:19" s="19" customFormat="1" ht="20.100000000000001" hidden="1" customHeight="1" x14ac:dyDescent="0.3">
      <c r="A45" s="485"/>
      <c r="B45" s="485"/>
      <c r="C45" s="485"/>
      <c r="D45" s="485"/>
      <c r="E45" s="485"/>
      <c r="F45" s="485"/>
      <c r="G45" s="457" t="s">
        <v>197</v>
      </c>
      <c r="H45" s="457"/>
      <c r="I45" s="192"/>
      <c r="J45" s="461"/>
      <c r="K45" s="460"/>
      <c r="L45" s="467"/>
      <c r="M45" s="503"/>
      <c r="N45" s="467"/>
      <c r="O45" s="187"/>
      <c r="P45" s="187"/>
      <c r="Q45" s="166"/>
      <c r="R45" s="166"/>
    </row>
    <row r="46" spans="1:19" s="19" customFormat="1" ht="20.100000000000001" hidden="1" customHeight="1" x14ac:dyDescent="0.3">
      <c r="A46" s="195"/>
      <c r="B46" s="195"/>
      <c r="C46" s="195"/>
      <c r="D46" s="195"/>
      <c r="E46" s="195"/>
      <c r="F46" s="195"/>
      <c r="G46" s="202"/>
      <c r="H46" s="202"/>
      <c r="I46" s="203"/>
      <c r="J46" s="204"/>
      <c r="K46" s="205"/>
      <c r="L46" s="206"/>
      <c r="M46" s="206"/>
      <c r="N46" s="207"/>
      <c r="O46" s="187"/>
      <c r="P46" s="187"/>
      <c r="Q46" s="166"/>
      <c r="R46" s="166"/>
    </row>
    <row r="47" spans="1:19" s="19" customFormat="1" ht="20.100000000000001" hidden="1" customHeight="1" x14ac:dyDescent="0.3">
      <c r="A47" s="196"/>
      <c r="B47" s="196"/>
      <c r="C47" s="196"/>
      <c r="D47" s="196"/>
      <c r="E47" s="196"/>
      <c r="F47" s="196"/>
      <c r="G47" s="197"/>
      <c r="H47" s="197"/>
      <c r="I47" s="198"/>
      <c r="J47" s="199"/>
      <c r="K47" s="200"/>
      <c r="L47" s="201"/>
      <c r="M47" s="201"/>
      <c r="N47" s="208"/>
      <c r="O47" s="187"/>
      <c r="P47" s="187"/>
      <c r="Q47" s="166"/>
      <c r="R47" s="166"/>
    </row>
    <row r="48" spans="1:19" s="19" customFormat="1" ht="45" hidden="1" customHeight="1" x14ac:dyDescent="0.3">
      <c r="A48" s="81"/>
      <c r="B48" s="81"/>
      <c r="C48" s="81"/>
      <c r="D48" s="153"/>
      <c r="E48" s="153"/>
      <c r="F48" s="500"/>
      <c r="G48" s="501"/>
      <c r="H48" s="502"/>
      <c r="I48" s="156"/>
      <c r="J48" s="159"/>
      <c r="K48" s="84"/>
      <c r="L48" s="47">
        <v>0</v>
      </c>
      <c r="M48" s="154">
        <v>0</v>
      </c>
      <c r="N48" s="47">
        <v>0</v>
      </c>
      <c r="O48" s="187"/>
      <c r="P48" s="187"/>
      <c r="Q48" s="166"/>
      <c r="R48" s="166"/>
    </row>
    <row r="49" spans="1:18" x14ac:dyDescent="0.3">
      <c r="A49" s="474" t="s">
        <v>20</v>
      </c>
      <c r="B49" s="475"/>
      <c r="C49" s="475"/>
      <c r="D49" s="475"/>
      <c r="E49" s="475"/>
      <c r="F49" s="475"/>
      <c r="G49" s="475"/>
      <c r="H49" s="475"/>
      <c r="I49" s="475"/>
      <c r="J49" s="475"/>
      <c r="K49" s="476"/>
      <c r="L49" s="47">
        <f>SUM(L42:L48)</f>
        <v>0</v>
      </c>
      <c r="M49" s="47">
        <f>SUM(M42:M48)</f>
        <v>0</v>
      </c>
      <c r="N49" s="47">
        <f>SUM(L49-M49)</f>
        <v>0</v>
      </c>
    </row>
    <row r="50" spans="1:18" ht="22.5" customHeight="1" x14ac:dyDescent="0.3">
      <c r="A50" s="162" t="s">
        <v>240</v>
      </c>
      <c r="B50" s="162"/>
      <c r="C50" s="162"/>
      <c r="D50" s="254"/>
      <c r="E50" s="254"/>
      <c r="F50" s="254"/>
      <c r="G50" s="254"/>
      <c r="H50" s="254"/>
      <c r="I50" s="254"/>
      <c r="J50" s="254"/>
      <c r="K50" s="254"/>
      <c r="L50" s="55"/>
      <c r="M50" s="55"/>
      <c r="N50" s="56"/>
    </row>
    <row r="51" spans="1:18" ht="200.1" customHeight="1" x14ac:dyDescent="0.3">
      <c r="A51" s="433"/>
      <c r="B51" s="434"/>
      <c r="C51" s="434"/>
      <c r="D51" s="434"/>
      <c r="E51" s="434"/>
      <c r="F51" s="434"/>
      <c r="G51" s="434"/>
      <c r="H51" s="434"/>
      <c r="I51" s="434"/>
      <c r="J51" s="434"/>
      <c r="K51" s="434"/>
      <c r="L51" s="434"/>
      <c r="M51" s="434"/>
      <c r="N51" s="435"/>
    </row>
    <row r="52" spans="1:18" hidden="1" x14ac:dyDescent="0.3">
      <c r="A52" s="531"/>
      <c r="B52" s="532"/>
      <c r="C52" s="532"/>
      <c r="D52" s="532"/>
      <c r="E52" s="532"/>
      <c r="F52" s="532"/>
      <c r="G52" s="532"/>
      <c r="H52" s="532"/>
      <c r="I52" s="532"/>
      <c r="J52" s="532"/>
      <c r="K52" s="532"/>
      <c r="L52" s="532"/>
      <c r="M52" s="532"/>
      <c r="N52" s="533"/>
    </row>
    <row r="53" spans="1:18" ht="15" thickBot="1" x14ac:dyDescent="0.35">
      <c r="A53" s="20" t="s">
        <v>35</v>
      </c>
      <c r="B53" s="21"/>
      <c r="C53" s="21"/>
      <c r="D53" s="21"/>
      <c r="E53" s="21"/>
      <c r="F53" s="21"/>
      <c r="G53" s="21"/>
      <c r="H53" s="21"/>
      <c r="I53" s="21"/>
      <c r="J53" s="21"/>
      <c r="K53" s="21"/>
      <c r="L53" s="21"/>
      <c r="M53" s="21"/>
      <c r="N53" s="22"/>
      <c r="P53" s="245"/>
    </row>
    <row r="54" spans="1:18" ht="15" thickTop="1" x14ac:dyDescent="0.3">
      <c r="A54" s="449" t="s">
        <v>18</v>
      </c>
      <c r="B54" s="450"/>
      <c r="C54" s="450"/>
      <c r="D54" s="450"/>
      <c r="E54" s="451"/>
      <c r="F54" s="449" t="s">
        <v>3</v>
      </c>
      <c r="G54" s="450"/>
      <c r="H54" s="450"/>
      <c r="I54" s="450"/>
      <c r="J54" s="450"/>
      <c r="K54" s="450"/>
      <c r="L54" s="450"/>
      <c r="M54" s="450"/>
      <c r="N54" s="451"/>
    </row>
    <row r="55" spans="1:18" ht="30" customHeight="1" x14ac:dyDescent="0.3">
      <c r="A55" s="452" t="s">
        <v>29</v>
      </c>
      <c r="B55" s="453"/>
      <c r="C55" s="453"/>
      <c r="D55" s="453"/>
      <c r="E55" s="454"/>
      <c r="F55" s="452" t="s">
        <v>30</v>
      </c>
      <c r="G55" s="453"/>
      <c r="H55" s="453"/>
      <c r="I55" s="453"/>
      <c r="J55" s="453"/>
      <c r="K55" s="453"/>
      <c r="L55" s="453"/>
      <c r="M55" s="453"/>
      <c r="N55" s="454"/>
    </row>
    <row r="56" spans="1:18" ht="15" customHeight="1" x14ac:dyDescent="0.3">
      <c r="A56" s="504"/>
      <c r="B56" s="505"/>
      <c r="C56" s="505"/>
      <c r="D56" s="505"/>
      <c r="E56" s="506"/>
      <c r="F56" s="504" t="s">
        <v>31</v>
      </c>
      <c r="G56" s="505"/>
      <c r="H56" s="506"/>
      <c r="I56" s="522" t="s">
        <v>26</v>
      </c>
      <c r="J56" s="523"/>
      <c r="K56" s="524"/>
      <c r="L56" s="458" t="s">
        <v>75</v>
      </c>
      <c r="M56" s="465" t="s">
        <v>73</v>
      </c>
      <c r="N56" s="458" t="s">
        <v>51</v>
      </c>
    </row>
    <row r="57" spans="1:18" x14ac:dyDescent="0.3">
      <c r="A57" s="507"/>
      <c r="B57" s="508"/>
      <c r="C57" s="508"/>
      <c r="D57" s="508"/>
      <c r="E57" s="509"/>
      <c r="F57" s="507"/>
      <c r="G57" s="508"/>
      <c r="H57" s="509"/>
      <c r="I57" s="525"/>
      <c r="J57" s="526"/>
      <c r="K57" s="527"/>
      <c r="L57" s="459"/>
      <c r="M57" s="466"/>
      <c r="N57" s="459"/>
    </row>
    <row r="58" spans="1:18" ht="45.75" hidden="1" customHeight="1" x14ac:dyDescent="0.3">
      <c r="A58" s="486"/>
      <c r="B58" s="487"/>
      <c r="C58" s="487"/>
      <c r="D58" s="487"/>
      <c r="E58" s="488"/>
      <c r="F58" s="586"/>
      <c r="G58" s="586"/>
      <c r="H58" s="586"/>
      <c r="I58" s="534"/>
      <c r="J58" s="534"/>
      <c r="K58" s="534"/>
      <c r="L58" s="47">
        <f>CEILING(F58*I58,1)</f>
        <v>0</v>
      </c>
      <c r="M58" s="193">
        <v>0</v>
      </c>
      <c r="N58" s="47">
        <f>IF(L58-M58&lt;0,0,L58-M58)</f>
        <v>0</v>
      </c>
    </row>
    <row r="59" spans="1:18" hidden="1" x14ac:dyDescent="0.3">
      <c r="A59" s="213"/>
      <c r="B59" s="213"/>
      <c r="C59" s="213"/>
      <c r="D59" s="213"/>
      <c r="E59" s="213"/>
      <c r="F59" s="214"/>
      <c r="G59" s="214"/>
      <c r="H59" s="214"/>
      <c r="I59" s="215"/>
      <c r="J59" s="215"/>
      <c r="K59" s="215"/>
      <c r="L59" s="210"/>
      <c r="M59" s="210"/>
      <c r="N59" s="219"/>
      <c r="O59" s="166"/>
      <c r="P59" s="4"/>
      <c r="Q59" s="4"/>
      <c r="R59" s="4"/>
    </row>
    <row r="60" spans="1:18" hidden="1" x14ac:dyDescent="0.3">
      <c r="A60" s="216"/>
      <c r="B60" s="216"/>
      <c r="C60" s="216"/>
      <c r="D60" s="216"/>
      <c r="E60" s="216"/>
      <c r="F60" s="217"/>
      <c r="G60" s="217"/>
      <c r="H60" s="217"/>
      <c r="I60" s="218"/>
      <c r="J60" s="218"/>
      <c r="K60" s="218"/>
      <c r="L60" s="187"/>
      <c r="M60" s="187"/>
      <c r="N60" s="219"/>
      <c r="O60" s="166"/>
      <c r="P60" s="4"/>
      <c r="Q60" s="4"/>
      <c r="R60" s="4"/>
    </row>
    <row r="61" spans="1:18" hidden="1" x14ac:dyDescent="0.3">
      <c r="A61" s="216"/>
      <c r="B61" s="216"/>
      <c r="C61" s="216"/>
      <c r="D61" s="216"/>
      <c r="E61" s="216"/>
      <c r="F61" s="217"/>
      <c r="G61" s="217"/>
      <c r="H61" s="217"/>
      <c r="I61" s="218"/>
      <c r="J61" s="218"/>
      <c r="K61" s="218"/>
      <c r="L61" s="220">
        <v>0</v>
      </c>
      <c r="M61" s="243">
        <v>0</v>
      </c>
      <c r="N61" s="219"/>
      <c r="O61" s="166"/>
      <c r="P61" s="4"/>
      <c r="Q61" s="4"/>
      <c r="R61" s="4"/>
    </row>
    <row r="62" spans="1:18" x14ac:dyDescent="0.3">
      <c r="A62" s="474" t="s">
        <v>20</v>
      </c>
      <c r="B62" s="475"/>
      <c r="C62" s="475"/>
      <c r="D62" s="475"/>
      <c r="E62" s="475"/>
      <c r="F62" s="475"/>
      <c r="G62" s="475"/>
      <c r="H62" s="475"/>
      <c r="I62" s="475"/>
      <c r="J62" s="475"/>
      <c r="K62" s="476"/>
      <c r="L62" s="47">
        <f>SUM(L58:L61)</f>
        <v>0</v>
      </c>
      <c r="M62" s="47">
        <f>SUM(M58:M61)</f>
        <v>0</v>
      </c>
      <c r="N62" s="47">
        <f>SUM(L62-M62)</f>
        <v>0</v>
      </c>
    </row>
    <row r="63" spans="1:18" ht="22.5" customHeight="1" x14ac:dyDescent="0.3">
      <c r="A63" s="162" t="s">
        <v>203</v>
      </c>
      <c r="B63" s="162"/>
      <c r="C63" s="162"/>
      <c r="D63" s="152"/>
      <c r="E63" s="152"/>
      <c r="F63" s="152"/>
      <c r="G63" s="152"/>
      <c r="H63" s="152"/>
      <c r="I63" s="152"/>
      <c r="J63" s="152"/>
      <c r="K63" s="152"/>
      <c r="L63" s="55"/>
      <c r="M63" s="55"/>
      <c r="N63" s="56"/>
    </row>
    <row r="64" spans="1:18" ht="200.1" customHeight="1" x14ac:dyDescent="0.3">
      <c r="A64" s="433"/>
      <c r="B64" s="434"/>
      <c r="C64" s="434"/>
      <c r="D64" s="434"/>
      <c r="E64" s="434"/>
      <c r="F64" s="434"/>
      <c r="G64" s="434"/>
      <c r="H64" s="434"/>
      <c r="I64" s="434"/>
      <c r="J64" s="434"/>
      <c r="K64" s="434"/>
      <c r="L64" s="434"/>
      <c r="M64" s="434"/>
      <c r="N64" s="435"/>
    </row>
    <row r="65" spans="1:21" ht="16.5" customHeight="1" x14ac:dyDescent="0.3">
      <c r="A65" s="439"/>
      <c r="B65" s="440"/>
      <c r="C65" s="440"/>
      <c r="D65" s="440"/>
      <c r="E65" s="440"/>
      <c r="F65" s="440"/>
      <c r="G65" s="440"/>
      <c r="H65" s="440"/>
      <c r="I65" s="440"/>
      <c r="J65" s="440"/>
      <c r="K65" s="440"/>
      <c r="L65" s="440"/>
      <c r="M65" s="440"/>
      <c r="N65" s="441"/>
    </row>
    <row r="66" spans="1:21" ht="16.5" hidden="1" customHeight="1" x14ac:dyDescent="0.3">
      <c r="A66" s="531"/>
      <c r="B66" s="532"/>
      <c r="C66" s="532"/>
      <c r="D66" s="532"/>
      <c r="E66" s="532"/>
      <c r="F66" s="532"/>
      <c r="G66" s="532"/>
      <c r="H66" s="532"/>
      <c r="I66" s="532"/>
      <c r="J66" s="532"/>
      <c r="K66" s="532"/>
      <c r="L66" s="532"/>
      <c r="M66" s="532"/>
      <c r="N66" s="533"/>
    </row>
    <row r="67" spans="1:21" ht="15" thickBot="1" x14ac:dyDescent="0.35">
      <c r="A67" s="20" t="s">
        <v>37</v>
      </c>
      <c r="B67" s="21"/>
      <c r="C67" s="21"/>
      <c r="D67" s="21"/>
      <c r="E67" s="21"/>
      <c r="F67" s="21"/>
      <c r="G67" s="21"/>
      <c r="H67" s="21"/>
      <c r="I67" s="21"/>
      <c r="J67" s="21"/>
      <c r="K67" s="21"/>
      <c r="L67" s="21"/>
      <c r="M67" s="21"/>
      <c r="N67" s="22"/>
      <c r="U67" s="246"/>
    </row>
    <row r="68" spans="1:21" ht="15" thickTop="1" x14ac:dyDescent="0.3">
      <c r="A68" s="449" t="s">
        <v>16</v>
      </c>
      <c r="B68" s="450"/>
      <c r="C68" s="450"/>
      <c r="D68" s="450"/>
      <c r="E68" s="451"/>
      <c r="F68" s="449" t="s">
        <v>3</v>
      </c>
      <c r="G68" s="450"/>
      <c r="H68" s="450"/>
      <c r="I68" s="450"/>
      <c r="J68" s="450"/>
      <c r="K68" s="450"/>
      <c r="L68" s="450"/>
      <c r="M68" s="450"/>
      <c r="N68" s="451"/>
    </row>
    <row r="69" spans="1:21" ht="28.5" customHeight="1" x14ac:dyDescent="0.3">
      <c r="A69" s="452" t="s">
        <v>36</v>
      </c>
      <c r="B69" s="453"/>
      <c r="C69" s="453"/>
      <c r="D69" s="453"/>
      <c r="E69" s="454"/>
      <c r="F69" s="452" t="s">
        <v>38</v>
      </c>
      <c r="G69" s="453"/>
      <c r="H69" s="453"/>
      <c r="I69" s="453"/>
      <c r="J69" s="453"/>
      <c r="K69" s="453"/>
      <c r="L69" s="453"/>
      <c r="M69" s="453"/>
      <c r="N69" s="454"/>
    </row>
    <row r="70" spans="1:21" ht="15" customHeight="1" x14ac:dyDescent="0.3">
      <c r="A70" s="560"/>
      <c r="B70" s="561"/>
      <c r="C70" s="561"/>
      <c r="D70" s="561"/>
      <c r="E70" s="562"/>
      <c r="F70" s="504" t="s">
        <v>31</v>
      </c>
      <c r="G70" s="505"/>
      <c r="H70" s="506"/>
      <c r="I70" s="522" t="s">
        <v>26</v>
      </c>
      <c r="J70" s="523"/>
      <c r="K70" s="524"/>
      <c r="L70" s="458" t="s">
        <v>75</v>
      </c>
      <c r="M70" s="465" t="s">
        <v>73</v>
      </c>
      <c r="N70" s="458" t="s">
        <v>51</v>
      </c>
    </row>
    <row r="71" spans="1:21" x14ac:dyDescent="0.3">
      <c r="A71" s="563"/>
      <c r="B71" s="564"/>
      <c r="C71" s="564"/>
      <c r="D71" s="564"/>
      <c r="E71" s="565"/>
      <c r="F71" s="507"/>
      <c r="G71" s="508"/>
      <c r="H71" s="509"/>
      <c r="I71" s="525"/>
      <c r="J71" s="526"/>
      <c r="K71" s="527"/>
      <c r="L71" s="459"/>
      <c r="M71" s="466"/>
      <c r="N71" s="459"/>
    </row>
    <row r="72" spans="1:21" ht="30" hidden="1" customHeight="1" x14ac:dyDescent="0.3">
      <c r="A72" s="590"/>
      <c r="B72" s="591"/>
      <c r="C72" s="591"/>
      <c r="D72" s="591"/>
      <c r="E72" s="592"/>
      <c r="F72" s="586"/>
      <c r="G72" s="586"/>
      <c r="H72" s="586"/>
      <c r="I72" s="559"/>
      <c r="J72" s="559"/>
      <c r="K72" s="559"/>
      <c r="L72" s="209">
        <f>CEILING(F72*I72,1)</f>
        <v>0</v>
      </c>
      <c r="M72" s="194"/>
      <c r="N72" s="209">
        <f>IF(L72-M72&lt;0,0,L72-M72)</f>
        <v>0</v>
      </c>
    </row>
    <row r="73" spans="1:21" hidden="1" x14ac:dyDescent="0.3">
      <c r="A73" s="228"/>
      <c r="B73" s="228"/>
      <c r="C73" s="228"/>
      <c r="D73" s="228"/>
      <c r="E73" s="228"/>
      <c r="F73" s="228"/>
      <c r="G73" s="228"/>
      <c r="H73" s="228"/>
      <c r="I73" s="229"/>
      <c r="J73" s="229"/>
      <c r="K73" s="229"/>
      <c r="L73" s="187"/>
      <c r="M73" s="187"/>
      <c r="N73" s="219"/>
      <c r="O73" s="166"/>
      <c r="P73" s="4"/>
      <c r="Q73" s="4"/>
      <c r="R73" s="4"/>
    </row>
    <row r="74" spans="1:21" hidden="1" x14ac:dyDescent="0.3">
      <c r="A74" s="228"/>
      <c r="B74" s="228"/>
      <c r="C74" s="228"/>
      <c r="D74" s="228"/>
      <c r="E74" s="228"/>
      <c r="F74" s="228"/>
      <c r="G74" s="228"/>
      <c r="H74" s="228"/>
      <c r="I74" s="229"/>
      <c r="J74" s="229"/>
      <c r="K74" s="229"/>
      <c r="L74" s="187"/>
      <c r="M74" s="187"/>
      <c r="N74" s="219"/>
      <c r="O74" s="166"/>
      <c r="P74" s="4"/>
      <c r="Q74" s="4"/>
      <c r="R74" s="4"/>
    </row>
    <row r="75" spans="1:21" ht="30" hidden="1" customHeight="1" x14ac:dyDescent="0.3">
      <c r="A75" s="489"/>
      <c r="B75" s="490"/>
      <c r="C75" s="490"/>
      <c r="D75" s="491"/>
      <c r="E75" s="155"/>
      <c r="F75" s="573"/>
      <c r="G75" s="574"/>
      <c r="H75" s="575"/>
      <c r="I75" s="566"/>
      <c r="J75" s="567"/>
      <c r="K75" s="568"/>
      <c r="L75" s="47">
        <v>0</v>
      </c>
      <c r="M75" s="154">
        <v>0</v>
      </c>
      <c r="N75" s="47">
        <v>0</v>
      </c>
    </row>
    <row r="76" spans="1:21" x14ac:dyDescent="0.3">
      <c r="A76" s="474" t="s">
        <v>20</v>
      </c>
      <c r="B76" s="475"/>
      <c r="C76" s="475"/>
      <c r="D76" s="475"/>
      <c r="E76" s="475"/>
      <c r="F76" s="475"/>
      <c r="G76" s="475"/>
      <c r="H76" s="475"/>
      <c r="I76" s="475"/>
      <c r="J76" s="475"/>
      <c r="K76" s="476"/>
      <c r="L76" s="47">
        <f>SUM(L72:L75)</f>
        <v>0</v>
      </c>
      <c r="M76" s="47">
        <f>SUM(M72:M75)</f>
        <v>0</v>
      </c>
      <c r="N76" s="47">
        <f>SUM(L76-M76)</f>
        <v>0</v>
      </c>
    </row>
    <row r="77" spans="1:21" ht="22.5" customHeight="1" x14ac:dyDescent="0.3">
      <c r="A77" s="162" t="s">
        <v>204</v>
      </c>
      <c r="B77" s="162"/>
      <c r="C77" s="162"/>
      <c r="D77" s="152"/>
      <c r="E77" s="152"/>
      <c r="F77" s="152"/>
      <c r="G77" s="152"/>
      <c r="H77" s="152"/>
      <c r="I77" s="152"/>
      <c r="J77" s="152"/>
      <c r="K77" s="152"/>
      <c r="L77" s="55"/>
      <c r="M77" s="55"/>
      <c r="N77" s="56"/>
    </row>
    <row r="78" spans="1:21" ht="200.1" customHeight="1" x14ac:dyDescent="0.3">
      <c r="A78" s="433"/>
      <c r="B78" s="434"/>
      <c r="C78" s="434"/>
      <c r="D78" s="434"/>
      <c r="E78" s="434"/>
      <c r="F78" s="434"/>
      <c r="G78" s="434"/>
      <c r="H78" s="434"/>
      <c r="I78" s="434"/>
      <c r="J78" s="434"/>
      <c r="K78" s="434"/>
      <c r="L78" s="434"/>
      <c r="M78" s="434"/>
      <c r="N78" s="435"/>
    </row>
    <row r="79" spans="1:21" ht="16.5" customHeight="1" x14ac:dyDescent="0.3">
      <c r="A79" s="439"/>
      <c r="B79" s="440"/>
      <c r="C79" s="440"/>
      <c r="D79" s="440"/>
      <c r="E79" s="440"/>
      <c r="F79" s="440"/>
      <c r="G79" s="440"/>
      <c r="H79" s="440"/>
      <c r="I79" s="440"/>
      <c r="J79" s="440"/>
      <c r="K79" s="440"/>
      <c r="L79" s="440"/>
      <c r="M79" s="440"/>
      <c r="N79" s="441"/>
    </row>
    <row r="80" spans="1:21" ht="15" thickBot="1" x14ac:dyDescent="0.35">
      <c r="A80" s="20" t="s">
        <v>39</v>
      </c>
      <c r="B80" s="21"/>
      <c r="C80" s="21"/>
      <c r="D80" s="21"/>
      <c r="E80" s="21"/>
      <c r="F80" s="21"/>
      <c r="G80" s="21"/>
      <c r="H80" s="21"/>
      <c r="I80" s="21"/>
      <c r="J80" s="21"/>
      <c r="K80" s="21"/>
      <c r="L80" s="21"/>
      <c r="M80" s="21"/>
      <c r="N80" s="22"/>
    </row>
    <row r="81" spans="1:18" ht="16.5" hidden="1" customHeight="1" x14ac:dyDescent="0.3">
      <c r="A81" s="587"/>
      <c r="B81" s="588"/>
      <c r="C81" s="588"/>
      <c r="D81" s="588"/>
      <c r="E81" s="588"/>
      <c r="F81" s="588"/>
      <c r="G81" s="588"/>
      <c r="H81" s="588"/>
      <c r="I81" s="588"/>
      <c r="J81" s="588"/>
      <c r="K81" s="588"/>
      <c r="L81" s="588"/>
      <c r="M81" s="588"/>
      <c r="N81" s="589"/>
    </row>
    <row r="82" spans="1:18" ht="16.5" hidden="1" customHeight="1" thickTop="1" x14ac:dyDescent="0.3">
      <c r="A82" s="531"/>
      <c r="B82" s="532"/>
      <c r="C82" s="532"/>
      <c r="D82" s="532"/>
      <c r="E82" s="532"/>
      <c r="F82" s="532"/>
      <c r="G82" s="532"/>
      <c r="H82" s="532"/>
      <c r="I82" s="532"/>
      <c r="J82" s="532"/>
      <c r="K82" s="532"/>
      <c r="L82" s="532"/>
      <c r="M82" s="532"/>
      <c r="N82" s="533"/>
    </row>
    <row r="83" spans="1:18" ht="15.6" thickTop="1" thickBot="1" x14ac:dyDescent="0.35">
      <c r="A83" s="445" t="s">
        <v>291</v>
      </c>
      <c r="B83" s="446"/>
      <c r="C83" s="446"/>
      <c r="D83" s="446"/>
      <c r="E83" s="21"/>
      <c r="F83" s="21"/>
      <c r="G83" s="21"/>
      <c r="H83" s="21"/>
      <c r="I83" s="21"/>
      <c r="J83" s="21"/>
      <c r="K83" s="21"/>
      <c r="L83" s="21"/>
      <c r="M83" s="21"/>
      <c r="N83" s="22"/>
    </row>
    <row r="84" spans="1:18" ht="15" thickTop="1" x14ac:dyDescent="0.3">
      <c r="A84" s="449" t="s">
        <v>292</v>
      </c>
      <c r="B84" s="450"/>
      <c r="C84" s="450"/>
      <c r="D84" s="450"/>
      <c r="E84" s="450"/>
      <c r="F84" s="450"/>
      <c r="G84" s="450"/>
      <c r="H84" s="450"/>
      <c r="I84" s="450"/>
      <c r="J84" s="450"/>
      <c r="K84" s="450"/>
      <c r="L84" s="450"/>
      <c r="M84" s="450"/>
      <c r="N84" s="451"/>
    </row>
    <row r="85" spans="1:18" ht="26.25" customHeight="1" x14ac:dyDescent="0.3">
      <c r="A85" s="469" t="s">
        <v>293</v>
      </c>
      <c r="B85" s="470"/>
      <c r="C85" s="470"/>
      <c r="D85" s="470"/>
      <c r="E85" s="470"/>
      <c r="F85" s="470"/>
      <c r="G85" s="470"/>
      <c r="H85" s="470"/>
      <c r="I85" s="470"/>
      <c r="J85" s="470"/>
      <c r="K85" s="470"/>
      <c r="L85" s="470"/>
      <c r="M85" s="470"/>
      <c r="N85" s="471"/>
    </row>
    <row r="86" spans="1:18" x14ac:dyDescent="0.3">
      <c r="A86" s="576" t="s">
        <v>19</v>
      </c>
      <c r="B86" s="577"/>
      <c r="C86" s="578"/>
      <c r="D86" s="576" t="s">
        <v>294</v>
      </c>
      <c r="E86" s="577"/>
      <c r="F86" s="577"/>
      <c r="G86" s="578"/>
      <c r="H86" s="576" t="s">
        <v>297</v>
      </c>
      <c r="I86" s="577"/>
      <c r="J86" s="577"/>
      <c r="K86" s="578"/>
      <c r="L86" s="582" t="s">
        <v>3</v>
      </c>
      <c r="M86" s="583"/>
      <c r="N86" s="584"/>
    </row>
    <row r="87" spans="1:18" ht="61.2" customHeight="1" x14ac:dyDescent="0.3">
      <c r="A87" s="579" t="s">
        <v>296</v>
      </c>
      <c r="B87" s="580"/>
      <c r="C87" s="581"/>
      <c r="D87" s="579" t="s">
        <v>295</v>
      </c>
      <c r="E87" s="580"/>
      <c r="F87" s="580"/>
      <c r="G87" s="581"/>
      <c r="H87" s="452" t="s">
        <v>298</v>
      </c>
      <c r="I87" s="453"/>
      <c r="J87" s="453"/>
      <c r="K87" s="454"/>
      <c r="L87" s="452" t="s">
        <v>223</v>
      </c>
      <c r="M87" s="453"/>
      <c r="N87" s="454"/>
    </row>
    <row r="88" spans="1:18" ht="15" customHeight="1" x14ac:dyDescent="0.3">
      <c r="A88" s="560"/>
      <c r="B88" s="561"/>
      <c r="C88" s="561"/>
      <c r="D88" s="561"/>
      <c r="E88" s="561"/>
      <c r="F88" s="561"/>
      <c r="G88" s="561"/>
      <c r="H88" s="561"/>
      <c r="I88" s="561"/>
      <c r="J88" s="561"/>
      <c r="K88" s="562"/>
      <c r="L88" s="458" t="s">
        <v>75</v>
      </c>
      <c r="M88" s="465" t="s">
        <v>73</v>
      </c>
      <c r="N88" s="458" t="s">
        <v>51</v>
      </c>
    </row>
    <row r="89" spans="1:18" x14ac:dyDescent="0.3">
      <c r="A89" s="563"/>
      <c r="B89" s="564"/>
      <c r="C89" s="564"/>
      <c r="D89" s="564"/>
      <c r="E89" s="564"/>
      <c r="F89" s="564"/>
      <c r="G89" s="564"/>
      <c r="H89" s="564"/>
      <c r="I89" s="564"/>
      <c r="J89" s="564"/>
      <c r="K89" s="565"/>
      <c r="L89" s="459"/>
      <c r="M89" s="466"/>
      <c r="N89" s="459"/>
    </row>
    <row r="90" spans="1:18" ht="30" hidden="1" customHeight="1" x14ac:dyDescent="0.3">
      <c r="A90" s="511"/>
      <c r="B90" s="512"/>
      <c r="C90" s="513"/>
      <c r="D90" s="511"/>
      <c r="E90" s="512"/>
      <c r="F90" s="512"/>
      <c r="G90" s="513"/>
      <c r="H90" s="511"/>
      <c r="I90" s="512"/>
      <c r="J90" s="512"/>
      <c r="K90" s="513"/>
      <c r="L90" s="240">
        <v>0</v>
      </c>
      <c r="M90" s="194">
        <v>0</v>
      </c>
      <c r="N90" s="209">
        <f>IF(L90-M90&lt;0,0,L90-M90)</f>
        <v>0</v>
      </c>
    </row>
    <row r="91" spans="1:18" hidden="1" x14ac:dyDescent="0.3">
      <c r="A91" s="511"/>
      <c r="B91" s="512"/>
      <c r="C91" s="513"/>
      <c r="D91" s="511"/>
      <c r="E91" s="512"/>
      <c r="F91" s="512"/>
      <c r="G91" s="513"/>
      <c r="H91" s="511"/>
      <c r="I91" s="512"/>
      <c r="J91" s="512"/>
      <c r="K91" s="513"/>
      <c r="L91" s="215"/>
      <c r="M91" s="227"/>
      <c r="N91" s="211"/>
      <c r="P91" s="166"/>
      <c r="R91" s="4"/>
    </row>
    <row r="92" spans="1:18" ht="30" hidden="1" customHeight="1" x14ac:dyDescent="0.3">
      <c r="A92" s="511"/>
      <c r="B92" s="512"/>
      <c r="C92" s="513"/>
      <c r="D92" s="511"/>
      <c r="E92" s="512"/>
      <c r="F92" s="512"/>
      <c r="G92" s="513"/>
      <c r="H92" s="511"/>
      <c r="I92" s="512"/>
      <c r="J92" s="512"/>
      <c r="K92" s="513"/>
      <c r="L92" s="285">
        <v>0</v>
      </c>
      <c r="M92" s="286">
        <v>0</v>
      </c>
      <c r="N92" s="284">
        <f>IF(L92-M92&lt;0,0,L92-M92)</f>
        <v>0</v>
      </c>
    </row>
    <row r="93" spans="1:18" ht="30" customHeight="1" x14ac:dyDescent="0.3">
      <c r="A93" s="511"/>
      <c r="B93" s="512"/>
      <c r="C93" s="513"/>
      <c r="D93" s="511"/>
      <c r="E93" s="512"/>
      <c r="F93" s="512"/>
      <c r="G93" s="513"/>
      <c r="H93" s="511"/>
      <c r="I93" s="512"/>
      <c r="J93" s="512"/>
      <c r="K93" s="513"/>
      <c r="L93" s="285">
        <v>0</v>
      </c>
      <c r="M93" s="286">
        <v>0</v>
      </c>
      <c r="N93" s="284">
        <f>IF(L93-M93&lt;0,0,L93-M93)</f>
        <v>0</v>
      </c>
    </row>
    <row r="94" spans="1:18" hidden="1" x14ac:dyDescent="0.3">
      <c r="A94" s="511"/>
      <c r="B94" s="512"/>
      <c r="C94" s="513"/>
      <c r="D94" s="511"/>
      <c r="E94" s="512"/>
      <c r="F94" s="512"/>
      <c r="G94" s="513"/>
      <c r="H94" s="511"/>
      <c r="I94" s="512"/>
      <c r="J94" s="512"/>
      <c r="K94" s="513"/>
      <c r="L94" s="215"/>
      <c r="M94" s="227"/>
      <c r="N94" s="212"/>
      <c r="P94" s="166"/>
      <c r="R94" s="4"/>
    </row>
    <row r="95" spans="1:18" hidden="1" x14ac:dyDescent="0.3">
      <c r="A95" s="511"/>
      <c r="B95" s="512"/>
      <c r="C95" s="513"/>
      <c r="D95" s="511"/>
      <c r="E95" s="512"/>
      <c r="F95" s="512"/>
      <c r="G95" s="513"/>
      <c r="H95" s="511"/>
      <c r="I95" s="512"/>
      <c r="J95" s="512"/>
      <c r="K95" s="513"/>
      <c r="L95" s="215">
        <v>0</v>
      </c>
      <c r="M95" s="227"/>
      <c r="N95" s="212"/>
      <c r="P95" s="166"/>
      <c r="R95" s="4"/>
    </row>
    <row r="96" spans="1:18" x14ac:dyDescent="0.3">
      <c r="A96" s="474" t="s">
        <v>20</v>
      </c>
      <c r="B96" s="475"/>
      <c r="C96" s="475"/>
      <c r="D96" s="475"/>
      <c r="E96" s="475"/>
      <c r="F96" s="475"/>
      <c r="G96" s="475"/>
      <c r="H96" s="475"/>
      <c r="I96" s="475"/>
      <c r="J96" s="475"/>
      <c r="K96" s="476"/>
      <c r="L96" s="209">
        <f>SUM(L90:L95)</f>
        <v>0</v>
      </c>
      <c r="M96" s="209">
        <f>SUM(M90:M95)</f>
        <v>0</v>
      </c>
      <c r="N96" s="209">
        <f>SUM(L96-M96)</f>
        <v>0</v>
      </c>
    </row>
    <row r="97" spans="1:18" ht="15" hidden="1" thickBot="1" x14ac:dyDescent="0.35">
      <c r="A97" s="569"/>
      <c r="B97" s="570"/>
      <c r="C97" s="570"/>
      <c r="D97" s="570"/>
      <c r="E97" s="570"/>
      <c r="F97" s="570"/>
      <c r="G97" s="570"/>
      <c r="H97" s="570"/>
      <c r="I97" s="570"/>
      <c r="J97" s="570"/>
      <c r="K97" s="570"/>
      <c r="L97" s="570"/>
      <c r="M97" s="570"/>
      <c r="N97" s="572"/>
    </row>
    <row r="98" spans="1:18" ht="15" hidden="1" thickBot="1" x14ac:dyDescent="0.35">
      <c r="A98" s="569"/>
      <c r="B98" s="570"/>
      <c r="C98" s="570"/>
      <c r="D98" s="570"/>
      <c r="E98" s="570"/>
      <c r="F98" s="570"/>
      <c r="G98" s="571"/>
      <c r="H98" s="571"/>
      <c r="I98" s="570"/>
      <c r="J98" s="570"/>
      <c r="K98" s="570"/>
      <c r="L98" s="570"/>
      <c r="M98" s="570"/>
      <c r="N98" s="572"/>
    </row>
    <row r="99" spans="1:18" ht="25.5" customHeight="1" x14ac:dyDescent="0.3">
      <c r="A99" s="162" t="s">
        <v>307</v>
      </c>
      <c r="B99" s="162"/>
      <c r="C99" s="162"/>
      <c r="D99" s="281"/>
      <c r="E99" s="281"/>
      <c r="F99" s="281"/>
      <c r="G99" s="281"/>
      <c r="H99" s="281"/>
      <c r="I99" s="281"/>
      <c r="J99" s="281"/>
      <c r="K99" s="281"/>
      <c r="L99" s="55"/>
      <c r="M99" s="55"/>
      <c r="N99" s="56"/>
    </row>
    <row r="100" spans="1:18" ht="169.5" customHeight="1" thickBot="1" x14ac:dyDescent="0.35">
      <c r="A100" s="433"/>
      <c r="B100" s="434"/>
      <c r="C100" s="434"/>
      <c r="D100" s="434"/>
      <c r="E100" s="434"/>
      <c r="F100" s="434"/>
      <c r="G100" s="434"/>
      <c r="H100" s="434"/>
      <c r="I100" s="434"/>
      <c r="J100" s="434"/>
      <c r="K100" s="434"/>
      <c r="L100" s="434"/>
      <c r="M100" s="434"/>
      <c r="N100" s="435"/>
    </row>
    <row r="101" spans="1:18" ht="15" thickTop="1" x14ac:dyDescent="0.3">
      <c r="A101" s="449" t="s">
        <v>299</v>
      </c>
      <c r="B101" s="450"/>
      <c r="C101" s="450"/>
      <c r="D101" s="450"/>
      <c r="E101" s="450"/>
      <c r="F101" s="450"/>
      <c r="G101" s="450"/>
      <c r="H101" s="450"/>
      <c r="I101" s="450"/>
      <c r="J101" s="450"/>
      <c r="K101" s="450"/>
      <c r="L101" s="450"/>
      <c r="M101" s="450"/>
      <c r="N101" s="451"/>
    </row>
    <row r="102" spans="1:18" x14ac:dyDescent="0.3">
      <c r="A102" s="469" t="s">
        <v>228</v>
      </c>
      <c r="B102" s="470"/>
      <c r="C102" s="470"/>
      <c r="D102" s="470"/>
      <c r="E102" s="470"/>
      <c r="F102" s="470"/>
      <c r="G102" s="470"/>
      <c r="H102" s="470"/>
      <c r="I102" s="470"/>
      <c r="J102" s="470"/>
      <c r="K102" s="470"/>
      <c r="L102" s="470"/>
      <c r="M102" s="470"/>
      <c r="N102" s="471"/>
    </row>
    <row r="103" spans="1:18" x14ac:dyDescent="0.3">
      <c r="A103" s="603" t="s">
        <v>13</v>
      </c>
      <c r="B103" s="447"/>
      <c r="C103" s="447"/>
      <c r="D103" s="448"/>
      <c r="E103" s="603" t="s">
        <v>14</v>
      </c>
      <c r="F103" s="448"/>
      <c r="G103" s="603" t="s">
        <v>15</v>
      </c>
      <c r="H103" s="448"/>
      <c r="I103" s="447" t="s">
        <v>3</v>
      </c>
      <c r="J103" s="447"/>
      <c r="K103" s="447"/>
      <c r="L103" s="447"/>
      <c r="M103" s="447"/>
      <c r="N103" s="448"/>
    </row>
    <row r="104" spans="1:18" ht="29.25" customHeight="1" x14ac:dyDescent="0.3">
      <c r="A104" s="452" t="s">
        <v>24</v>
      </c>
      <c r="B104" s="453"/>
      <c r="C104" s="453"/>
      <c r="D104" s="454"/>
      <c r="E104" s="452" t="s">
        <v>210</v>
      </c>
      <c r="F104" s="454"/>
      <c r="G104" s="452" t="s">
        <v>25</v>
      </c>
      <c r="H104" s="454"/>
      <c r="I104" s="453" t="s">
        <v>28</v>
      </c>
      <c r="J104" s="453"/>
      <c r="K104" s="453"/>
      <c r="L104" s="453"/>
      <c r="M104" s="453"/>
      <c r="N104" s="454"/>
    </row>
    <row r="105" spans="1:18" s="19" customFormat="1" ht="33.75" customHeight="1" x14ac:dyDescent="0.3">
      <c r="A105" s="492"/>
      <c r="B105" s="492"/>
      <c r="C105" s="492"/>
      <c r="D105" s="492"/>
      <c r="E105" s="492"/>
      <c r="F105" s="492"/>
      <c r="G105" s="492"/>
      <c r="H105" s="492"/>
      <c r="I105" s="458" t="s">
        <v>26</v>
      </c>
      <c r="J105" s="465" t="s">
        <v>71</v>
      </c>
      <c r="K105" s="458" t="s">
        <v>27</v>
      </c>
      <c r="L105" s="458" t="s">
        <v>75</v>
      </c>
      <c r="M105" s="465" t="s">
        <v>73</v>
      </c>
      <c r="N105" s="458" t="s">
        <v>51</v>
      </c>
      <c r="O105" s="187"/>
      <c r="P105" s="187"/>
      <c r="Q105" s="166"/>
      <c r="R105" s="166"/>
    </row>
    <row r="106" spans="1:18" s="19" customFormat="1" x14ac:dyDescent="0.3">
      <c r="A106" s="492"/>
      <c r="B106" s="492"/>
      <c r="C106" s="492"/>
      <c r="D106" s="492"/>
      <c r="E106" s="492"/>
      <c r="F106" s="492"/>
      <c r="G106" s="492"/>
      <c r="H106" s="492"/>
      <c r="I106" s="459"/>
      <c r="J106" s="466"/>
      <c r="K106" s="459"/>
      <c r="L106" s="459"/>
      <c r="M106" s="466"/>
      <c r="N106" s="459"/>
      <c r="O106" s="187"/>
      <c r="P106" s="187"/>
      <c r="Q106" s="166"/>
      <c r="R106" s="166"/>
    </row>
    <row r="107" spans="1:18" s="19" customFormat="1" ht="20.100000000000001" hidden="1" customHeight="1" x14ac:dyDescent="0.3">
      <c r="A107" s="604"/>
      <c r="B107" s="605"/>
      <c r="C107" s="605"/>
      <c r="D107" s="606"/>
      <c r="E107" s="604"/>
      <c r="F107" s="606"/>
      <c r="G107" s="457" t="s">
        <v>194</v>
      </c>
      <c r="H107" s="457"/>
      <c r="I107" s="225"/>
      <c r="J107" s="461"/>
      <c r="K107" s="460"/>
      <c r="L107" s="467">
        <f>SUM(I107:I110)*K107</f>
        <v>0</v>
      </c>
      <c r="M107" s="468">
        <v>0</v>
      </c>
      <c r="N107" s="467">
        <f>IF(L107-M110&lt;0,0,L107-M110)</f>
        <v>0</v>
      </c>
      <c r="O107" s="187"/>
      <c r="P107" s="187"/>
      <c r="Q107" s="166"/>
      <c r="R107" s="166"/>
    </row>
    <row r="108" spans="1:18" s="19" customFormat="1" ht="20.100000000000001" hidden="1" customHeight="1" x14ac:dyDescent="0.3">
      <c r="A108" s="607"/>
      <c r="B108" s="608"/>
      <c r="C108" s="608"/>
      <c r="D108" s="609"/>
      <c r="E108" s="607"/>
      <c r="F108" s="609"/>
      <c r="G108" s="457" t="s">
        <v>195</v>
      </c>
      <c r="H108" s="457"/>
      <c r="I108" s="225"/>
      <c r="J108" s="461"/>
      <c r="K108" s="460"/>
      <c r="L108" s="467"/>
      <c r="M108" s="468"/>
      <c r="N108" s="467"/>
      <c r="O108" s="187"/>
      <c r="P108" s="187"/>
      <c r="Q108" s="166"/>
      <c r="R108" s="166"/>
    </row>
    <row r="109" spans="1:18" s="19" customFormat="1" ht="20.100000000000001" hidden="1" customHeight="1" x14ac:dyDescent="0.3">
      <c r="A109" s="607"/>
      <c r="B109" s="608"/>
      <c r="C109" s="608"/>
      <c r="D109" s="609"/>
      <c r="E109" s="607"/>
      <c r="F109" s="609"/>
      <c r="G109" s="457" t="s">
        <v>196</v>
      </c>
      <c r="H109" s="457"/>
      <c r="I109" s="225"/>
      <c r="J109" s="461"/>
      <c r="K109" s="460"/>
      <c r="L109" s="467"/>
      <c r="M109" s="468"/>
      <c r="N109" s="467"/>
      <c r="O109" s="187"/>
      <c r="P109" s="187"/>
      <c r="Q109" s="166"/>
      <c r="R109" s="166"/>
    </row>
    <row r="110" spans="1:18" s="19" customFormat="1" ht="20.100000000000001" hidden="1" customHeight="1" x14ac:dyDescent="0.3">
      <c r="A110" s="610"/>
      <c r="B110" s="611"/>
      <c r="C110" s="611"/>
      <c r="D110" s="612"/>
      <c r="E110" s="610"/>
      <c r="F110" s="612"/>
      <c r="G110" s="457" t="s">
        <v>197</v>
      </c>
      <c r="H110" s="457"/>
      <c r="I110" s="225"/>
      <c r="J110" s="461"/>
      <c r="K110" s="460"/>
      <c r="L110" s="467"/>
      <c r="M110" s="468"/>
      <c r="N110" s="467"/>
      <c r="O110" s="187"/>
      <c r="P110" s="166"/>
      <c r="Q110" s="166"/>
    </row>
    <row r="111" spans="1:18" s="19" customFormat="1" ht="20.100000000000001" hidden="1" customHeight="1" x14ac:dyDescent="0.3">
      <c r="A111" s="230"/>
      <c r="B111" s="230"/>
      <c r="C111" s="230"/>
      <c r="D111" s="230"/>
      <c r="E111" s="230"/>
      <c r="F111" s="230"/>
      <c r="G111" s="231"/>
      <c r="H111" s="231"/>
      <c r="I111" s="229"/>
      <c r="J111" s="232"/>
      <c r="K111" s="233"/>
      <c r="L111" s="186"/>
      <c r="M111" s="186"/>
      <c r="N111" s="235"/>
      <c r="O111" s="166"/>
      <c r="P111" s="166"/>
    </row>
    <row r="112" spans="1:18" s="19" customFormat="1" ht="20.100000000000001" customHeight="1" x14ac:dyDescent="0.3">
      <c r="A112" s="456"/>
      <c r="B112" s="456"/>
      <c r="C112" s="456"/>
      <c r="D112" s="456"/>
      <c r="E112" s="456"/>
      <c r="F112" s="456"/>
      <c r="G112" s="455"/>
      <c r="H112" s="455"/>
      <c r="I112" s="296"/>
      <c r="J112" s="309"/>
      <c r="K112" s="308"/>
      <c r="L112" s="303">
        <f>SUM(I112:I112)*K112</f>
        <v>0</v>
      </c>
      <c r="M112" s="304">
        <v>0</v>
      </c>
      <c r="N112" s="303">
        <f>IF(L112-M112&lt;0,0,L112-M112)</f>
        <v>0</v>
      </c>
      <c r="O112" s="187"/>
      <c r="P112" s="187"/>
      <c r="Q112" s="166"/>
      <c r="R112" s="166"/>
    </row>
    <row r="113" spans="1:18" s="19" customFormat="1" hidden="1" x14ac:dyDescent="0.3">
      <c r="A113" s="234"/>
      <c r="B113" s="234"/>
      <c r="C113" s="234"/>
      <c r="D113" s="234"/>
      <c r="E113" s="234"/>
      <c r="F113" s="234"/>
      <c r="G113" s="231"/>
      <c r="H113" s="231"/>
      <c r="I113" s="229"/>
      <c r="J113" s="232"/>
      <c r="K113" s="233"/>
      <c r="L113" s="186"/>
      <c r="M113" s="186"/>
      <c r="N113" s="235"/>
      <c r="O113" s="187"/>
      <c r="P113" s="187"/>
      <c r="Q113" s="166"/>
      <c r="R113" s="166"/>
    </row>
    <row r="114" spans="1:18" s="19" customFormat="1" hidden="1" x14ac:dyDescent="0.3">
      <c r="A114" s="234"/>
      <c r="B114" s="234"/>
      <c r="C114" s="234"/>
      <c r="D114" s="234"/>
      <c r="E114" s="234"/>
      <c r="F114" s="234"/>
      <c r="G114" s="231"/>
      <c r="H114" s="231"/>
      <c r="I114" s="229"/>
      <c r="J114" s="232"/>
      <c r="K114" s="233"/>
      <c r="L114" s="186">
        <v>0</v>
      </c>
      <c r="M114" s="186">
        <v>0</v>
      </c>
      <c r="N114" s="235"/>
      <c r="O114" s="187"/>
      <c r="P114" s="187"/>
      <c r="Q114" s="166"/>
      <c r="R114" s="166"/>
    </row>
    <row r="115" spans="1:18" ht="22.5" customHeight="1" x14ac:dyDescent="0.3">
      <c r="A115" s="585" t="s">
        <v>20</v>
      </c>
      <c r="B115" s="585"/>
      <c r="C115" s="585"/>
      <c r="D115" s="585"/>
      <c r="E115" s="585"/>
      <c r="F115" s="585"/>
      <c r="G115" s="585"/>
      <c r="H115" s="585"/>
      <c r="I115" s="585"/>
      <c r="J115" s="585"/>
      <c r="K115" s="585"/>
      <c r="L115" s="220">
        <f>SUM(L107:L114)</f>
        <v>0</v>
      </c>
      <c r="M115" s="220">
        <f>SUM(M107:M114)</f>
        <v>0</v>
      </c>
      <c r="N115" s="220">
        <f>SUM(L115-M115)</f>
        <v>0</v>
      </c>
    </row>
    <row r="116" spans="1:18" ht="15" hidden="1" thickBot="1" x14ac:dyDescent="0.35">
      <c r="A116" s="462"/>
      <c r="B116" s="463"/>
      <c r="C116" s="463"/>
      <c r="D116" s="463"/>
      <c r="E116" s="463"/>
      <c r="F116" s="463"/>
      <c r="G116" s="463"/>
      <c r="H116" s="463"/>
      <c r="I116" s="463"/>
      <c r="J116" s="463"/>
      <c r="K116" s="463"/>
      <c r="L116" s="463"/>
      <c r="M116" s="463"/>
      <c r="N116" s="464"/>
    </row>
    <row r="117" spans="1:18" ht="15" thickBot="1" x14ac:dyDescent="0.35">
      <c r="A117" s="445" t="s">
        <v>300</v>
      </c>
      <c r="B117" s="446"/>
      <c r="C117" s="446"/>
      <c r="D117" s="446"/>
      <c r="E117" s="282"/>
      <c r="F117" s="282"/>
      <c r="G117" s="282"/>
      <c r="H117" s="282"/>
      <c r="I117" s="282"/>
      <c r="J117" s="282"/>
      <c r="K117" s="282"/>
      <c r="L117" s="282"/>
      <c r="M117" s="282"/>
      <c r="N117" s="22"/>
    </row>
    <row r="118" spans="1:18" ht="15" thickTop="1" x14ac:dyDescent="0.3">
      <c r="A118" s="449" t="s">
        <v>301</v>
      </c>
      <c r="B118" s="450"/>
      <c r="C118" s="450"/>
      <c r="D118" s="450"/>
      <c r="E118" s="450"/>
      <c r="F118" s="450"/>
      <c r="G118" s="450"/>
      <c r="H118" s="450"/>
      <c r="I118" s="450"/>
      <c r="J118" s="450"/>
      <c r="K118" s="450"/>
      <c r="L118" s="450"/>
      <c r="M118" s="450"/>
      <c r="N118" s="451"/>
    </row>
    <row r="119" spans="1:18" ht="26.25" customHeight="1" x14ac:dyDescent="0.3">
      <c r="A119" s="469" t="s">
        <v>302</v>
      </c>
      <c r="B119" s="470"/>
      <c r="C119" s="470"/>
      <c r="D119" s="470"/>
      <c r="E119" s="470"/>
      <c r="F119" s="470"/>
      <c r="G119" s="470"/>
      <c r="H119" s="470"/>
      <c r="I119" s="470"/>
      <c r="J119" s="470"/>
      <c r="K119" s="470"/>
      <c r="L119" s="470"/>
      <c r="M119" s="470"/>
      <c r="N119" s="471"/>
    </row>
    <row r="120" spans="1:18" x14ac:dyDescent="0.3">
      <c r="A120" s="576" t="s">
        <v>19</v>
      </c>
      <c r="B120" s="577"/>
      <c r="C120" s="578"/>
      <c r="D120" s="576" t="s">
        <v>294</v>
      </c>
      <c r="E120" s="577"/>
      <c r="F120" s="577"/>
      <c r="G120" s="578"/>
      <c r="H120" s="576" t="s">
        <v>297</v>
      </c>
      <c r="I120" s="577"/>
      <c r="J120" s="577"/>
      <c r="K120" s="578"/>
      <c r="L120" s="582" t="s">
        <v>3</v>
      </c>
      <c r="M120" s="583"/>
      <c r="N120" s="584"/>
    </row>
    <row r="121" spans="1:18" ht="71.400000000000006" customHeight="1" x14ac:dyDescent="0.3">
      <c r="A121" s="579" t="s">
        <v>303</v>
      </c>
      <c r="B121" s="580"/>
      <c r="C121" s="581"/>
      <c r="D121" s="579" t="s">
        <v>305</v>
      </c>
      <c r="E121" s="580"/>
      <c r="F121" s="580"/>
      <c r="G121" s="581"/>
      <c r="H121" s="452" t="s">
        <v>306</v>
      </c>
      <c r="I121" s="453"/>
      <c r="J121" s="453"/>
      <c r="K121" s="454"/>
      <c r="L121" s="452" t="s">
        <v>223</v>
      </c>
      <c r="M121" s="453"/>
      <c r="N121" s="454"/>
    </row>
    <row r="122" spans="1:18" ht="15" customHeight="1" x14ac:dyDescent="0.3">
      <c r="A122" s="560"/>
      <c r="B122" s="561"/>
      <c r="C122" s="561"/>
      <c r="D122" s="561"/>
      <c r="E122" s="561"/>
      <c r="F122" s="561"/>
      <c r="G122" s="561"/>
      <c r="H122" s="561"/>
      <c r="I122" s="561"/>
      <c r="J122" s="561"/>
      <c r="K122" s="562"/>
      <c r="L122" s="458" t="s">
        <v>75</v>
      </c>
      <c r="M122" s="465" t="s">
        <v>73</v>
      </c>
      <c r="N122" s="458" t="s">
        <v>51</v>
      </c>
    </row>
    <row r="123" spans="1:18" x14ac:dyDescent="0.3">
      <c r="A123" s="563"/>
      <c r="B123" s="564"/>
      <c r="C123" s="564"/>
      <c r="D123" s="564"/>
      <c r="E123" s="564"/>
      <c r="F123" s="564"/>
      <c r="G123" s="564"/>
      <c r="H123" s="564"/>
      <c r="I123" s="564"/>
      <c r="J123" s="564"/>
      <c r="K123" s="565"/>
      <c r="L123" s="459"/>
      <c r="M123" s="466"/>
      <c r="N123" s="459"/>
    </row>
    <row r="124" spans="1:18" ht="30" hidden="1" customHeight="1" x14ac:dyDescent="0.3">
      <c r="A124" s="511"/>
      <c r="B124" s="512"/>
      <c r="C124" s="513"/>
      <c r="D124" s="511"/>
      <c r="E124" s="512"/>
      <c r="F124" s="512"/>
      <c r="G124" s="513"/>
      <c r="H124" s="511"/>
      <c r="I124" s="512"/>
      <c r="J124" s="512"/>
      <c r="K124" s="513"/>
      <c r="L124" s="285">
        <v>0</v>
      </c>
      <c r="M124" s="286">
        <v>0</v>
      </c>
      <c r="N124" s="284">
        <f>IF(L124-M124&lt;0,0,L124-M124)</f>
        <v>0</v>
      </c>
    </row>
    <row r="125" spans="1:18" ht="30" customHeight="1" x14ac:dyDescent="0.3">
      <c r="A125" s="511"/>
      <c r="B125" s="512"/>
      <c r="C125" s="513"/>
      <c r="D125" s="511"/>
      <c r="E125" s="512"/>
      <c r="F125" s="512"/>
      <c r="G125" s="513"/>
      <c r="H125" s="511"/>
      <c r="I125" s="512"/>
      <c r="J125" s="512"/>
      <c r="K125" s="513"/>
      <c r="L125" s="285">
        <v>0</v>
      </c>
      <c r="M125" s="286">
        <v>0</v>
      </c>
      <c r="N125" s="284">
        <f>IF(L125-M125&lt;0,0,L125-M125)</f>
        <v>0</v>
      </c>
    </row>
    <row r="126" spans="1:18" ht="30" hidden="1" customHeight="1" x14ac:dyDescent="0.3">
      <c r="A126" s="511"/>
      <c r="B126" s="512"/>
      <c r="C126" s="513"/>
      <c r="D126" s="511"/>
      <c r="E126" s="512"/>
      <c r="F126" s="512"/>
      <c r="G126" s="513"/>
      <c r="H126" s="511"/>
      <c r="I126" s="512"/>
      <c r="J126" s="512"/>
      <c r="K126" s="513"/>
      <c r="L126" s="285">
        <v>0</v>
      </c>
      <c r="M126" s="286">
        <v>0</v>
      </c>
      <c r="N126" s="284">
        <f>IF(L126-M126&lt;0,0,L126-M126)</f>
        <v>0</v>
      </c>
    </row>
    <row r="127" spans="1:18" ht="30" customHeight="1" x14ac:dyDescent="0.3">
      <c r="A127" s="613" t="s">
        <v>20</v>
      </c>
      <c r="B127" s="614"/>
      <c r="C127" s="614"/>
      <c r="D127" s="614"/>
      <c r="E127" s="614"/>
      <c r="F127" s="614"/>
      <c r="G127" s="614"/>
      <c r="H127" s="614"/>
      <c r="I127" s="614"/>
      <c r="J127" s="614"/>
      <c r="K127" s="615"/>
      <c r="L127" s="325">
        <f>SUM(L124:L126)</f>
        <v>0</v>
      </c>
      <c r="M127" s="325">
        <f>SUM(M124:M126)</f>
        <v>0</v>
      </c>
      <c r="N127" s="303">
        <f>SUM(L127-M127)</f>
        <v>0</v>
      </c>
    </row>
    <row r="128" spans="1:18" ht="25.5" customHeight="1" x14ac:dyDescent="0.3">
      <c r="A128" s="302" t="s">
        <v>308</v>
      </c>
      <c r="B128" s="302"/>
      <c r="C128" s="162"/>
      <c r="D128" s="152"/>
      <c r="E128" s="152"/>
      <c r="F128" s="152"/>
      <c r="G128" s="152"/>
      <c r="H128" s="152"/>
      <c r="I128" s="152"/>
      <c r="J128" s="152"/>
      <c r="K128" s="152"/>
      <c r="L128" s="55"/>
      <c r="M128" s="55"/>
      <c r="N128" s="56"/>
    </row>
    <row r="129" spans="1:18" ht="169.5" customHeight="1" thickBot="1" x14ac:dyDescent="0.35">
      <c r="A129" s="433"/>
      <c r="B129" s="434"/>
      <c r="C129" s="434"/>
      <c r="D129" s="434"/>
      <c r="E129" s="434"/>
      <c r="F129" s="434"/>
      <c r="G129" s="434"/>
      <c r="H129" s="434"/>
      <c r="I129" s="434"/>
      <c r="J129" s="434"/>
      <c r="K129" s="434"/>
      <c r="L129" s="434"/>
      <c r="M129" s="434"/>
      <c r="N129" s="435"/>
    </row>
    <row r="130" spans="1:18" ht="15" thickTop="1" x14ac:dyDescent="0.3">
      <c r="A130" s="449" t="s">
        <v>299</v>
      </c>
      <c r="B130" s="450"/>
      <c r="C130" s="450"/>
      <c r="D130" s="450"/>
      <c r="E130" s="450"/>
      <c r="F130" s="450"/>
      <c r="G130" s="450"/>
      <c r="H130" s="450"/>
      <c r="I130" s="450"/>
      <c r="J130" s="450"/>
      <c r="K130" s="450"/>
      <c r="L130" s="450"/>
      <c r="M130" s="450"/>
      <c r="N130" s="451"/>
    </row>
    <row r="131" spans="1:18" x14ac:dyDescent="0.3">
      <c r="A131" s="469" t="s">
        <v>228</v>
      </c>
      <c r="B131" s="470"/>
      <c r="C131" s="470"/>
      <c r="D131" s="470"/>
      <c r="E131" s="470"/>
      <c r="F131" s="470"/>
      <c r="G131" s="470"/>
      <c r="H131" s="470"/>
      <c r="I131" s="470"/>
      <c r="J131" s="470"/>
      <c r="K131" s="470"/>
      <c r="L131" s="470"/>
      <c r="M131" s="470"/>
      <c r="N131" s="471"/>
    </row>
    <row r="132" spans="1:18" x14ac:dyDescent="0.3">
      <c r="A132" s="603" t="s">
        <v>13</v>
      </c>
      <c r="B132" s="447"/>
      <c r="C132" s="447"/>
      <c r="D132" s="448"/>
      <c r="E132" s="603" t="s">
        <v>14</v>
      </c>
      <c r="F132" s="448"/>
      <c r="G132" s="603" t="s">
        <v>15</v>
      </c>
      <c r="H132" s="448"/>
      <c r="I132" s="447" t="s">
        <v>3</v>
      </c>
      <c r="J132" s="447"/>
      <c r="K132" s="447"/>
      <c r="L132" s="447"/>
      <c r="M132" s="447"/>
      <c r="N132" s="448"/>
    </row>
    <row r="133" spans="1:18" ht="28.5" customHeight="1" x14ac:dyDescent="0.3">
      <c r="A133" s="452" t="s">
        <v>24</v>
      </c>
      <c r="B133" s="453"/>
      <c r="C133" s="453"/>
      <c r="D133" s="454"/>
      <c r="E133" s="452" t="s">
        <v>210</v>
      </c>
      <c r="F133" s="454"/>
      <c r="G133" s="452" t="s">
        <v>25</v>
      </c>
      <c r="H133" s="454"/>
      <c r="I133" s="453" t="s">
        <v>28</v>
      </c>
      <c r="J133" s="453"/>
      <c r="K133" s="453"/>
      <c r="L133" s="453"/>
      <c r="M133" s="453"/>
      <c r="N133" s="454"/>
    </row>
    <row r="134" spans="1:18" s="19" customFormat="1" ht="33.75" customHeight="1" x14ac:dyDescent="0.3">
      <c r="A134" s="492"/>
      <c r="B134" s="492"/>
      <c r="C134" s="492"/>
      <c r="D134" s="492"/>
      <c r="E134" s="492"/>
      <c r="F134" s="492"/>
      <c r="G134" s="492"/>
      <c r="H134" s="492"/>
      <c r="I134" s="458" t="s">
        <v>26</v>
      </c>
      <c r="J134" s="465" t="s">
        <v>71</v>
      </c>
      <c r="K134" s="458" t="s">
        <v>27</v>
      </c>
      <c r="L134" s="458" t="s">
        <v>75</v>
      </c>
      <c r="M134" s="465" t="s">
        <v>73</v>
      </c>
      <c r="N134" s="458" t="s">
        <v>51</v>
      </c>
      <c r="O134" s="187"/>
      <c r="P134" s="187"/>
      <c r="Q134" s="166"/>
      <c r="R134" s="166"/>
    </row>
    <row r="135" spans="1:18" s="19" customFormat="1" x14ac:dyDescent="0.3">
      <c r="A135" s="492"/>
      <c r="B135" s="492"/>
      <c r="C135" s="492"/>
      <c r="D135" s="492"/>
      <c r="E135" s="492"/>
      <c r="F135" s="492"/>
      <c r="G135" s="492"/>
      <c r="H135" s="492"/>
      <c r="I135" s="459"/>
      <c r="J135" s="466"/>
      <c r="K135" s="459"/>
      <c r="L135" s="459"/>
      <c r="M135" s="466"/>
      <c r="N135" s="459"/>
      <c r="O135" s="187"/>
      <c r="P135" s="187"/>
      <c r="Q135" s="166"/>
      <c r="R135" s="166"/>
    </row>
    <row r="136" spans="1:18" s="19" customFormat="1" ht="20.100000000000001" customHeight="1" x14ac:dyDescent="0.3">
      <c r="A136" s="442"/>
      <c r="B136" s="444"/>
      <c r="C136" s="444"/>
      <c r="D136" s="443"/>
      <c r="E136" s="442"/>
      <c r="F136" s="443"/>
      <c r="G136" s="595"/>
      <c r="H136" s="595"/>
      <c r="I136" s="283"/>
      <c r="J136" s="309"/>
      <c r="K136" s="308"/>
      <c r="L136" s="306">
        <f>SUM(I136:I136)*K136</f>
        <v>0</v>
      </c>
      <c r="M136" s="307">
        <v>0</v>
      </c>
      <c r="N136" s="306">
        <f>IF(L136-M136&lt;0,0,L136-M136)</f>
        <v>0</v>
      </c>
      <c r="O136" s="187"/>
      <c r="P136" s="187"/>
      <c r="Q136" s="166"/>
      <c r="R136" s="166"/>
    </row>
    <row r="137" spans="1:18" s="19" customFormat="1" hidden="1" x14ac:dyDescent="0.3">
      <c r="A137" s="234"/>
      <c r="B137" s="234"/>
      <c r="C137" s="234"/>
      <c r="D137" s="234"/>
      <c r="E137" s="234"/>
      <c r="F137" s="234"/>
      <c r="G137" s="231"/>
      <c r="H137" s="231"/>
      <c r="I137" s="229"/>
      <c r="J137" s="232"/>
      <c r="K137" s="233"/>
      <c r="L137" s="186">
        <v>0</v>
      </c>
      <c r="M137" s="186">
        <v>0</v>
      </c>
      <c r="N137" s="235"/>
      <c r="O137" s="187"/>
      <c r="P137" s="187"/>
      <c r="Q137" s="166"/>
      <c r="R137" s="166"/>
    </row>
    <row r="138" spans="1:18" ht="22.5" customHeight="1" x14ac:dyDescent="0.3">
      <c r="A138" s="585" t="s">
        <v>20</v>
      </c>
      <c r="B138" s="585"/>
      <c r="C138" s="585"/>
      <c r="D138" s="585"/>
      <c r="E138" s="585"/>
      <c r="F138" s="585"/>
      <c r="G138" s="585"/>
      <c r="H138" s="585"/>
      <c r="I138" s="585"/>
      <c r="J138" s="585"/>
      <c r="K138" s="585"/>
      <c r="L138" s="284">
        <f>SUM(L136:L137)</f>
        <v>0</v>
      </c>
      <c r="M138" s="284">
        <f>SUM(M136:M137)</f>
        <v>0</v>
      </c>
      <c r="N138" s="284">
        <f>SUM(L138-M138)</f>
        <v>0</v>
      </c>
    </row>
    <row r="139" spans="1:18" ht="15" thickBot="1" x14ac:dyDescent="0.35">
      <c r="A139" s="445" t="s">
        <v>316</v>
      </c>
      <c r="B139" s="446"/>
      <c r="C139" s="446"/>
      <c r="D139" s="446"/>
      <c r="E139" s="299"/>
      <c r="F139" s="299"/>
      <c r="G139" s="299"/>
      <c r="H139" s="299"/>
      <c r="I139" s="299"/>
      <c r="J139" s="299"/>
      <c r="K139" s="299"/>
      <c r="L139" s="299"/>
      <c r="M139" s="299"/>
      <c r="N139" s="22"/>
    </row>
    <row r="140" spans="1:18" ht="15" thickTop="1" x14ac:dyDescent="0.3">
      <c r="A140" s="449" t="s">
        <v>48</v>
      </c>
      <c r="B140" s="450"/>
      <c r="C140" s="450"/>
      <c r="D140" s="450"/>
      <c r="E140" s="450"/>
      <c r="F140" s="450"/>
      <c r="G140" s="450"/>
      <c r="H140" s="450"/>
      <c r="I140" s="450"/>
      <c r="J140" s="450"/>
      <c r="K140" s="450"/>
      <c r="L140" s="450"/>
      <c r="M140" s="450"/>
      <c r="N140" s="451"/>
    </row>
    <row r="141" spans="1:18" ht="15" customHeight="1" x14ac:dyDescent="0.3">
      <c r="A141" s="452" t="s">
        <v>47</v>
      </c>
      <c r="B141" s="453"/>
      <c r="C141" s="453"/>
      <c r="D141" s="453"/>
      <c r="E141" s="453"/>
      <c r="F141" s="453"/>
      <c r="G141" s="453"/>
      <c r="H141" s="453"/>
      <c r="I141" s="453"/>
      <c r="J141" s="453"/>
      <c r="K141" s="453"/>
      <c r="L141" s="453"/>
      <c r="M141" s="453"/>
      <c r="N141" s="454"/>
    </row>
    <row r="142" spans="1:18" ht="31.5" customHeight="1" x14ac:dyDescent="0.3">
      <c r="A142" s="599"/>
      <c r="B142" s="600"/>
      <c r="C142" s="600"/>
      <c r="D142" s="600"/>
      <c r="E142" s="600"/>
      <c r="F142" s="600"/>
      <c r="G142" s="600"/>
      <c r="H142" s="600"/>
      <c r="I142" s="600"/>
      <c r="J142" s="600"/>
      <c r="K142" s="601"/>
      <c r="L142" s="280" t="s">
        <v>75</v>
      </c>
      <c r="M142" s="279" t="s">
        <v>73</v>
      </c>
      <c r="N142" s="280" t="s">
        <v>51</v>
      </c>
    </row>
    <row r="143" spans="1:18" ht="30" hidden="1" customHeight="1" x14ac:dyDescent="0.3">
      <c r="A143" s="597"/>
      <c r="B143" s="597"/>
      <c r="C143" s="597"/>
      <c r="D143" s="597"/>
      <c r="E143" s="597"/>
      <c r="F143" s="597"/>
      <c r="G143" s="597"/>
      <c r="H143" s="597"/>
      <c r="I143" s="597"/>
      <c r="J143" s="597"/>
      <c r="K143" s="597"/>
      <c r="L143" s="224"/>
      <c r="M143" s="226"/>
      <c r="N143" s="220">
        <f>IF(L143-M143&lt;0,0,L143-M143)</f>
        <v>0</v>
      </c>
    </row>
    <row r="144" spans="1:18" hidden="1" x14ac:dyDescent="0.3">
      <c r="A144" s="236"/>
      <c r="B144" s="236"/>
      <c r="C144" s="236"/>
      <c r="D144" s="236"/>
      <c r="E144" s="236"/>
      <c r="F144" s="236"/>
      <c r="G144" s="236"/>
      <c r="H144" s="236"/>
      <c r="I144" s="236"/>
      <c r="J144" s="236"/>
      <c r="K144" s="236"/>
      <c r="L144" s="237"/>
      <c r="M144" s="238"/>
      <c r="N144" s="235"/>
      <c r="P144" s="166"/>
      <c r="R144" s="4"/>
    </row>
    <row r="145" spans="1:18" ht="30" customHeight="1" x14ac:dyDescent="0.3">
      <c r="A145" s="597"/>
      <c r="B145" s="597"/>
      <c r="C145" s="597"/>
      <c r="D145" s="597"/>
      <c r="E145" s="597"/>
      <c r="F145" s="597"/>
      <c r="G145" s="597"/>
      <c r="H145" s="597"/>
      <c r="I145" s="597"/>
      <c r="J145" s="597"/>
      <c r="K145" s="597"/>
      <c r="L145" s="257"/>
      <c r="M145" s="258"/>
      <c r="N145" s="256">
        <f>IF(L145-M145&lt;0,0,L145-M145)</f>
        <v>0</v>
      </c>
    </row>
    <row r="146" spans="1:18" hidden="1" x14ac:dyDescent="0.3">
      <c r="A146" s="236"/>
      <c r="B146" s="236"/>
      <c r="C146" s="236"/>
      <c r="D146" s="236"/>
      <c r="E146" s="236"/>
      <c r="F146" s="236"/>
      <c r="G146" s="236"/>
      <c r="H146" s="236"/>
      <c r="I146" s="236"/>
      <c r="J146" s="236"/>
      <c r="K146" s="236"/>
      <c r="L146" s="237"/>
      <c r="M146" s="238"/>
      <c r="N146" s="235"/>
      <c r="P146" s="166"/>
      <c r="R146" s="4"/>
    </row>
    <row r="147" spans="1:18" hidden="1" x14ac:dyDescent="0.3">
      <c r="A147" s="236"/>
      <c r="B147" s="236"/>
      <c r="C147" s="236"/>
      <c r="D147" s="236"/>
      <c r="E147" s="236"/>
      <c r="F147" s="236"/>
      <c r="G147" s="236"/>
      <c r="H147" s="236"/>
      <c r="I147" s="236"/>
      <c r="J147" s="236"/>
      <c r="K147" s="236"/>
      <c r="L147" s="237">
        <v>0</v>
      </c>
      <c r="M147" s="238">
        <v>0</v>
      </c>
      <c r="N147" s="235"/>
      <c r="P147" s="166"/>
      <c r="R147" s="4"/>
    </row>
    <row r="148" spans="1:18" ht="22.5" customHeight="1" x14ac:dyDescent="0.3">
      <c r="A148" s="585" t="s">
        <v>20</v>
      </c>
      <c r="B148" s="585"/>
      <c r="C148" s="585"/>
      <c r="D148" s="585"/>
      <c r="E148" s="585"/>
      <c r="F148" s="585"/>
      <c r="G148" s="585"/>
      <c r="H148" s="585"/>
      <c r="I148" s="585"/>
      <c r="J148" s="585"/>
      <c r="K148" s="585"/>
      <c r="L148" s="220">
        <f>SUM(L143:L147)</f>
        <v>0</v>
      </c>
      <c r="M148" s="220">
        <f>SUM(M143:M147)</f>
        <v>0</v>
      </c>
      <c r="N148" s="220">
        <f>SUM(L148-M148)</f>
        <v>0</v>
      </c>
    </row>
    <row r="149" spans="1:18" ht="25.5" customHeight="1" x14ac:dyDescent="0.3">
      <c r="A149" s="162" t="s">
        <v>205</v>
      </c>
      <c r="B149" s="162"/>
      <c r="C149" s="162"/>
      <c r="D149" s="152"/>
      <c r="E149" s="152"/>
      <c r="F149" s="152"/>
      <c r="G149" s="152"/>
      <c r="H149" s="152"/>
      <c r="I149" s="152"/>
      <c r="J149" s="152"/>
      <c r="K149" s="152"/>
      <c r="L149" s="55"/>
      <c r="M149" s="55"/>
      <c r="N149" s="56"/>
    </row>
    <row r="150" spans="1:18" ht="134.25" customHeight="1" x14ac:dyDescent="0.3">
      <c r="A150" s="433"/>
      <c r="B150" s="434"/>
      <c r="C150" s="434"/>
      <c r="D150" s="434"/>
      <c r="E150" s="434"/>
      <c r="F150" s="434"/>
      <c r="G150" s="434"/>
      <c r="H150" s="434"/>
      <c r="I150" s="434"/>
      <c r="J150" s="434"/>
      <c r="K150" s="434"/>
      <c r="L150" s="434"/>
      <c r="M150" s="434"/>
      <c r="N150" s="435"/>
    </row>
    <row r="151" spans="1:18" hidden="1" x14ac:dyDescent="0.3">
      <c r="A151" s="531"/>
      <c r="B151" s="532"/>
      <c r="C151" s="532"/>
      <c r="D151" s="532"/>
      <c r="E151" s="532"/>
      <c r="F151" s="532"/>
      <c r="G151" s="532"/>
      <c r="H151" s="532"/>
      <c r="I151" s="532"/>
      <c r="J151" s="532"/>
      <c r="K151" s="532"/>
      <c r="L151" s="532"/>
      <c r="M151" s="532"/>
      <c r="N151" s="533"/>
    </row>
    <row r="152" spans="1:18" ht="15" thickBot="1" x14ac:dyDescent="0.35">
      <c r="A152" s="23" t="s">
        <v>304</v>
      </c>
      <c r="B152" s="24"/>
      <c r="C152" s="24"/>
      <c r="D152" s="24"/>
      <c r="E152" s="24"/>
      <c r="F152" s="24"/>
      <c r="G152" s="24"/>
      <c r="H152" s="24"/>
      <c r="I152" s="24"/>
      <c r="J152" s="24"/>
      <c r="K152" s="24"/>
      <c r="L152" s="24"/>
      <c r="M152" s="24"/>
      <c r="N152" s="25"/>
    </row>
    <row r="153" spans="1:18" ht="15" thickTop="1" x14ac:dyDescent="0.3">
      <c r="A153" s="449" t="s">
        <v>19</v>
      </c>
      <c r="B153" s="450"/>
      <c r="C153" s="450"/>
      <c r="D153" s="450"/>
      <c r="E153" s="451"/>
      <c r="F153" s="247"/>
      <c r="G153" s="248"/>
      <c r="H153" s="248"/>
      <c r="I153" s="450" t="s">
        <v>3</v>
      </c>
      <c r="J153" s="450"/>
      <c r="K153" s="450"/>
      <c r="L153" s="450"/>
      <c r="M153" s="450"/>
      <c r="N153" s="451"/>
    </row>
    <row r="154" spans="1:18" ht="15" customHeight="1" x14ac:dyDescent="0.3">
      <c r="A154" s="452" t="s">
        <v>87</v>
      </c>
      <c r="B154" s="453"/>
      <c r="C154" s="453"/>
      <c r="D154" s="453"/>
      <c r="E154" s="454"/>
      <c r="F154" s="249"/>
      <c r="G154" s="250"/>
      <c r="H154" s="250"/>
      <c r="I154" s="453" t="s">
        <v>82</v>
      </c>
      <c r="J154" s="453"/>
      <c r="K154" s="453"/>
      <c r="L154" s="453"/>
      <c r="M154" s="453"/>
      <c r="N154" s="454"/>
    </row>
    <row r="155" spans="1:18" ht="32.25" customHeight="1" x14ac:dyDescent="0.3">
      <c r="A155" s="560"/>
      <c r="B155" s="561"/>
      <c r="C155" s="561"/>
      <c r="D155" s="561"/>
      <c r="E155" s="562"/>
      <c r="F155" s="504" t="s">
        <v>96</v>
      </c>
      <c r="G155" s="505"/>
      <c r="H155" s="506"/>
      <c r="I155" s="522" t="s">
        <v>106</v>
      </c>
      <c r="J155" s="523"/>
      <c r="K155" s="524"/>
      <c r="L155" s="223" t="s">
        <v>75</v>
      </c>
      <c r="M155" s="222" t="s">
        <v>73</v>
      </c>
      <c r="N155" s="223" t="s">
        <v>51</v>
      </c>
    </row>
    <row r="156" spans="1:18" ht="31.5" hidden="1" customHeight="1" x14ac:dyDescent="0.3">
      <c r="A156" s="486"/>
      <c r="B156" s="487"/>
      <c r="C156" s="487"/>
      <c r="D156" s="487"/>
      <c r="E156" s="488"/>
      <c r="F156" s="534"/>
      <c r="G156" s="534"/>
      <c r="H156" s="534"/>
      <c r="I156" s="598"/>
      <c r="J156" s="598"/>
      <c r="K156" s="598"/>
      <c r="L156" s="220">
        <f>CEILING(F156*I156,1)</f>
        <v>0</v>
      </c>
      <c r="M156" s="226">
        <v>0</v>
      </c>
      <c r="N156" s="220">
        <f>IF(L156-M156&lt;0,0,L156-M156)</f>
        <v>0</v>
      </c>
    </row>
    <row r="157" spans="1:18" hidden="1" x14ac:dyDescent="0.3">
      <c r="A157" s="213"/>
      <c r="B157" s="213"/>
      <c r="C157" s="213"/>
      <c r="D157" s="213"/>
      <c r="E157" s="213"/>
      <c r="F157" s="215"/>
      <c r="G157" s="215"/>
      <c r="H157" s="215"/>
      <c r="I157" s="239"/>
      <c r="J157" s="239"/>
      <c r="K157" s="239"/>
      <c r="L157" s="187"/>
      <c r="M157" s="187"/>
      <c r="N157" s="219"/>
      <c r="O157" s="166"/>
      <c r="P157" s="4"/>
      <c r="Q157" s="4"/>
      <c r="R157" s="4"/>
    </row>
    <row r="158" spans="1:18" hidden="1" x14ac:dyDescent="0.3">
      <c r="A158" s="213"/>
      <c r="B158" s="213"/>
      <c r="C158" s="213"/>
      <c r="D158" s="213"/>
      <c r="E158" s="213"/>
      <c r="F158" s="215"/>
      <c r="G158" s="215"/>
      <c r="H158" s="215"/>
      <c r="I158" s="239"/>
      <c r="J158" s="239"/>
      <c r="K158" s="239"/>
      <c r="L158" s="187"/>
      <c r="M158" s="187"/>
      <c r="N158" s="219"/>
      <c r="O158" s="166"/>
      <c r="P158" s="4"/>
      <c r="Q158" s="4"/>
      <c r="R158" s="4"/>
    </row>
    <row r="159" spans="1:18" hidden="1" x14ac:dyDescent="0.3">
      <c r="A159" s="213"/>
      <c r="B159" s="213"/>
      <c r="C159" s="213"/>
      <c r="D159" s="213"/>
      <c r="E159" s="213"/>
      <c r="F159" s="215"/>
      <c r="G159" s="215"/>
      <c r="H159" s="215"/>
      <c r="I159" s="239"/>
      <c r="J159" s="239"/>
      <c r="K159" s="239"/>
      <c r="L159" s="220">
        <v>0</v>
      </c>
      <c r="M159" s="243">
        <v>0</v>
      </c>
      <c r="N159" s="219"/>
      <c r="O159" s="166"/>
      <c r="P159" s="4"/>
      <c r="Q159" s="4"/>
      <c r="R159" s="4"/>
    </row>
    <row r="160" spans="1:18" ht="22.5" customHeight="1" x14ac:dyDescent="0.3">
      <c r="A160" s="585" t="s">
        <v>20</v>
      </c>
      <c r="B160" s="585"/>
      <c r="C160" s="585"/>
      <c r="D160" s="585"/>
      <c r="E160" s="585"/>
      <c r="F160" s="585"/>
      <c r="G160" s="585"/>
      <c r="H160" s="585"/>
      <c r="I160" s="585"/>
      <c r="J160" s="585"/>
      <c r="K160" s="585"/>
      <c r="L160" s="220">
        <f>SUM(L156:L159)</f>
        <v>0</v>
      </c>
      <c r="M160" s="220">
        <f>SUM(M156:M159)</f>
        <v>0</v>
      </c>
      <c r="N160" s="220">
        <f>SUM(L160-M160)</f>
        <v>0</v>
      </c>
    </row>
    <row r="161" spans="1:18" ht="23.25" customHeight="1" x14ac:dyDescent="0.3">
      <c r="A161" s="162" t="s">
        <v>206</v>
      </c>
      <c r="B161" s="162"/>
      <c r="C161" s="162"/>
      <c r="D161" s="152"/>
      <c r="E161" s="152"/>
      <c r="F161" s="152"/>
      <c r="G161" s="152"/>
      <c r="H161" s="152"/>
      <c r="I161" s="152"/>
      <c r="J161" s="152"/>
      <c r="K161" s="152"/>
      <c r="L161" s="55"/>
      <c r="M161" s="55"/>
      <c r="N161" s="56"/>
    </row>
    <row r="162" spans="1:18" ht="98.25" customHeight="1" x14ac:dyDescent="0.3">
      <c r="A162" s="596"/>
      <c r="B162" s="596"/>
      <c r="C162" s="596"/>
      <c r="D162" s="596"/>
      <c r="E162" s="596"/>
      <c r="F162" s="596"/>
      <c r="G162" s="596"/>
      <c r="H162" s="596"/>
      <c r="I162" s="596"/>
      <c r="J162" s="596"/>
      <c r="K162" s="596"/>
      <c r="L162" s="596"/>
      <c r="M162" s="596"/>
      <c r="N162" s="596"/>
      <c r="O162" s="4"/>
      <c r="P162" s="4"/>
      <c r="Q162" s="4"/>
      <c r="R162" s="4"/>
    </row>
    <row r="163" spans="1:18" hidden="1" x14ac:dyDescent="0.3">
      <c r="A163" s="602" t="s">
        <v>268</v>
      </c>
      <c r="B163" s="602"/>
      <c r="C163" s="602"/>
      <c r="D163" s="602"/>
      <c r="E163" s="602"/>
      <c r="F163" s="602"/>
      <c r="G163" s="602"/>
      <c r="H163" s="602"/>
      <c r="O163" s="4"/>
      <c r="P163" s="4"/>
      <c r="Q163" s="4"/>
      <c r="R163" s="4"/>
    </row>
    <row r="164" spans="1:18" hidden="1" x14ac:dyDescent="0.3">
      <c r="A164" s="593"/>
      <c r="B164" s="593"/>
      <c r="C164" s="221" t="s">
        <v>267</v>
      </c>
      <c r="D164" s="510" t="s">
        <v>266</v>
      </c>
      <c r="E164" s="510"/>
      <c r="F164" s="510"/>
      <c r="G164" s="510" t="s">
        <v>265</v>
      </c>
      <c r="H164" s="510"/>
      <c r="O164" s="4"/>
      <c r="P164" s="4"/>
      <c r="Q164" s="4"/>
      <c r="R164" s="4"/>
    </row>
    <row r="165" spans="1:18" hidden="1" x14ac:dyDescent="0.3">
      <c r="A165" s="593" t="s">
        <v>264</v>
      </c>
      <c r="B165" s="593"/>
      <c r="C165" s="167">
        <f>SalaryTotal</f>
        <v>0</v>
      </c>
      <c r="D165" s="594">
        <f>LocalSalaryTotal</f>
        <v>0</v>
      </c>
      <c r="E165" s="594"/>
      <c r="F165" s="594"/>
      <c r="G165" s="594">
        <f>SalaryGrandTotal</f>
        <v>0</v>
      </c>
      <c r="H165" s="594"/>
      <c r="O165" s="4"/>
      <c r="P165" s="4"/>
      <c r="Q165" s="4"/>
      <c r="R165" s="4"/>
    </row>
    <row r="166" spans="1:18" hidden="1" x14ac:dyDescent="0.3">
      <c r="A166" s="593" t="s">
        <v>263</v>
      </c>
      <c r="B166" s="593"/>
      <c r="C166" s="167">
        <f>FringeTotal</f>
        <v>0</v>
      </c>
      <c r="D166" s="594">
        <f>LocalFringeTotal</f>
        <v>0</v>
      </c>
      <c r="E166" s="594"/>
      <c r="F166" s="594"/>
      <c r="G166" s="594">
        <f>FringeGrandTotal</f>
        <v>0</v>
      </c>
      <c r="H166" s="594"/>
      <c r="O166" s="4"/>
      <c r="P166" s="4"/>
      <c r="Q166" s="4"/>
      <c r="R166" s="4"/>
    </row>
    <row r="167" spans="1:18" hidden="1" x14ac:dyDescent="0.3">
      <c r="A167" s="593" t="s">
        <v>34</v>
      </c>
      <c r="B167" s="593"/>
      <c r="C167" s="167">
        <f>TravelTotal</f>
        <v>0</v>
      </c>
      <c r="D167" s="594">
        <f>TravelLocalTotal</f>
        <v>0</v>
      </c>
      <c r="E167" s="594"/>
      <c r="F167" s="594"/>
      <c r="G167" s="594">
        <f>TravelFederalTotal</f>
        <v>0</v>
      </c>
      <c r="H167" s="594"/>
      <c r="O167" s="4"/>
      <c r="P167" s="4"/>
      <c r="Q167" s="4"/>
      <c r="R167" s="4"/>
    </row>
    <row r="168" spans="1:18" hidden="1" x14ac:dyDescent="0.3">
      <c r="A168" s="593" t="s">
        <v>35</v>
      </c>
      <c r="B168" s="593"/>
      <c r="C168" s="167">
        <f>EquipmentTotal</f>
        <v>0</v>
      </c>
      <c r="D168" s="594">
        <f>EquipmentLocalTotal</f>
        <v>0</v>
      </c>
      <c r="E168" s="594"/>
      <c r="F168" s="594"/>
      <c r="G168" s="594">
        <f>EquipmentFederalTotal</f>
        <v>0</v>
      </c>
      <c r="H168" s="594"/>
      <c r="O168" s="4"/>
      <c r="P168" s="4"/>
      <c r="Q168" s="4"/>
      <c r="R168" s="4"/>
    </row>
    <row r="169" spans="1:18" hidden="1" x14ac:dyDescent="0.3">
      <c r="A169" s="593" t="s">
        <v>37</v>
      </c>
      <c r="B169" s="593"/>
      <c r="C169" s="167">
        <f>SuppliesTotal</f>
        <v>0</v>
      </c>
      <c r="D169" s="594">
        <f>SuppliesLocalTotal</f>
        <v>0</v>
      </c>
      <c r="E169" s="594"/>
      <c r="F169" s="594"/>
      <c r="G169" s="594">
        <f>SuppliesFederalTotal</f>
        <v>0</v>
      </c>
      <c r="H169" s="594"/>
      <c r="O169" s="4"/>
      <c r="P169" s="4"/>
      <c r="Q169" s="4"/>
      <c r="R169" s="4"/>
    </row>
    <row r="170" spans="1:18" hidden="1" x14ac:dyDescent="0.3">
      <c r="A170" s="593" t="s">
        <v>41</v>
      </c>
      <c r="B170" s="593"/>
      <c r="C170" s="167" t="e">
        <f>ContractsItemTotal+ConsultantFeesTotal+ContractsTravelTotal+CunsultantExpensesTotal</f>
        <v>#REF!</v>
      </c>
      <c r="D170" s="594" t="e">
        <f>ContractsItemLocalTotal+ConsultantFeesLocalTotal+ContractsTravelLocalTotal+ConsultantExpensesLocalTotal</f>
        <v>#REF!</v>
      </c>
      <c r="E170" s="594"/>
      <c r="F170" s="594"/>
      <c r="G170" s="594" t="e">
        <f>ContractsItemFederalTotal+ConsultantFeesFederalTotal+ContractsTravelFederalTotal+ConsultantExpensesFederalTotal</f>
        <v>#REF!</v>
      </c>
      <c r="H170" s="594"/>
      <c r="O170" s="4"/>
      <c r="P170" s="4"/>
      <c r="Q170" s="4"/>
      <c r="R170" s="4"/>
    </row>
    <row r="171" spans="1:18" hidden="1" x14ac:dyDescent="0.3">
      <c r="A171" s="593" t="s">
        <v>46</v>
      </c>
      <c r="B171" s="593"/>
      <c r="C171" s="167">
        <f>OtherTotal</f>
        <v>0</v>
      </c>
      <c r="D171" s="594">
        <f>OtherLocalTotal</f>
        <v>0</v>
      </c>
      <c r="E171" s="594"/>
      <c r="F171" s="594"/>
      <c r="G171" s="594">
        <f>OtherFederalTotal</f>
        <v>0</v>
      </c>
      <c r="H171" s="594"/>
      <c r="O171" s="4"/>
      <c r="P171" s="4"/>
      <c r="Q171" s="4"/>
      <c r="R171" s="4"/>
    </row>
    <row r="172" spans="1:18" hidden="1" x14ac:dyDescent="0.3">
      <c r="A172" s="593" t="s">
        <v>45</v>
      </c>
      <c r="B172" s="593"/>
      <c r="C172" s="167">
        <f>IndirectTotal</f>
        <v>0</v>
      </c>
      <c r="D172" s="594">
        <f>IndirectLocalTotal</f>
        <v>0</v>
      </c>
      <c r="E172" s="594"/>
      <c r="F172" s="594"/>
      <c r="G172" s="594">
        <f>IndirectFederalTotal</f>
        <v>0</v>
      </c>
      <c r="H172" s="594"/>
      <c r="O172" s="4"/>
      <c r="P172" s="4"/>
      <c r="Q172" s="4"/>
      <c r="R172" s="4"/>
    </row>
    <row r="173" spans="1:18" hidden="1" x14ac:dyDescent="0.3">
      <c r="A173" s="593" t="s">
        <v>262</v>
      </c>
      <c r="B173" s="593"/>
      <c r="C173" s="167" t="e">
        <f>SUM(C165:C172)</f>
        <v>#REF!</v>
      </c>
      <c r="D173" s="594" t="e">
        <f>SUM(D165:F172)</f>
        <v>#REF!</v>
      </c>
      <c r="E173" s="594"/>
      <c r="F173" s="594"/>
      <c r="G173" s="594" t="e">
        <f>SUM(G165:H172)</f>
        <v>#REF!</v>
      </c>
      <c r="H173" s="594"/>
      <c r="O173" s="4"/>
      <c r="P173" s="4"/>
      <c r="Q173" s="4"/>
      <c r="R173" s="4"/>
    </row>
  </sheetData>
  <sheetProtection selectLockedCells="1"/>
  <protectedRanges>
    <protectedRange sqref="A11:M11 L75:M75 L72:M72 L17:M26 L156:M156 M143:M147 M90:M95 M124:M126" name="Personnel"/>
  </protectedRanges>
  <dataConsolidate/>
  <mergeCells count="292">
    <mergeCell ref="A121:C121"/>
    <mergeCell ref="D121:G121"/>
    <mergeCell ref="H121:K121"/>
    <mergeCell ref="L121:N121"/>
    <mergeCell ref="A100:N100"/>
    <mergeCell ref="A117:D117"/>
    <mergeCell ref="A118:N118"/>
    <mergeCell ref="A127:K127"/>
    <mergeCell ref="A126:C126"/>
    <mergeCell ref="D126:G126"/>
    <mergeCell ref="H126:K126"/>
    <mergeCell ref="A122:K123"/>
    <mergeCell ref="L122:L123"/>
    <mergeCell ref="M122:M123"/>
    <mergeCell ref="N122:N123"/>
    <mergeCell ref="A124:C124"/>
    <mergeCell ref="D124:G124"/>
    <mergeCell ref="H124:K124"/>
    <mergeCell ref="A125:C125"/>
    <mergeCell ref="D125:G125"/>
    <mergeCell ref="H125:K125"/>
    <mergeCell ref="A107:D110"/>
    <mergeCell ref="E107:F110"/>
    <mergeCell ref="I104:N104"/>
    <mergeCell ref="M105:M106"/>
    <mergeCell ref="N105:N106"/>
    <mergeCell ref="L105:L106"/>
    <mergeCell ref="A120:C120"/>
    <mergeCell ref="D120:G120"/>
    <mergeCell ref="H120:K120"/>
    <mergeCell ref="L120:N120"/>
    <mergeCell ref="A167:B167"/>
    <mergeCell ref="D167:F167"/>
    <mergeCell ref="G167:H167"/>
    <mergeCell ref="A150:N150"/>
    <mergeCell ref="A148:K148"/>
    <mergeCell ref="A142:K142"/>
    <mergeCell ref="A141:N141"/>
    <mergeCell ref="A129:N129"/>
    <mergeCell ref="A145:K145"/>
    <mergeCell ref="A166:B166"/>
    <mergeCell ref="D166:F166"/>
    <mergeCell ref="G166:H166"/>
    <mergeCell ref="A164:B164"/>
    <mergeCell ref="D164:F164"/>
    <mergeCell ref="G164:H164"/>
    <mergeCell ref="A163:H163"/>
    <mergeCell ref="A132:D132"/>
    <mergeCell ref="E132:F132"/>
    <mergeCell ref="G132:H132"/>
    <mergeCell ref="I132:N132"/>
    <mergeCell ref="A133:D133"/>
    <mergeCell ref="E133:F133"/>
    <mergeCell ref="G133:H133"/>
    <mergeCell ref="I133:N133"/>
    <mergeCell ref="A168:B168"/>
    <mergeCell ref="D168:F168"/>
    <mergeCell ref="G173:H173"/>
    <mergeCell ref="A169:B169"/>
    <mergeCell ref="D169:F169"/>
    <mergeCell ref="G169:H169"/>
    <mergeCell ref="A170:B170"/>
    <mergeCell ref="G168:H168"/>
    <mergeCell ref="D170:F170"/>
    <mergeCell ref="G170:H170"/>
    <mergeCell ref="A171:B171"/>
    <mergeCell ref="D171:F171"/>
    <mergeCell ref="G171:H171"/>
    <mergeCell ref="A172:B172"/>
    <mergeCell ref="D172:F172"/>
    <mergeCell ref="G172:H172"/>
    <mergeCell ref="A173:B173"/>
    <mergeCell ref="D173:F173"/>
    <mergeCell ref="A165:B165"/>
    <mergeCell ref="D165:F165"/>
    <mergeCell ref="G165:H165"/>
    <mergeCell ref="A134:D135"/>
    <mergeCell ref="E134:F135"/>
    <mergeCell ref="G134:H135"/>
    <mergeCell ref="I134:I135"/>
    <mergeCell ref="J134:J135"/>
    <mergeCell ref="K134:K135"/>
    <mergeCell ref="A140:N140"/>
    <mergeCell ref="A138:K138"/>
    <mergeCell ref="G136:H136"/>
    <mergeCell ref="A162:N162"/>
    <mergeCell ref="I154:N154"/>
    <mergeCell ref="I153:N153"/>
    <mergeCell ref="A160:K160"/>
    <mergeCell ref="A143:K143"/>
    <mergeCell ref="F155:H155"/>
    <mergeCell ref="A155:E155"/>
    <mergeCell ref="A156:E156"/>
    <mergeCell ref="F156:H156"/>
    <mergeCell ref="I156:K156"/>
    <mergeCell ref="I155:K155"/>
    <mergeCell ref="A154:E154"/>
    <mergeCell ref="A69:E69"/>
    <mergeCell ref="F70:H71"/>
    <mergeCell ref="F58:H58"/>
    <mergeCell ref="A82:N82"/>
    <mergeCell ref="A96:K96"/>
    <mergeCell ref="A97:N97"/>
    <mergeCell ref="A84:N84"/>
    <mergeCell ref="A81:N81"/>
    <mergeCell ref="A64:N65"/>
    <mergeCell ref="A78:N79"/>
    <mergeCell ref="A72:E72"/>
    <mergeCell ref="F72:H72"/>
    <mergeCell ref="I70:K71"/>
    <mergeCell ref="A68:E68"/>
    <mergeCell ref="A88:K89"/>
    <mergeCell ref="A83:D83"/>
    <mergeCell ref="A86:C86"/>
    <mergeCell ref="A87:C87"/>
    <mergeCell ref="D94:G94"/>
    <mergeCell ref="H94:K94"/>
    <mergeCell ref="A95:C95"/>
    <mergeCell ref="D95:G95"/>
    <mergeCell ref="H95:K95"/>
    <mergeCell ref="A93:C93"/>
    <mergeCell ref="A90:C90"/>
    <mergeCell ref="D90:G90"/>
    <mergeCell ref="A101:N101"/>
    <mergeCell ref="A102:N102"/>
    <mergeCell ref="L86:N86"/>
    <mergeCell ref="L87:N87"/>
    <mergeCell ref="A153:E153"/>
    <mergeCell ref="A115:K115"/>
    <mergeCell ref="J105:J106"/>
    <mergeCell ref="A151:N151"/>
    <mergeCell ref="I105:I106"/>
    <mergeCell ref="N107:N110"/>
    <mergeCell ref="D93:G93"/>
    <mergeCell ref="H93:K93"/>
    <mergeCell ref="A119:N119"/>
    <mergeCell ref="G103:H103"/>
    <mergeCell ref="G104:H104"/>
    <mergeCell ref="G105:H106"/>
    <mergeCell ref="E103:F103"/>
    <mergeCell ref="E104:F104"/>
    <mergeCell ref="A103:D103"/>
    <mergeCell ref="A104:D104"/>
    <mergeCell ref="A105:D106"/>
    <mergeCell ref="E105:F106"/>
    <mergeCell ref="M70:M71"/>
    <mergeCell ref="L70:L71"/>
    <mergeCell ref="M88:M89"/>
    <mergeCell ref="I72:K72"/>
    <mergeCell ref="N88:N89"/>
    <mergeCell ref="A70:E71"/>
    <mergeCell ref="L88:L89"/>
    <mergeCell ref="I75:K75"/>
    <mergeCell ref="A98:N98"/>
    <mergeCell ref="F75:H75"/>
    <mergeCell ref="A85:N85"/>
    <mergeCell ref="N70:N71"/>
    <mergeCell ref="H90:K90"/>
    <mergeCell ref="A91:C91"/>
    <mergeCell ref="D91:G91"/>
    <mergeCell ref="H91:K91"/>
    <mergeCell ref="A92:C92"/>
    <mergeCell ref="D92:G92"/>
    <mergeCell ref="H92:K92"/>
    <mergeCell ref="A94:C94"/>
    <mergeCell ref="D86:G86"/>
    <mergeCell ref="D87:G87"/>
    <mergeCell ref="H87:K87"/>
    <mergeCell ref="H86:K86"/>
    <mergeCell ref="K1:N1"/>
    <mergeCell ref="N9:N10"/>
    <mergeCell ref="M9:M10"/>
    <mergeCell ref="A1:I1"/>
    <mergeCell ref="D2:I3"/>
    <mergeCell ref="A7:D7"/>
    <mergeCell ref="I9:I10"/>
    <mergeCell ref="K9:K10"/>
    <mergeCell ref="L9:L10"/>
    <mergeCell ref="E8:N8"/>
    <mergeCell ref="E7:N7"/>
    <mergeCell ref="A6:N6"/>
    <mergeCell ref="A9:D9"/>
    <mergeCell ref="A10:D10"/>
    <mergeCell ref="E9:E10"/>
    <mergeCell ref="A2:B3"/>
    <mergeCell ref="F9:H9"/>
    <mergeCell ref="A8:D8"/>
    <mergeCell ref="A66:N66"/>
    <mergeCell ref="A52:N52"/>
    <mergeCell ref="L56:L57"/>
    <mergeCell ref="F54:N54"/>
    <mergeCell ref="A51:N51"/>
    <mergeCell ref="I58:K58"/>
    <mergeCell ref="A49:K49"/>
    <mergeCell ref="I56:K57"/>
    <mergeCell ref="N56:N57"/>
    <mergeCell ref="Y7:Y29"/>
    <mergeCell ref="A11:D11"/>
    <mergeCell ref="I15:K15"/>
    <mergeCell ref="F14:N14"/>
    <mergeCell ref="A17:D17"/>
    <mergeCell ref="A18:D18"/>
    <mergeCell ref="O7:O29"/>
    <mergeCell ref="A19:D19"/>
    <mergeCell ref="A23:D23"/>
    <mergeCell ref="A24:D24"/>
    <mergeCell ref="A25:D25"/>
    <mergeCell ref="F13:N13"/>
    <mergeCell ref="A13:E13"/>
    <mergeCell ref="A14:E14"/>
    <mergeCell ref="E12:G12"/>
    <mergeCell ref="J12:L12"/>
    <mergeCell ref="M15:M16"/>
    <mergeCell ref="N15:N16"/>
    <mergeCell ref="L15:L16"/>
    <mergeCell ref="F15:H15"/>
    <mergeCell ref="A15:E16"/>
    <mergeCell ref="A29:N29"/>
    <mergeCell ref="A26:D26"/>
    <mergeCell ref="A20:D20"/>
    <mergeCell ref="E40:F41"/>
    <mergeCell ref="A34:K34"/>
    <mergeCell ref="L40:L41"/>
    <mergeCell ref="M56:M57"/>
    <mergeCell ref="A62:K62"/>
    <mergeCell ref="A36:N36"/>
    <mergeCell ref="M40:M41"/>
    <mergeCell ref="N40:N41"/>
    <mergeCell ref="J40:J41"/>
    <mergeCell ref="G39:H39"/>
    <mergeCell ref="G38:H38"/>
    <mergeCell ref="G40:H41"/>
    <mergeCell ref="K40:K41"/>
    <mergeCell ref="F48:H48"/>
    <mergeCell ref="J42:J45"/>
    <mergeCell ref="K42:K45"/>
    <mergeCell ref="L42:L45"/>
    <mergeCell ref="G44:H44"/>
    <mergeCell ref="N42:N45"/>
    <mergeCell ref="M42:M45"/>
    <mergeCell ref="F55:N55"/>
    <mergeCell ref="F56:H57"/>
    <mergeCell ref="A56:E57"/>
    <mergeCell ref="A55:E55"/>
    <mergeCell ref="A21:D21"/>
    <mergeCell ref="G43:H43"/>
    <mergeCell ref="A22:D22"/>
    <mergeCell ref="A76:K76"/>
    <mergeCell ref="A38:D38"/>
    <mergeCell ref="A39:D39"/>
    <mergeCell ref="E38:F38"/>
    <mergeCell ref="A33:K33"/>
    <mergeCell ref="A32:K32"/>
    <mergeCell ref="G45:H45"/>
    <mergeCell ref="A35:K35"/>
    <mergeCell ref="I39:N39"/>
    <mergeCell ref="I38:N38"/>
    <mergeCell ref="I40:I41"/>
    <mergeCell ref="A27:B27"/>
    <mergeCell ref="E27:K27"/>
    <mergeCell ref="A42:D45"/>
    <mergeCell ref="E42:F45"/>
    <mergeCell ref="A54:E54"/>
    <mergeCell ref="A58:E58"/>
    <mergeCell ref="G42:H42"/>
    <mergeCell ref="A75:D75"/>
    <mergeCell ref="E39:F39"/>
    <mergeCell ref="A40:D41"/>
    <mergeCell ref="E136:F136"/>
    <mergeCell ref="A136:D136"/>
    <mergeCell ref="A139:D139"/>
    <mergeCell ref="I103:N103"/>
    <mergeCell ref="F68:N68"/>
    <mergeCell ref="F69:N69"/>
    <mergeCell ref="G112:H112"/>
    <mergeCell ref="A112:D112"/>
    <mergeCell ref="E112:F112"/>
    <mergeCell ref="G110:H110"/>
    <mergeCell ref="G107:H107"/>
    <mergeCell ref="K105:K106"/>
    <mergeCell ref="N134:N135"/>
    <mergeCell ref="K107:K110"/>
    <mergeCell ref="G108:H108"/>
    <mergeCell ref="J107:J110"/>
    <mergeCell ref="A116:N116"/>
    <mergeCell ref="M134:M135"/>
    <mergeCell ref="G109:H109"/>
    <mergeCell ref="L107:L110"/>
    <mergeCell ref="M107:M110"/>
    <mergeCell ref="A130:N130"/>
    <mergeCell ref="A131:N131"/>
    <mergeCell ref="L134:L135"/>
  </mergeCells>
  <conditionalFormatting sqref="Q160:XFD162 B161:N161 L160:N161 L156:N156 J155:N155 B152:N152 B149:K149 N148:N149 Q148:XFD150 O148:JB156 Q143:XFD143 N144:XFD144 L142:M144 N142:N143 O140:JB143 C128:N128 G107 A107 I103:I111 J105:M111 N105:N110 N111:XFD111 O115:XFD116 L115:N115 B77:N77 E75:H75 E83:N83 Q81:XFD82 Q77:XFD79 L88 M88:M91 N88:N90 L90:L91 B80:N80 L75:N77 N91:JA91 A67:A70 L70:N72 B67:N67 B63:K63 Q63:XFD66 E60:F61 O62:JB72 L62:N63 I56 L56:N56 B53:N53 L48:N49 B48:F48 I48:K48 I37:I40 J40:N40 J37:N37 A32:C34 G42 A42 J42:N42 S37:S46 O32:P46 L58:N58 F58:F59 L32:N35 B35:C35 B37:H37 L96:N96 O75:JB90 I9 H10 J16:K25 F17:G26 I15:I25 L15:N25 E11:I11 A1:A2 B28:K28 L27:N28 D2 I17:N26 J9:N11 P9:P10 A80:A88 A115:A116 L2:P5 D4:I5 B4:B5 C2:C5 J1:K5 S1:S7 A4:A14 Q52:XFD52 A48:A49 O47:JB49 O52:JB58 A52:A55 Q45:XFD47 I42:I47 B46:C47 A146:A150 L146:M149 N146:XFD147 I163:N173 Q160:JB1048576 O160:P173 I58:I61 A58:A64 L59:IY61 A72:A78 L73:IY74 I70:K75 F72:H74 L94:JA95 A152:A162 I155:I159 F156:F159 L157:IY159 A17:A40 T1:JB46 Q1:R46 A90:A91 O96:XFD98 A94:A98 A101:A105 O101:XFD110 A140:A144 A128:A131 O128:XFD133 I113:XFD114 I134:XFD137">
    <cfRule type="cellIs" dxfId="628" priority="257" stopIfTrue="1" operator="lessThan">
      <formula>0</formula>
    </cfRule>
    <cfRule type="containsErrors" dxfId="627" priority="259" stopIfTrue="1">
      <formula>ISERROR(A1)</formula>
    </cfRule>
  </conditionalFormatting>
  <conditionalFormatting sqref="L156 N156 N143 L159 N105:N110 N90 L75 N75 L72 N72 L48 N48 N58 L58 L61 N17:N26 L11 N11 L17:L26">
    <cfRule type="containsBlanks" dxfId="626" priority="262" stopIfTrue="1">
      <formula>LEN(TRIM(L11))=0</formula>
    </cfRule>
  </conditionalFormatting>
  <conditionalFormatting sqref="A50:A51 B50:N50 O50:XFD51">
    <cfRule type="cellIs" dxfId="625" priority="133" stopIfTrue="1" operator="lessThan">
      <formula>0</formula>
    </cfRule>
    <cfRule type="containsErrors" dxfId="624" priority="134" stopIfTrue="1">
      <formula>ISERROR(A50)</formula>
    </cfRule>
  </conditionalFormatting>
  <conditionalFormatting sqref="L145:XFD145 A145">
    <cfRule type="cellIs" dxfId="623" priority="86" stopIfTrue="1" operator="lessThan">
      <formula>0</formula>
    </cfRule>
    <cfRule type="containsErrors" dxfId="622" priority="87" stopIfTrue="1">
      <formula>ISERROR(A145)</formula>
    </cfRule>
  </conditionalFormatting>
  <conditionalFormatting sqref="N145">
    <cfRule type="containsBlanks" dxfId="621" priority="88" stopIfTrue="1">
      <formula>LEN(TRIM(N145))=0</formula>
    </cfRule>
  </conditionalFormatting>
  <conditionalFormatting sqref="G164:H167 A163:A173 B164:F173 G169:H173">
    <cfRule type="cellIs" dxfId="620" priority="60" stopIfTrue="1" operator="lessThan">
      <formula>0</formula>
    </cfRule>
    <cfRule type="containsErrors" dxfId="619" priority="61" stopIfTrue="1">
      <formula>ISERROR(A163)</formula>
    </cfRule>
  </conditionalFormatting>
  <conditionalFormatting sqref="E117:N117 O117:JB121 A117:A121">
    <cfRule type="cellIs" dxfId="618" priority="35" stopIfTrue="1" operator="lessThan">
      <formula>0</formula>
    </cfRule>
    <cfRule type="containsErrors" dxfId="617" priority="36" stopIfTrue="1">
      <formula>ISERROR(A117)</formula>
    </cfRule>
  </conditionalFormatting>
  <conditionalFormatting sqref="A126:A127 L126:JB126 L127:M127 O127:JB127">
    <cfRule type="cellIs" dxfId="616" priority="32" stopIfTrue="1" operator="lessThan">
      <formula>0</formula>
    </cfRule>
    <cfRule type="containsErrors" dxfId="615" priority="33" stopIfTrue="1">
      <formula>ISERROR(A126)</formula>
    </cfRule>
  </conditionalFormatting>
  <conditionalFormatting sqref="N126">
    <cfRule type="containsBlanks" dxfId="614" priority="34" stopIfTrue="1">
      <formula>LEN(TRIM(N126))=0</formula>
    </cfRule>
  </conditionalFormatting>
  <conditionalFormatting sqref="L122 M122:JB123 A122">
    <cfRule type="cellIs" dxfId="613" priority="30" stopIfTrue="1" operator="lessThan">
      <formula>0</formula>
    </cfRule>
    <cfRule type="containsErrors" dxfId="612" priority="31" stopIfTrue="1">
      <formula>ISERROR(A122)</formula>
    </cfRule>
  </conditionalFormatting>
  <conditionalFormatting sqref="L124:JB124 A124">
    <cfRule type="cellIs" dxfId="611" priority="27" stopIfTrue="1" operator="lessThan">
      <formula>0</formula>
    </cfRule>
    <cfRule type="containsErrors" dxfId="610" priority="28" stopIfTrue="1">
      <formula>ISERROR(A124)</formula>
    </cfRule>
  </conditionalFormatting>
  <conditionalFormatting sqref="N124">
    <cfRule type="containsBlanks" dxfId="609" priority="29" stopIfTrue="1">
      <formula>LEN(TRIM(N124))=0</formula>
    </cfRule>
  </conditionalFormatting>
  <conditionalFormatting sqref="L125:JB125 A125">
    <cfRule type="cellIs" dxfId="608" priority="24" stopIfTrue="1" operator="lessThan">
      <formula>0</formula>
    </cfRule>
    <cfRule type="containsErrors" dxfId="607" priority="25" stopIfTrue="1">
      <formula>ISERROR(A125)</formula>
    </cfRule>
  </conditionalFormatting>
  <conditionalFormatting sqref="N125">
    <cfRule type="containsBlanks" dxfId="606" priority="26" stopIfTrue="1">
      <formula>LEN(TRIM(N125))=0</formula>
    </cfRule>
  </conditionalFormatting>
  <conditionalFormatting sqref="L92:JB92 A92">
    <cfRule type="cellIs" dxfId="605" priority="21" stopIfTrue="1" operator="lessThan">
      <formula>0</formula>
    </cfRule>
    <cfRule type="containsErrors" dxfId="604" priority="22" stopIfTrue="1">
      <formula>ISERROR(A92)</formula>
    </cfRule>
  </conditionalFormatting>
  <conditionalFormatting sqref="N92">
    <cfRule type="containsBlanks" dxfId="603" priority="23" stopIfTrue="1">
      <formula>LEN(TRIM(N92))=0</formula>
    </cfRule>
  </conditionalFormatting>
  <conditionalFormatting sqref="L93:JB93 A93">
    <cfRule type="cellIs" dxfId="602" priority="18" stopIfTrue="1" operator="lessThan">
      <formula>0</formula>
    </cfRule>
    <cfRule type="containsErrors" dxfId="601" priority="19" stopIfTrue="1">
      <formula>ISERROR(A93)</formula>
    </cfRule>
  </conditionalFormatting>
  <conditionalFormatting sqref="N93">
    <cfRule type="containsBlanks" dxfId="600" priority="20" stopIfTrue="1">
      <formula>LEN(TRIM(N93))=0</formula>
    </cfRule>
  </conditionalFormatting>
  <conditionalFormatting sqref="B99:N99 A99:A100 O99:XFD100">
    <cfRule type="cellIs" dxfId="599" priority="16" stopIfTrue="1" operator="lessThan">
      <formula>0</formula>
    </cfRule>
    <cfRule type="containsErrors" dxfId="598" priority="17" stopIfTrue="1">
      <formula>ISERROR(A99)</formula>
    </cfRule>
  </conditionalFormatting>
  <conditionalFormatting sqref="G136 A136 L138:XFD138 A138 A134">
    <cfRule type="cellIs" dxfId="597" priority="11" stopIfTrue="1" operator="lessThan">
      <formula>0</formula>
    </cfRule>
    <cfRule type="containsErrors" dxfId="596" priority="12" stopIfTrue="1">
      <formula>ISERROR(A134)</formula>
    </cfRule>
  </conditionalFormatting>
  <conditionalFormatting sqref="I132:I133 A132:A133">
    <cfRule type="cellIs" dxfId="595" priority="14" stopIfTrue="1" operator="lessThan">
      <formula>0</formula>
    </cfRule>
    <cfRule type="containsErrors" dxfId="594" priority="15" stopIfTrue="1">
      <formula>ISERROR(A132)</formula>
    </cfRule>
  </conditionalFormatting>
  <conditionalFormatting sqref="N134:N136">
    <cfRule type="containsBlanks" dxfId="593" priority="13" stopIfTrue="1">
      <formula>LEN(TRIM(N134))=0</formula>
    </cfRule>
  </conditionalFormatting>
  <conditionalFormatting sqref="G112 A112 I112:XFD112">
    <cfRule type="cellIs" dxfId="592" priority="8" stopIfTrue="1" operator="lessThan">
      <formula>0</formula>
    </cfRule>
    <cfRule type="containsErrors" dxfId="591" priority="9" stopIfTrue="1">
      <formula>ISERROR(A112)</formula>
    </cfRule>
  </conditionalFormatting>
  <conditionalFormatting sqref="N112">
    <cfRule type="containsBlanks" dxfId="590" priority="10" stopIfTrue="1">
      <formula>LEN(TRIM(N112))=0</formula>
    </cfRule>
  </conditionalFormatting>
  <conditionalFormatting sqref="E139:JB139 A139">
    <cfRule type="cellIs" dxfId="589" priority="3" stopIfTrue="1" operator="lessThan">
      <formula>0</formula>
    </cfRule>
    <cfRule type="containsErrors" dxfId="588" priority="4" stopIfTrue="1">
      <formula>ISERROR(A139)</formula>
    </cfRule>
  </conditionalFormatting>
  <conditionalFormatting sqref="N127">
    <cfRule type="cellIs" dxfId="587" priority="1" stopIfTrue="1" operator="lessThan">
      <formula>0</formula>
    </cfRule>
    <cfRule type="containsErrors" dxfId="586" priority="2" stopIfTrue="1">
      <formula>ISERROR(N127)</formula>
    </cfRule>
  </conditionalFormatting>
  <dataValidations count="7">
    <dataValidation type="whole" operator="lessThanOrEqual" showInputMessage="1" showErrorMessage="1" errorTitle="Max Value Exceeded" error="The Non-Federal Contribution entered cannot be greater than the Total Cost for this line item." sqref="M107 M11 M17:M26 M48 M42 M58 M72 M75 M143:M147 M156 M112 M90:M95 M136 M124:M126">
      <formula1>L11</formula1>
    </dataValidation>
    <dataValidation type="list" allowBlank="1" showInputMessage="1" sqref="A58:E58">
      <formula1>PA1EquipmentDDL</formula1>
    </dataValidation>
    <dataValidation type="list" allowBlank="1" showInputMessage="1" sqref="A72:E72">
      <formula1>PA1SuppliesDDL</formula1>
    </dataValidation>
    <dataValidation type="list" allowBlank="1" showInputMessage="1" showErrorMessage="1" sqref="H12 M12">
      <formula1>$V$12:$V$13</formula1>
    </dataValidation>
    <dataValidation type="list" allowBlank="1" showInputMessage="1" showErrorMessage="1" errorTitle="Unallowable Position" error="Only positions specified in the dropdown list are allowed" sqref="A11:D11">
      <formula1>PA1PersonnelOptions</formula1>
    </dataValidation>
    <dataValidation type="decimal" allowBlank="1" showInputMessage="1" showErrorMessage="1" sqref="Q3:Q10">
      <formula1>1</formula1>
      <formula2>100</formula2>
    </dataValidation>
    <dataValidation type="list" allowBlank="1" showInputMessage="1" showErrorMessage="1" sqref="H90:K95 H124:K126">
      <formula1>DemographicsYesNoSelection</formula1>
    </dataValidation>
  </dataValidations>
  <pageMargins left="0.7" right="0.7" top="0.75" bottom="0.75" header="0.3" footer="0.3"/>
  <pageSetup scale="93" orientation="landscape" r:id="rId1"/>
  <headerFooter>
    <oddHeader>&amp;CPurpose Area #1</oddHeader>
    <oddFooter>&amp;C&amp;P</oddFooter>
  </headerFooter>
  <rowBreaks count="6" manualBreakCount="6">
    <brk id="11" max="16383" man="1"/>
    <brk id="36" max="16383" man="1"/>
    <brk id="52" max="16383" man="1"/>
    <brk id="66" max="16383" man="1"/>
    <brk id="79" max="16383" man="1"/>
    <brk id="8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90" r:id="rId4" name="Button 166">
              <controlPr defaultSize="0" print="0" autoFill="0" autoPict="0" macro="[0]!InsertRowsNarrative">
                <anchor moveWithCells="1" sizeWithCells="1">
                  <from>
                    <xdr:col>11</xdr:col>
                    <xdr:colOff>213360</xdr:colOff>
                    <xdr:row>62</xdr:row>
                    <xdr:rowOff>22860</xdr:rowOff>
                  </from>
                  <to>
                    <xdr:col>14</xdr:col>
                    <xdr:colOff>0</xdr:colOff>
                    <xdr:row>62</xdr:row>
                    <xdr:rowOff>274320</xdr:rowOff>
                  </to>
                </anchor>
              </controlPr>
            </control>
          </mc:Choice>
        </mc:AlternateContent>
        <mc:AlternateContent xmlns:mc="http://schemas.openxmlformats.org/markup-compatibility/2006">
          <mc:Choice Requires="x14">
            <control shapeId="1191" r:id="rId5" name="Button 167">
              <controlPr defaultSize="0" print="0" autoFill="0" autoPict="0" macro="[0]!InsertRowsNarrative">
                <anchor moveWithCells="1" sizeWithCells="1">
                  <from>
                    <xdr:col>11</xdr:col>
                    <xdr:colOff>213360</xdr:colOff>
                    <xdr:row>76</xdr:row>
                    <xdr:rowOff>30480</xdr:rowOff>
                  </from>
                  <to>
                    <xdr:col>14</xdr:col>
                    <xdr:colOff>0</xdr:colOff>
                    <xdr:row>76</xdr:row>
                    <xdr:rowOff>274320</xdr:rowOff>
                  </to>
                </anchor>
              </controlPr>
            </control>
          </mc:Choice>
        </mc:AlternateContent>
        <mc:AlternateContent xmlns:mc="http://schemas.openxmlformats.org/markup-compatibility/2006">
          <mc:Choice Requires="x14">
            <control shapeId="1194" r:id="rId6" name="Button 170">
              <controlPr defaultSize="0" print="0" autoFill="0" autoPict="0" macro="[0]!InsertRowsNarrative">
                <anchor moveWithCells="1" sizeWithCells="1">
                  <from>
                    <xdr:col>11</xdr:col>
                    <xdr:colOff>213360</xdr:colOff>
                    <xdr:row>148</xdr:row>
                    <xdr:rowOff>45720</xdr:rowOff>
                  </from>
                  <to>
                    <xdr:col>13</xdr:col>
                    <xdr:colOff>312420</xdr:colOff>
                    <xdr:row>148</xdr:row>
                    <xdr:rowOff>289560</xdr:rowOff>
                  </to>
                </anchor>
              </controlPr>
            </control>
          </mc:Choice>
        </mc:AlternateContent>
        <mc:AlternateContent xmlns:mc="http://schemas.openxmlformats.org/markup-compatibility/2006">
          <mc:Choice Requires="x14">
            <control shapeId="1195" r:id="rId7" name="Button 171">
              <controlPr defaultSize="0" print="0" autoFill="0" autoPict="0" macro="[0]!InsertRowsNarrative">
                <anchor moveWithCells="1" sizeWithCells="1">
                  <from>
                    <xdr:col>11</xdr:col>
                    <xdr:colOff>213360</xdr:colOff>
                    <xdr:row>160</xdr:row>
                    <xdr:rowOff>30480</xdr:rowOff>
                  </from>
                  <to>
                    <xdr:col>14</xdr:col>
                    <xdr:colOff>0</xdr:colOff>
                    <xdr:row>160</xdr:row>
                    <xdr:rowOff>289560</xdr:rowOff>
                  </to>
                </anchor>
              </controlPr>
            </control>
          </mc:Choice>
        </mc:AlternateContent>
        <mc:AlternateContent xmlns:mc="http://schemas.openxmlformats.org/markup-compatibility/2006">
          <mc:Choice Requires="x14">
            <control shapeId="1279" r:id="rId8" name="Button 255">
              <controlPr defaultSize="0" print="0" autoFill="0" autoPict="0" macro="[0]!InsertRowsNarrative">
                <anchor moveWithCells="1" sizeWithCells="1">
                  <from>
                    <xdr:col>11</xdr:col>
                    <xdr:colOff>198120</xdr:colOff>
                    <xdr:row>6</xdr:row>
                    <xdr:rowOff>0</xdr:rowOff>
                  </from>
                  <to>
                    <xdr:col>14</xdr:col>
                    <xdr:colOff>0</xdr:colOff>
                    <xdr:row>6</xdr:row>
                    <xdr:rowOff>0</xdr:rowOff>
                  </to>
                </anchor>
              </controlPr>
            </control>
          </mc:Choice>
        </mc:AlternateContent>
        <mc:AlternateContent xmlns:mc="http://schemas.openxmlformats.org/markup-compatibility/2006">
          <mc:Choice Requires="x14">
            <control shapeId="1294" r:id="rId9" name="Button 270">
              <controlPr defaultSize="0" print="0" autoFill="0" autoPict="0" macro="[0]!InsertRowsNarrative">
                <anchor moveWithCells="1" sizeWithCells="1">
                  <from>
                    <xdr:col>11</xdr:col>
                    <xdr:colOff>198120</xdr:colOff>
                    <xdr:row>6</xdr:row>
                    <xdr:rowOff>0</xdr:rowOff>
                  </from>
                  <to>
                    <xdr:col>14</xdr:col>
                    <xdr:colOff>0</xdr:colOff>
                    <xdr:row>6</xdr:row>
                    <xdr:rowOff>0</xdr:rowOff>
                  </to>
                </anchor>
              </controlPr>
            </control>
          </mc:Choice>
        </mc:AlternateContent>
        <mc:AlternateContent xmlns:mc="http://schemas.openxmlformats.org/markup-compatibility/2006">
          <mc:Choice Requires="x14">
            <control shapeId="1309" r:id="rId10" name="Button 285">
              <controlPr defaultSize="0" print="0" autoFill="0" autoPict="0" macro="[0]!InsertRowsNarrative">
                <anchor moveWithCells="1" sizeWithCells="1">
                  <from>
                    <xdr:col>11</xdr:col>
                    <xdr:colOff>198120</xdr:colOff>
                    <xdr:row>6</xdr:row>
                    <xdr:rowOff>0</xdr:rowOff>
                  </from>
                  <to>
                    <xdr:col>14</xdr:col>
                    <xdr:colOff>0</xdr:colOff>
                    <xdr:row>6</xdr:row>
                    <xdr:rowOff>0</xdr:rowOff>
                  </to>
                </anchor>
              </controlPr>
            </control>
          </mc:Choice>
        </mc:AlternateContent>
        <mc:AlternateContent xmlns:mc="http://schemas.openxmlformats.org/markup-compatibility/2006">
          <mc:Choice Requires="x14">
            <control shapeId="1324" r:id="rId11" name="Button 300">
              <controlPr defaultSize="0" print="0" autoFill="0" autoPict="0" macro="[0]!InsertRowsNarrative">
                <anchor moveWithCells="1" sizeWithCells="1">
                  <from>
                    <xdr:col>11</xdr:col>
                    <xdr:colOff>198120</xdr:colOff>
                    <xdr:row>6</xdr:row>
                    <xdr:rowOff>0</xdr:rowOff>
                  </from>
                  <to>
                    <xdr:col>14</xdr:col>
                    <xdr:colOff>0</xdr:colOff>
                    <xdr:row>6</xdr:row>
                    <xdr:rowOff>0</xdr:rowOff>
                  </to>
                </anchor>
              </controlPr>
            </control>
          </mc:Choice>
        </mc:AlternateContent>
        <mc:AlternateContent xmlns:mc="http://schemas.openxmlformats.org/markup-compatibility/2006">
          <mc:Choice Requires="x14">
            <control shapeId="1339" r:id="rId12" name="Button 315">
              <controlPr defaultSize="0" print="0" autoFill="0" autoPict="0" macro="[0]!InsertRowsCivilianPersonnel">
                <anchor moveWithCells="1" sizeWithCells="1">
                  <from>
                    <xdr:col>0</xdr:col>
                    <xdr:colOff>60960</xdr:colOff>
                    <xdr:row>35</xdr:row>
                    <xdr:rowOff>0</xdr:rowOff>
                  </from>
                  <to>
                    <xdr:col>3</xdr:col>
                    <xdr:colOff>99060</xdr:colOff>
                    <xdr:row>35</xdr:row>
                    <xdr:rowOff>0</xdr:rowOff>
                  </to>
                </anchor>
              </controlPr>
            </control>
          </mc:Choice>
        </mc:AlternateContent>
        <mc:AlternateContent xmlns:mc="http://schemas.openxmlformats.org/markup-compatibility/2006">
          <mc:Choice Requires="x14">
            <control shapeId="1340" r:id="rId13" name="Button 316">
              <controlPr defaultSize="0" print="0" autoFill="0" autoPict="0" macro="[0]!Module1.DeleteSelectedRow">
                <anchor moveWithCells="1" sizeWithCells="1">
                  <from>
                    <xdr:col>3</xdr:col>
                    <xdr:colOff>289560</xdr:colOff>
                    <xdr:row>35</xdr:row>
                    <xdr:rowOff>0</xdr:rowOff>
                  </from>
                  <to>
                    <xdr:col>4</xdr:col>
                    <xdr:colOff>144780</xdr:colOff>
                    <xdr:row>35</xdr:row>
                    <xdr:rowOff>0</xdr:rowOff>
                  </to>
                </anchor>
              </controlPr>
            </control>
          </mc:Choice>
        </mc:AlternateContent>
        <mc:AlternateContent xmlns:mc="http://schemas.openxmlformats.org/markup-compatibility/2006">
          <mc:Choice Requires="x14">
            <control shapeId="1341" r:id="rId14" name="Button 317">
              <controlPr defaultSize="0" print="0" autoFill="0" autoPict="0" macro="[0]!InsertRowsNarrative">
                <anchor moveWithCells="1" sizeWithCells="1">
                  <from>
                    <xdr:col>11</xdr:col>
                    <xdr:colOff>198120</xdr:colOff>
                    <xdr:row>35</xdr:row>
                    <xdr:rowOff>0</xdr:rowOff>
                  </from>
                  <to>
                    <xdr:col>14</xdr:col>
                    <xdr:colOff>0</xdr:colOff>
                    <xdr:row>35</xdr:row>
                    <xdr:rowOff>0</xdr:rowOff>
                  </to>
                </anchor>
              </controlPr>
            </control>
          </mc:Choice>
        </mc:AlternateContent>
        <mc:AlternateContent xmlns:mc="http://schemas.openxmlformats.org/markup-compatibility/2006">
          <mc:Choice Requires="x14">
            <control shapeId="1342" r:id="rId15" name="Button 318">
              <controlPr defaultSize="0" print="0" autoFill="0" autoPict="0" macro="[0]!InsertRowsNarrative">
                <anchor moveWithCells="1" sizeWithCells="1">
                  <from>
                    <xdr:col>11</xdr:col>
                    <xdr:colOff>198120</xdr:colOff>
                    <xdr:row>35</xdr:row>
                    <xdr:rowOff>0</xdr:rowOff>
                  </from>
                  <to>
                    <xdr:col>14</xdr:col>
                    <xdr:colOff>0</xdr:colOff>
                    <xdr:row>35</xdr:row>
                    <xdr:rowOff>0</xdr:rowOff>
                  </to>
                </anchor>
              </controlPr>
            </control>
          </mc:Choice>
        </mc:AlternateContent>
        <mc:AlternateContent xmlns:mc="http://schemas.openxmlformats.org/markup-compatibility/2006">
          <mc:Choice Requires="x14">
            <control shapeId="1372" r:id="rId16" name="Button 348">
              <controlPr defaultSize="0" print="0" autoFill="0" autoPict="0" macro="[0]!InsertRowsNarrative">
                <anchor moveWithCells="1" sizeWithCells="1">
                  <from>
                    <xdr:col>11</xdr:col>
                    <xdr:colOff>198120</xdr:colOff>
                    <xdr:row>6</xdr:row>
                    <xdr:rowOff>0</xdr:rowOff>
                  </from>
                  <to>
                    <xdr:col>14</xdr:col>
                    <xdr:colOff>0</xdr:colOff>
                    <xdr:row>6</xdr:row>
                    <xdr:rowOff>0</xdr:rowOff>
                  </to>
                </anchor>
              </controlPr>
            </control>
          </mc:Choice>
        </mc:AlternateContent>
        <mc:AlternateContent xmlns:mc="http://schemas.openxmlformats.org/markup-compatibility/2006">
          <mc:Choice Requires="x14">
            <control shapeId="1387" r:id="rId17" name="Button 363">
              <controlPr defaultSize="0" print="0" autoFill="0" autoPict="0" macro="[0]!InsertRowsNarrative">
                <anchor moveWithCells="1" sizeWithCells="1">
                  <from>
                    <xdr:col>11</xdr:col>
                    <xdr:colOff>198120</xdr:colOff>
                    <xdr:row>35</xdr:row>
                    <xdr:rowOff>0</xdr:rowOff>
                  </from>
                  <to>
                    <xdr:col>14</xdr:col>
                    <xdr:colOff>0</xdr:colOff>
                    <xdr:row>35</xdr:row>
                    <xdr:rowOff>0</xdr:rowOff>
                  </to>
                </anchor>
              </controlPr>
            </control>
          </mc:Choice>
        </mc:AlternateContent>
        <mc:AlternateContent xmlns:mc="http://schemas.openxmlformats.org/markup-compatibility/2006">
          <mc:Choice Requires="x14">
            <control shapeId="1402" r:id="rId18" name="Button 378">
              <controlPr defaultSize="0" print="0" autoFill="0" autoPict="0" macro="[0]!InsertRowsNarrative">
                <anchor moveWithCells="1" sizeWithCells="1">
                  <from>
                    <xdr:col>11</xdr:col>
                    <xdr:colOff>198120</xdr:colOff>
                    <xdr:row>35</xdr:row>
                    <xdr:rowOff>0</xdr:rowOff>
                  </from>
                  <to>
                    <xdr:col>14</xdr:col>
                    <xdr:colOff>0</xdr:colOff>
                    <xdr:row>35</xdr:row>
                    <xdr:rowOff>0</xdr:rowOff>
                  </to>
                </anchor>
              </controlPr>
            </control>
          </mc:Choice>
        </mc:AlternateContent>
        <mc:AlternateContent xmlns:mc="http://schemas.openxmlformats.org/markup-compatibility/2006">
          <mc:Choice Requires="x14">
            <control shapeId="1422" r:id="rId19" name="Button 398">
              <controlPr defaultSize="0" print="0" autoFill="0" autoPict="0" macro="[0]!InsertRowsNarrative">
                <anchor moveWithCells="1" sizeWithCells="1">
                  <from>
                    <xdr:col>11</xdr:col>
                    <xdr:colOff>198120</xdr:colOff>
                    <xdr:row>6</xdr:row>
                    <xdr:rowOff>0</xdr:rowOff>
                  </from>
                  <to>
                    <xdr:col>14</xdr:col>
                    <xdr:colOff>0</xdr:colOff>
                    <xdr:row>6</xdr:row>
                    <xdr:rowOff>0</xdr:rowOff>
                  </to>
                </anchor>
              </controlPr>
            </control>
          </mc:Choice>
        </mc:AlternateContent>
        <mc:AlternateContent xmlns:mc="http://schemas.openxmlformats.org/markup-compatibility/2006">
          <mc:Choice Requires="x14">
            <control shapeId="1444" r:id="rId20" name="Button 420">
              <controlPr defaultSize="0" print="0" autoFill="0" autoPict="0" macro="[0]!InsertRowsNarrative">
                <anchor moveWithCells="1" sizeWithCells="1">
                  <from>
                    <xdr:col>11</xdr:col>
                    <xdr:colOff>198120</xdr:colOff>
                    <xdr:row>6</xdr:row>
                    <xdr:rowOff>0</xdr:rowOff>
                  </from>
                  <to>
                    <xdr:col>14</xdr:col>
                    <xdr:colOff>0</xdr:colOff>
                    <xdr:row>6</xdr:row>
                    <xdr:rowOff>0</xdr:rowOff>
                  </to>
                </anchor>
              </controlPr>
            </control>
          </mc:Choice>
        </mc:AlternateContent>
        <mc:AlternateContent xmlns:mc="http://schemas.openxmlformats.org/markup-compatibility/2006">
          <mc:Choice Requires="x14">
            <control shapeId="1459" r:id="rId21" name="Button 435">
              <controlPr defaultSize="0" print="0" autoFill="0" autoPict="0" macro="[0]!InsertRowsNarrative">
                <anchor moveWithCells="1" sizeWithCells="1">
                  <from>
                    <xdr:col>11</xdr:col>
                    <xdr:colOff>198120</xdr:colOff>
                    <xdr:row>6</xdr:row>
                    <xdr:rowOff>0</xdr:rowOff>
                  </from>
                  <to>
                    <xdr:col>14</xdr:col>
                    <xdr:colOff>0</xdr:colOff>
                    <xdr:row>6</xdr:row>
                    <xdr:rowOff>0</xdr:rowOff>
                  </to>
                </anchor>
              </controlPr>
            </control>
          </mc:Choice>
        </mc:AlternateContent>
        <mc:AlternateContent xmlns:mc="http://schemas.openxmlformats.org/markup-compatibility/2006">
          <mc:Choice Requires="x14">
            <control shapeId="1476" r:id="rId22" name="Button 452">
              <controlPr defaultSize="0" print="0" autoFill="0" autoPict="0" macro="[0]!InsertRowsNarrative">
                <anchor moveWithCells="1" sizeWithCells="1">
                  <from>
                    <xdr:col>11</xdr:col>
                    <xdr:colOff>198120</xdr:colOff>
                    <xdr:row>6</xdr:row>
                    <xdr:rowOff>0</xdr:rowOff>
                  </from>
                  <to>
                    <xdr:col>14</xdr:col>
                    <xdr:colOff>0</xdr:colOff>
                    <xdr:row>6</xdr:row>
                    <xdr:rowOff>0</xdr:rowOff>
                  </to>
                </anchor>
              </controlPr>
            </control>
          </mc:Choice>
        </mc:AlternateContent>
        <mc:AlternateContent xmlns:mc="http://schemas.openxmlformats.org/markup-compatibility/2006">
          <mc:Choice Requires="x14">
            <control shapeId="1484" r:id="rId23" name="Button 460">
              <controlPr defaultSize="0" print="0" autoFill="0" autoPict="0" macro="[0]!InsertRowsNarrative">
                <anchor moveWithCells="1" sizeWithCells="1">
                  <from>
                    <xdr:col>11</xdr:col>
                    <xdr:colOff>198120</xdr:colOff>
                    <xdr:row>6</xdr:row>
                    <xdr:rowOff>0</xdr:rowOff>
                  </from>
                  <to>
                    <xdr:col>14</xdr:col>
                    <xdr:colOff>0</xdr:colOff>
                    <xdr:row>6</xdr:row>
                    <xdr:rowOff>0</xdr:rowOff>
                  </to>
                </anchor>
              </controlPr>
            </control>
          </mc:Choice>
        </mc:AlternateContent>
        <mc:AlternateContent xmlns:mc="http://schemas.openxmlformats.org/markup-compatibility/2006">
          <mc:Choice Requires="x14">
            <control shapeId="1499" r:id="rId24" name="Button 475">
              <controlPr defaultSize="0" print="0" autoFill="0" autoPict="0" macro="[0]!InsertRowsNarrative">
                <anchor moveWithCells="1" sizeWithCells="1">
                  <from>
                    <xdr:col>11</xdr:col>
                    <xdr:colOff>198120</xdr:colOff>
                    <xdr:row>6</xdr:row>
                    <xdr:rowOff>0</xdr:rowOff>
                  </from>
                  <to>
                    <xdr:col>14</xdr:col>
                    <xdr:colOff>0</xdr:colOff>
                    <xdr:row>6</xdr:row>
                    <xdr:rowOff>0</xdr:rowOff>
                  </to>
                </anchor>
              </controlPr>
            </control>
          </mc:Choice>
        </mc:AlternateContent>
        <mc:AlternateContent xmlns:mc="http://schemas.openxmlformats.org/markup-compatibility/2006">
          <mc:Choice Requires="x14">
            <control shapeId="1727" r:id="rId25" name="Button 703">
              <controlPr defaultSize="0" print="0" autoFill="0" autoPict="0" macro="[0]!InsertRowsNarrative">
                <anchor moveWithCells="1" sizeWithCells="1">
                  <from>
                    <xdr:col>11</xdr:col>
                    <xdr:colOff>182880</xdr:colOff>
                    <xdr:row>49</xdr:row>
                    <xdr:rowOff>7620</xdr:rowOff>
                  </from>
                  <to>
                    <xdr:col>14</xdr:col>
                    <xdr:colOff>0</xdr:colOff>
                    <xdr:row>49</xdr:row>
                    <xdr:rowOff>274320</xdr:rowOff>
                  </to>
                </anchor>
              </controlPr>
            </control>
          </mc:Choice>
        </mc:AlternateContent>
        <mc:AlternateContent xmlns:mc="http://schemas.openxmlformats.org/markup-compatibility/2006">
          <mc:Choice Requires="x14">
            <control shapeId="1731" r:id="rId26" name="Button 707">
              <controlPr defaultSize="0" print="0" autoFill="0" autoPict="0" macro="[0]!DeleteEquipmentPA1">
                <anchor moveWithCells="1" sizeWithCells="1">
                  <from>
                    <xdr:col>2</xdr:col>
                    <xdr:colOff>213360</xdr:colOff>
                    <xdr:row>55</xdr:row>
                    <xdr:rowOff>38100</xdr:rowOff>
                  </from>
                  <to>
                    <xdr:col>3</xdr:col>
                    <xdr:colOff>198120</xdr:colOff>
                    <xdr:row>56</xdr:row>
                    <xdr:rowOff>121920</xdr:rowOff>
                  </to>
                </anchor>
              </controlPr>
            </control>
          </mc:Choice>
        </mc:AlternateContent>
        <mc:AlternateContent xmlns:mc="http://schemas.openxmlformats.org/markup-compatibility/2006">
          <mc:Choice Requires="x14">
            <control shapeId="1732" r:id="rId27" name="Button 708">
              <controlPr defaultSize="0" print="0" autoFill="0" autoPict="0" macro="[0]!DeleteSuppliesPA1">
                <anchor moveWithCells="1" sizeWithCells="1">
                  <from>
                    <xdr:col>2</xdr:col>
                    <xdr:colOff>213360</xdr:colOff>
                    <xdr:row>69</xdr:row>
                    <xdr:rowOff>60960</xdr:rowOff>
                  </from>
                  <to>
                    <xdr:col>3</xdr:col>
                    <xdr:colOff>213360</xdr:colOff>
                    <xdr:row>70</xdr:row>
                    <xdr:rowOff>121920</xdr:rowOff>
                  </to>
                </anchor>
              </controlPr>
            </control>
          </mc:Choice>
        </mc:AlternateContent>
        <mc:AlternateContent xmlns:mc="http://schemas.openxmlformats.org/markup-compatibility/2006">
          <mc:Choice Requires="x14">
            <control shapeId="1733" r:id="rId28" name="Button 709">
              <controlPr defaultSize="0" print="0" autoFill="0" autoPict="0" macro="[0]!DeleteConsultantItemPA1">
                <anchor moveWithCells="1" sizeWithCells="1">
                  <from>
                    <xdr:col>2</xdr:col>
                    <xdr:colOff>220980</xdr:colOff>
                    <xdr:row>87</xdr:row>
                    <xdr:rowOff>45720</xdr:rowOff>
                  </from>
                  <to>
                    <xdr:col>3</xdr:col>
                    <xdr:colOff>289560</xdr:colOff>
                    <xdr:row>88</xdr:row>
                    <xdr:rowOff>137160</xdr:rowOff>
                  </to>
                </anchor>
              </controlPr>
            </control>
          </mc:Choice>
        </mc:AlternateContent>
        <mc:AlternateContent xmlns:mc="http://schemas.openxmlformats.org/markup-compatibility/2006">
          <mc:Choice Requires="x14">
            <control shapeId="1736" r:id="rId29" name="Button 712">
              <controlPr defaultSize="0" print="0" autoFill="0" autoPict="0" macro="[0]!DeleteOtherPA1">
                <anchor moveWithCells="1" sizeWithCells="1">
                  <from>
                    <xdr:col>2</xdr:col>
                    <xdr:colOff>213360</xdr:colOff>
                    <xdr:row>141</xdr:row>
                    <xdr:rowOff>60960</xdr:rowOff>
                  </from>
                  <to>
                    <xdr:col>3</xdr:col>
                    <xdr:colOff>274320</xdr:colOff>
                    <xdr:row>141</xdr:row>
                    <xdr:rowOff>335280</xdr:rowOff>
                  </to>
                </anchor>
              </controlPr>
            </control>
          </mc:Choice>
        </mc:AlternateContent>
        <mc:AlternateContent xmlns:mc="http://schemas.openxmlformats.org/markup-compatibility/2006">
          <mc:Choice Requires="x14">
            <control shapeId="1737" r:id="rId30" name="Button 713">
              <controlPr defaultSize="0" print="0" autoFill="0" autoPict="0" macro="[0]!DeleteIndirectCostPA1">
                <anchor moveWithCells="1" sizeWithCells="1">
                  <from>
                    <xdr:col>2</xdr:col>
                    <xdr:colOff>190500</xdr:colOff>
                    <xdr:row>154</xdr:row>
                    <xdr:rowOff>45720</xdr:rowOff>
                  </from>
                  <to>
                    <xdr:col>3</xdr:col>
                    <xdr:colOff>251460</xdr:colOff>
                    <xdr:row>154</xdr:row>
                    <xdr:rowOff>335280</xdr:rowOff>
                  </to>
                </anchor>
              </controlPr>
            </control>
          </mc:Choice>
        </mc:AlternateContent>
        <mc:AlternateContent xmlns:mc="http://schemas.openxmlformats.org/markup-compatibility/2006">
          <mc:Choice Requires="x14">
            <control shapeId="1738" r:id="rId31" name="Button 714">
              <controlPr defaultSize="0" print="0" autoFill="0" autoPict="0" macro="[0]!PA1AddSworn">
                <anchor moveWithCells="1" sizeWithCells="1">
                  <from>
                    <xdr:col>0</xdr:col>
                    <xdr:colOff>99060</xdr:colOff>
                    <xdr:row>5</xdr:row>
                    <xdr:rowOff>60960</xdr:rowOff>
                  </from>
                  <to>
                    <xdr:col>2</xdr:col>
                    <xdr:colOff>266700</xdr:colOff>
                    <xdr:row>5</xdr:row>
                    <xdr:rowOff>312420</xdr:rowOff>
                  </to>
                </anchor>
              </controlPr>
            </control>
          </mc:Choice>
        </mc:AlternateContent>
        <mc:AlternateContent xmlns:mc="http://schemas.openxmlformats.org/markup-compatibility/2006">
          <mc:Choice Requires="x14">
            <control shapeId="1754" r:id="rId32" name="Button 730">
              <controlPr defaultSize="0" print="0" autoFill="0" autoPict="0" macro="[0]!PA1AddCivilian">
                <anchor moveWithCells="1" sizeWithCells="1">
                  <from>
                    <xdr:col>2</xdr:col>
                    <xdr:colOff>350520</xdr:colOff>
                    <xdr:row>5</xdr:row>
                    <xdr:rowOff>45720</xdr:rowOff>
                  </from>
                  <to>
                    <xdr:col>4</xdr:col>
                    <xdr:colOff>152400</xdr:colOff>
                    <xdr:row>5</xdr:row>
                    <xdr:rowOff>304800</xdr:rowOff>
                  </to>
                </anchor>
              </controlPr>
            </control>
          </mc:Choice>
        </mc:AlternateContent>
        <mc:AlternateContent xmlns:mc="http://schemas.openxmlformats.org/markup-compatibility/2006">
          <mc:Choice Requires="x14">
            <control shapeId="1755" r:id="rId33" name="Button 731">
              <controlPr defaultSize="0" print="0" autoFill="0" autoPict="0" macro="[0]!PA1DeletePosition">
                <anchor moveWithCells="1" sizeWithCells="1">
                  <from>
                    <xdr:col>4</xdr:col>
                    <xdr:colOff>213360</xdr:colOff>
                    <xdr:row>5</xdr:row>
                    <xdr:rowOff>45720</xdr:rowOff>
                  </from>
                  <to>
                    <xdr:col>6</xdr:col>
                    <xdr:colOff>419100</xdr:colOff>
                    <xdr:row>5</xdr:row>
                    <xdr:rowOff>304800</xdr:rowOff>
                  </to>
                </anchor>
              </controlPr>
            </control>
          </mc:Choice>
        </mc:AlternateContent>
        <mc:AlternateContent xmlns:mc="http://schemas.openxmlformats.org/markup-compatibility/2006">
          <mc:Choice Requires="x14">
            <control shapeId="1785" r:id="rId34" name="Button 761">
              <controlPr defaultSize="0" print="0" autoFill="0" autoPict="0" macro="[0]!PA1AddTravel">
                <anchor moveWithCells="1" sizeWithCells="1">
                  <from>
                    <xdr:col>0</xdr:col>
                    <xdr:colOff>114300</xdr:colOff>
                    <xdr:row>39</xdr:row>
                    <xdr:rowOff>160020</xdr:rowOff>
                  </from>
                  <to>
                    <xdr:col>2</xdr:col>
                    <xdr:colOff>60960</xdr:colOff>
                    <xdr:row>40</xdr:row>
                    <xdr:rowOff>274320</xdr:rowOff>
                  </to>
                </anchor>
              </controlPr>
            </control>
          </mc:Choice>
        </mc:AlternateContent>
        <mc:AlternateContent xmlns:mc="http://schemas.openxmlformats.org/markup-compatibility/2006">
          <mc:Choice Requires="x14">
            <control shapeId="1786" r:id="rId35" name="Button 762">
              <controlPr defaultSize="0" print="0" autoFill="0" autoPict="0" macro="[0]!PA1DeleteTravel">
                <anchor moveWithCells="1" sizeWithCells="1">
                  <from>
                    <xdr:col>2</xdr:col>
                    <xdr:colOff>236220</xdr:colOff>
                    <xdr:row>39</xdr:row>
                    <xdr:rowOff>160020</xdr:rowOff>
                  </from>
                  <to>
                    <xdr:col>3</xdr:col>
                    <xdr:colOff>198120</xdr:colOff>
                    <xdr:row>40</xdr:row>
                    <xdr:rowOff>289560</xdr:rowOff>
                  </to>
                </anchor>
              </controlPr>
            </control>
          </mc:Choice>
        </mc:AlternateContent>
        <mc:AlternateContent xmlns:mc="http://schemas.openxmlformats.org/markup-compatibility/2006">
          <mc:Choice Requires="x14">
            <control shapeId="1787" r:id="rId36" name="Button 763">
              <controlPr defaultSize="0" print="0" autoFill="0" autoPict="0" macro="[0]!PA1AddEquipment">
                <anchor moveWithCells="1" sizeWithCells="1">
                  <from>
                    <xdr:col>0</xdr:col>
                    <xdr:colOff>99060</xdr:colOff>
                    <xdr:row>55</xdr:row>
                    <xdr:rowOff>45720</xdr:rowOff>
                  </from>
                  <to>
                    <xdr:col>2</xdr:col>
                    <xdr:colOff>137160</xdr:colOff>
                    <xdr:row>56</xdr:row>
                    <xdr:rowOff>114300</xdr:rowOff>
                  </to>
                </anchor>
              </controlPr>
            </control>
          </mc:Choice>
        </mc:AlternateContent>
        <mc:AlternateContent xmlns:mc="http://schemas.openxmlformats.org/markup-compatibility/2006">
          <mc:Choice Requires="x14">
            <control shapeId="1788" r:id="rId37" name="Button 764">
              <controlPr defaultSize="0" print="0" autoFill="0" autoPict="0" macro="[0]!PA1AddSupplies">
                <anchor moveWithCells="1" sizeWithCells="1">
                  <from>
                    <xdr:col>0</xdr:col>
                    <xdr:colOff>76200</xdr:colOff>
                    <xdr:row>69</xdr:row>
                    <xdr:rowOff>60960</xdr:rowOff>
                  </from>
                  <to>
                    <xdr:col>2</xdr:col>
                    <xdr:colOff>121920</xdr:colOff>
                    <xdr:row>70</xdr:row>
                    <xdr:rowOff>137160</xdr:rowOff>
                  </to>
                </anchor>
              </controlPr>
            </control>
          </mc:Choice>
        </mc:AlternateContent>
        <mc:AlternateContent xmlns:mc="http://schemas.openxmlformats.org/markup-compatibility/2006">
          <mc:Choice Requires="x14">
            <control shapeId="1790" r:id="rId38" name="Button 766">
              <controlPr defaultSize="0" print="0" autoFill="0" autoPict="0" macro="[0]!PA1AddConsultantItem">
                <anchor moveWithCells="1" sizeWithCells="1">
                  <from>
                    <xdr:col>0</xdr:col>
                    <xdr:colOff>45720</xdr:colOff>
                    <xdr:row>87</xdr:row>
                    <xdr:rowOff>45720</xdr:rowOff>
                  </from>
                  <to>
                    <xdr:col>2</xdr:col>
                    <xdr:colOff>144780</xdr:colOff>
                    <xdr:row>88</xdr:row>
                    <xdr:rowOff>144780</xdr:rowOff>
                  </to>
                </anchor>
              </controlPr>
            </control>
          </mc:Choice>
        </mc:AlternateContent>
        <mc:AlternateContent xmlns:mc="http://schemas.openxmlformats.org/markup-compatibility/2006">
          <mc:Choice Requires="x14">
            <control shapeId="1792" r:id="rId39" name="Button 768">
              <controlPr defaultSize="0" print="0" autoFill="0" autoPict="0" macro="[0]!PA1AddConsultantTravel">
                <anchor moveWithCells="1" sizeWithCells="1">
                  <from>
                    <xdr:col>0</xdr:col>
                    <xdr:colOff>68580</xdr:colOff>
                    <xdr:row>104</xdr:row>
                    <xdr:rowOff>144780</xdr:rowOff>
                  </from>
                  <to>
                    <xdr:col>2</xdr:col>
                    <xdr:colOff>106680</xdr:colOff>
                    <xdr:row>105</xdr:row>
                    <xdr:rowOff>0</xdr:rowOff>
                  </to>
                </anchor>
              </controlPr>
            </control>
          </mc:Choice>
        </mc:AlternateContent>
        <mc:AlternateContent xmlns:mc="http://schemas.openxmlformats.org/markup-compatibility/2006">
          <mc:Choice Requires="x14">
            <control shapeId="1793" r:id="rId40" name="Button 769">
              <controlPr defaultSize="0" print="0" autoFill="0" autoPict="0" macro="[0]!PA1DeleteConsultantTravel">
                <anchor moveWithCells="1" sizeWithCells="1">
                  <from>
                    <xdr:col>2</xdr:col>
                    <xdr:colOff>236220</xdr:colOff>
                    <xdr:row>104</xdr:row>
                    <xdr:rowOff>144780</xdr:rowOff>
                  </from>
                  <to>
                    <xdr:col>3</xdr:col>
                    <xdr:colOff>251460</xdr:colOff>
                    <xdr:row>105</xdr:row>
                    <xdr:rowOff>0</xdr:rowOff>
                  </to>
                </anchor>
              </controlPr>
            </control>
          </mc:Choice>
        </mc:AlternateContent>
        <mc:AlternateContent xmlns:mc="http://schemas.openxmlformats.org/markup-compatibility/2006">
          <mc:Choice Requires="x14">
            <control shapeId="1795" r:id="rId41" name="Button 771">
              <controlPr defaultSize="0" print="0" autoFill="0" autoPict="0" macro="[0]!PA1AddOtherCost">
                <anchor moveWithCells="1" sizeWithCells="1">
                  <from>
                    <xdr:col>0</xdr:col>
                    <xdr:colOff>45720</xdr:colOff>
                    <xdr:row>141</xdr:row>
                    <xdr:rowOff>60960</xdr:rowOff>
                  </from>
                  <to>
                    <xdr:col>2</xdr:col>
                    <xdr:colOff>152400</xdr:colOff>
                    <xdr:row>141</xdr:row>
                    <xdr:rowOff>335280</xdr:rowOff>
                  </to>
                </anchor>
              </controlPr>
            </control>
          </mc:Choice>
        </mc:AlternateContent>
        <mc:AlternateContent xmlns:mc="http://schemas.openxmlformats.org/markup-compatibility/2006">
          <mc:Choice Requires="x14">
            <control shapeId="1796" r:id="rId42" name="Button 772">
              <controlPr defaultSize="0" print="0" autoFill="0" autoPict="0" macro="[0]!PA1AddIndirectCost">
                <anchor moveWithCells="1" sizeWithCells="1">
                  <from>
                    <xdr:col>0</xdr:col>
                    <xdr:colOff>38100</xdr:colOff>
                    <xdr:row>154</xdr:row>
                    <xdr:rowOff>45720</xdr:rowOff>
                  </from>
                  <to>
                    <xdr:col>2</xdr:col>
                    <xdr:colOff>144780</xdr:colOff>
                    <xdr:row>154</xdr:row>
                    <xdr:rowOff>342900</xdr:rowOff>
                  </to>
                </anchor>
              </controlPr>
            </control>
          </mc:Choice>
        </mc:AlternateContent>
        <mc:AlternateContent xmlns:mc="http://schemas.openxmlformats.org/markup-compatibility/2006">
          <mc:Choice Requires="x14">
            <control shapeId="1799" r:id="rId43" name="Button 775">
              <controlPr defaultSize="0" print="0" autoFill="0" autoPict="0" macro="[0]!DeleteConsultantItemPA1">
                <anchor moveWithCells="1" sizeWithCells="1">
                  <from>
                    <xdr:col>2</xdr:col>
                    <xdr:colOff>220980</xdr:colOff>
                    <xdr:row>121</xdr:row>
                    <xdr:rowOff>45720</xdr:rowOff>
                  </from>
                  <to>
                    <xdr:col>3</xdr:col>
                    <xdr:colOff>289560</xdr:colOff>
                    <xdr:row>122</xdr:row>
                    <xdr:rowOff>137160</xdr:rowOff>
                  </to>
                </anchor>
              </controlPr>
            </control>
          </mc:Choice>
        </mc:AlternateContent>
        <mc:AlternateContent xmlns:mc="http://schemas.openxmlformats.org/markup-compatibility/2006">
          <mc:Choice Requires="x14">
            <control shapeId="1800" r:id="rId44" name="Button 776">
              <controlPr defaultSize="0" print="0" autoFill="0" autoPict="0" macro="[0]!PA1AddConsultantItem">
                <anchor moveWithCells="1" sizeWithCells="1">
                  <from>
                    <xdr:col>0</xdr:col>
                    <xdr:colOff>45720</xdr:colOff>
                    <xdr:row>121</xdr:row>
                    <xdr:rowOff>45720</xdr:rowOff>
                  </from>
                  <to>
                    <xdr:col>2</xdr:col>
                    <xdr:colOff>144780</xdr:colOff>
                    <xdr:row>122</xdr:row>
                    <xdr:rowOff>144780</xdr:rowOff>
                  </to>
                </anchor>
              </controlPr>
            </control>
          </mc:Choice>
        </mc:AlternateContent>
        <mc:AlternateContent xmlns:mc="http://schemas.openxmlformats.org/markup-compatibility/2006">
          <mc:Choice Requires="x14">
            <control shapeId="1811" r:id="rId45" name="Button 787">
              <controlPr defaultSize="0" print="0" autoFill="0" autoPict="0" macro="[0]!PA1AddConsultantTravel">
                <anchor moveWithCells="1" sizeWithCells="1">
                  <from>
                    <xdr:col>0</xdr:col>
                    <xdr:colOff>68580</xdr:colOff>
                    <xdr:row>133</xdr:row>
                    <xdr:rowOff>144780</xdr:rowOff>
                  </from>
                  <to>
                    <xdr:col>2</xdr:col>
                    <xdr:colOff>106680</xdr:colOff>
                    <xdr:row>134</xdr:row>
                    <xdr:rowOff>0</xdr:rowOff>
                  </to>
                </anchor>
              </controlPr>
            </control>
          </mc:Choice>
        </mc:AlternateContent>
        <mc:AlternateContent xmlns:mc="http://schemas.openxmlformats.org/markup-compatibility/2006">
          <mc:Choice Requires="x14">
            <control shapeId="1812" r:id="rId46" name="Button 788">
              <controlPr defaultSize="0" print="0" autoFill="0" autoPict="0" macro="[0]!PA1DeleteConsultantTravel">
                <anchor moveWithCells="1" sizeWithCells="1">
                  <from>
                    <xdr:col>2</xdr:col>
                    <xdr:colOff>236220</xdr:colOff>
                    <xdr:row>133</xdr:row>
                    <xdr:rowOff>144780</xdr:rowOff>
                  </from>
                  <to>
                    <xdr:col>3</xdr:col>
                    <xdr:colOff>251460</xdr:colOff>
                    <xdr:row>134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Data'!$A$33:$A$38</xm:f>
          </x14:formula1>
          <xm:sqref>G112:H112 G136:H136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R162"/>
  <sheetViews>
    <sheetView zoomScaleNormal="100" workbookViewId="0">
      <selection activeCell="M133" sqref="M133"/>
    </sheetView>
  </sheetViews>
  <sheetFormatPr defaultColWidth="9.109375" defaultRowHeight="14.4" x14ac:dyDescent="0.3"/>
  <cols>
    <col min="1" max="1" width="24" style="4" customWidth="1"/>
    <col min="2" max="2" width="27.109375" style="4" customWidth="1"/>
    <col min="3" max="3" width="9.44140625" style="4" customWidth="1"/>
    <col min="4" max="4" width="10.5546875" style="4" customWidth="1"/>
    <col min="5" max="5" width="7" style="4" customWidth="1"/>
    <col min="6" max="6" width="9" style="4" customWidth="1"/>
    <col min="7" max="7" width="8.33203125" style="4" customWidth="1"/>
    <col min="8" max="8" width="5.6640625" style="4" customWidth="1"/>
    <col min="9" max="9" width="11.44140625" style="4" customWidth="1"/>
    <col min="10" max="10" width="12.33203125" style="4" customWidth="1"/>
    <col min="11" max="11" width="11.33203125" style="4" customWidth="1"/>
    <col min="12" max="16384" width="9.109375" style="4"/>
  </cols>
  <sheetData>
    <row r="1" spans="1:14" ht="69.75" customHeight="1" x14ac:dyDescent="0.6">
      <c r="A1" s="537" t="str">
        <f>'Budget Sheet Instructions'!B17</f>
        <v>Comprehensive Tribal Justice Systems Strategic Planning</v>
      </c>
      <c r="B1" s="538"/>
      <c r="C1" s="538"/>
      <c r="D1" s="538"/>
      <c r="E1" s="538"/>
      <c r="F1" s="538"/>
      <c r="G1" s="13"/>
      <c r="H1" s="535" t="s">
        <v>101</v>
      </c>
      <c r="I1" s="535"/>
      <c r="J1" s="535"/>
      <c r="K1" s="536"/>
      <c r="L1" s="14"/>
      <c r="M1" s="14"/>
      <c r="N1" s="14"/>
    </row>
    <row r="2" spans="1:14" ht="15" customHeight="1" x14ac:dyDescent="0.3">
      <c r="A2" s="552" t="s">
        <v>42</v>
      </c>
      <c r="B2" s="539"/>
      <c r="C2" s="539"/>
      <c r="D2" s="539"/>
      <c r="E2" s="539"/>
      <c r="F2" s="539"/>
      <c r="G2" s="73"/>
      <c r="H2" s="73"/>
      <c r="I2" s="67"/>
      <c r="J2" s="66" t="s">
        <v>91</v>
      </c>
      <c r="K2" s="15"/>
      <c r="L2" s="14"/>
      <c r="M2" s="14"/>
      <c r="N2" s="14"/>
    </row>
    <row r="3" spans="1:14" ht="15" customHeight="1" x14ac:dyDescent="0.3">
      <c r="A3" s="672"/>
      <c r="B3" s="540"/>
      <c r="C3" s="540"/>
      <c r="D3" s="540"/>
      <c r="E3" s="540"/>
      <c r="F3" s="540"/>
      <c r="G3" s="74"/>
      <c r="H3" s="74"/>
      <c r="I3" s="74"/>
      <c r="J3" s="74"/>
      <c r="K3" s="16"/>
      <c r="L3" s="17"/>
      <c r="M3" s="14"/>
      <c r="N3" s="14"/>
    </row>
    <row r="4" spans="1:14" ht="15" customHeight="1" x14ac:dyDescent="0.3">
      <c r="A4" s="28" t="s">
        <v>77</v>
      </c>
      <c r="B4" s="26"/>
      <c r="C4" s="26"/>
      <c r="D4" s="26"/>
      <c r="E4" s="26"/>
      <c r="F4" s="26"/>
      <c r="G4" s="26"/>
      <c r="H4" s="26"/>
      <c r="I4" s="26"/>
      <c r="J4" s="26"/>
      <c r="K4" s="27"/>
      <c r="L4" s="17"/>
      <c r="M4" s="14"/>
      <c r="N4" s="14"/>
    </row>
    <row r="5" spans="1:14" ht="15" thickBot="1" x14ac:dyDescent="0.35">
      <c r="A5" s="20" t="s">
        <v>32</v>
      </c>
      <c r="B5" s="21"/>
      <c r="C5" s="21"/>
      <c r="D5" s="21"/>
      <c r="E5" s="21"/>
      <c r="F5" s="21"/>
      <c r="G5" s="21"/>
      <c r="H5" s="21"/>
      <c r="I5" s="21"/>
      <c r="J5" s="21"/>
      <c r="K5" s="22"/>
      <c r="L5" s="17"/>
      <c r="M5" s="14"/>
      <c r="N5" s="14"/>
    </row>
    <row r="6" spans="1:14" ht="15" thickTop="1" x14ac:dyDescent="0.3">
      <c r="A6" s="449" t="s">
        <v>11</v>
      </c>
      <c r="B6" s="451"/>
      <c r="C6" s="449" t="s">
        <v>3</v>
      </c>
      <c r="D6" s="450"/>
      <c r="E6" s="450"/>
      <c r="F6" s="450"/>
      <c r="G6" s="450"/>
      <c r="H6" s="450"/>
      <c r="I6" s="450"/>
      <c r="J6" s="450"/>
      <c r="K6" s="451"/>
      <c r="L6" s="17"/>
      <c r="M6" s="14"/>
      <c r="N6" s="14"/>
    </row>
    <row r="7" spans="1:14" ht="28.5" customHeight="1" x14ac:dyDescent="0.3">
      <c r="A7" s="452" t="s">
        <v>88</v>
      </c>
      <c r="B7" s="454"/>
      <c r="C7" s="452" t="s">
        <v>74</v>
      </c>
      <c r="D7" s="453"/>
      <c r="E7" s="453"/>
      <c r="F7" s="453"/>
      <c r="G7" s="453"/>
      <c r="H7" s="453"/>
      <c r="I7" s="453"/>
      <c r="J7" s="453"/>
      <c r="K7" s="454"/>
      <c r="L7" s="17"/>
      <c r="M7" s="14"/>
      <c r="N7" s="14"/>
    </row>
    <row r="8" spans="1:14" ht="15" customHeight="1" x14ac:dyDescent="0.3">
      <c r="A8" s="492"/>
      <c r="B8" s="492"/>
      <c r="C8" s="550" t="s">
        <v>115</v>
      </c>
      <c r="D8" s="646" t="s">
        <v>22</v>
      </c>
      <c r="E8" s="646" t="s">
        <v>72</v>
      </c>
      <c r="F8" s="522" t="s">
        <v>79</v>
      </c>
      <c r="G8" s="523"/>
      <c r="H8" s="647" t="s">
        <v>78</v>
      </c>
      <c r="I8" s="647" t="s">
        <v>75</v>
      </c>
      <c r="J8" s="657" t="s">
        <v>73</v>
      </c>
      <c r="K8" s="647" t="s">
        <v>51</v>
      </c>
      <c r="L8" s="17"/>
      <c r="M8" s="14"/>
      <c r="N8" s="14"/>
    </row>
    <row r="9" spans="1:14" ht="21.75" customHeight="1" x14ac:dyDescent="0.3">
      <c r="A9" s="492"/>
      <c r="B9" s="492"/>
      <c r="C9" s="551"/>
      <c r="D9" s="646"/>
      <c r="E9" s="646"/>
      <c r="F9" s="525"/>
      <c r="G9" s="526"/>
      <c r="H9" s="647"/>
      <c r="I9" s="647"/>
      <c r="J9" s="657"/>
      <c r="K9" s="647"/>
      <c r="L9" s="17"/>
      <c r="M9" s="14"/>
      <c r="N9" s="14"/>
    </row>
    <row r="10" spans="1:14" ht="30" hidden="1" customHeight="1" x14ac:dyDescent="0.3">
      <c r="A10" s="597"/>
      <c r="B10" s="597"/>
      <c r="C10" s="106"/>
      <c r="D10" s="78"/>
      <c r="E10" s="78"/>
      <c r="F10" s="618"/>
      <c r="G10" s="619"/>
      <c r="H10" s="54"/>
      <c r="I10" s="47">
        <f>CEILING(C10*D10*F10*H10,1)</f>
        <v>0</v>
      </c>
      <c r="J10" s="77"/>
      <c r="K10" s="47">
        <f>IF(I10-J10&lt;0,0,I10-J10)</f>
        <v>0</v>
      </c>
      <c r="L10" s="29"/>
      <c r="M10" s="14"/>
      <c r="N10" s="14"/>
    </row>
    <row r="11" spans="1:14" ht="30" customHeight="1" x14ac:dyDescent="0.3">
      <c r="A11" s="597"/>
      <c r="B11" s="597"/>
      <c r="C11" s="297"/>
      <c r="D11" s="296"/>
      <c r="E11" s="296"/>
      <c r="F11" s="618"/>
      <c r="G11" s="619"/>
      <c r="H11" s="54"/>
      <c r="I11" s="293">
        <f>CEILING(C11*D11*F11*H11,1)</f>
        <v>0</v>
      </c>
      <c r="J11" s="301"/>
      <c r="K11" s="293">
        <f>IF(I11-J11&lt;0,0,I11-J11)</f>
        <v>0</v>
      </c>
      <c r="L11" s="29"/>
      <c r="M11" s="14"/>
      <c r="N11" s="14"/>
    </row>
    <row r="12" spans="1:14" ht="30" hidden="1" customHeight="1" x14ac:dyDescent="0.3">
      <c r="A12" s="674"/>
      <c r="B12" s="674"/>
      <c r="C12" s="107"/>
      <c r="D12" s="85"/>
      <c r="E12" s="85"/>
      <c r="F12" s="675"/>
      <c r="G12" s="676"/>
      <c r="H12" s="80"/>
      <c r="I12" s="47">
        <f>CEILING(D12*F12*H12,1)</f>
        <v>0</v>
      </c>
      <c r="J12" s="79"/>
      <c r="K12" s="47">
        <f>IF(I12-J12&lt;0,0,I12-J12)</f>
        <v>0</v>
      </c>
      <c r="L12" s="29"/>
      <c r="M12" s="14"/>
      <c r="N12" s="14"/>
    </row>
    <row r="13" spans="1:14" x14ac:dyDescent="0.3">
      <c r="A13" s="585" t="s">
        <v>53</v>
      </c>
      <c r="B13" s="585"/>
      <c r="C13" s="585"/>
      <c r="D13" s="585"/>
      <c r="E13" s="585"/>
      <c r="F13" s="585"/>
      <c r="G13" s="585"/>
      <c r="H13" s="585"/>
      <c r="I13" s="47">
        <f>SUM(I10:I12)</f>
        <v>0</v>
      </c>
      <c r="J13" s="47">
        <f>SUM(J10:J12)</f>
        <v>0</v>
      </c>
      <c r="K13" s="47">
        <f>SUM(K10:K12)</f>
        <v>0</v>
      </c>
    </row>
    <row r="14" spans="1:14" ht="22.5" customHeight="1" x14ac:dyDescent="0.3">
      <c r="A14" s="57" t="s">
        <v>21</v>
      </c>
      <c r="B14" s="75"/>
      <c r="C14" s="103"/>
      <c r="D14" s="76"/>
      <c r="E14" s="76"/>
      <c r="F14" s="76"/>
      <c r="G14" s="76"/>
      <c r="H14" s="76"/>
      <c r="I14" s="55"/>
      <c r="J14" s="55"/>
      <c r="K14" s="56"/>
    </row>
    <row r="15" spans="1:14" ht="200.1" customHeight="1" x14ac:dyDescent="0.3">
      <c r="A15" s="433"/>
      <c r="B15" s="434"/>
      <c r="C15" s="434"/>
      <c r="D15" s="434"/>
      <c r="E15" s="434"/>
      <c r="F15" s="434"/>
      <c r="G15" s="434"/>
      <c r="H15" s="434"/>
      <c r="I15" s="434"/>
      <c r="J15" s="434"/>
      <c r="K15" s="435"/>
    </row>
    <row r="16" spans="1:14" ht="16.5" hidden="1" customHeight="1" x14ac:dyDescent="0.3">
      <c r="A16" s="439"/>
      <c r="B16" s="440"/>
      <c r="C16" s="440"/>
      <c r="D16" s="440"/>
      <c r="E16" s="440"/>
      <c r="F16" s="440"/>
      <c r="G16" s="440"/>
      <c r="H16" s="440"/>
      <c r="I16" s="440"/>
      <c r="J16" s="440"/>
      <c r="K16" s="441"/>
    </row>
    <row r="17" spans="1:11" ht="15" thickBot="1" x14ac:dyDescent="0.35">
      <c r="A17" s="20" t="s">
        <v>33</v>
      </c>
      <c r="B17" s="21"/>
      <c r="C17" s="21"/>
      <c r="D17" s="21"/>
      <c r="E17" s="21"/>
      <c r="F17" s="21"/>
      <c r="G17" s="21"/>
      <c r="H17" s="21"/>
      <c r="I17" s="21"/>
      <c r="J17" s="21"/>
      <c r="K17" s="22"/>
    </row>
    <row r="18" spans="1:11" ht="15" thickTop="1" x14ac:dyDescent="0.3">
      <c r="A18" s="449" t="s">
        <v>12</v>
      </c>
      <c r="B18" s="450"/>
      <c r="C18" s="451"/>
      <c r="D18" s="677" t="s">
        <v>3</v>
      </c>
      <c r="E18" s="677"/>
      <c r="F18" s="677"/>
      <c r="G18" s="677"/>
      <c r="H18" s="677"/>
      <c r="I18" s="677"/>
      <c r="J18" s="677"/>
      <c r="K18" s="677"/>
    </row>
    <row r="19" spans="1:11" ht="28.5" customHeight="1" x14ac:dyDescent="0.3">
      <c r="A19" s="452" t="s">
        <v>23</v>
      </c>
      <c r="B19" s="453"/>
      <c r="C19" s="454"/>
      <c r="D19" s="678" t="s">
        <v>84</v>
      </c>
      <c r="E19" s="678"/>
      <c r="F19" s="678"/>
      <c r="G19" s="678"/>
      <c r="H19" s="678"/>
      <c r="I19" s="678"/>
      <c r="J19" s="678"/>
      <c r="K19" s="678"/>
    </row>
    <row r="20" spans="1:11" ht="15" customHeight="1" x14ac:dyDescent="0.3">
      <c r="A20" s="560"/>
      <c r="B20" s="561"/>
      <c r="C20" s="562"/>
      <c r="D20" s="646" t="s">
        <v>96</v>
      </c>
      <c r="E20" s="646"/>
      <c r="F20" s="647" t="s">
        <v>72</v>
      </c>
      <c r="G20" s="647"/>
      <c r="H20" s="647"/>
      <c r="I20" s="647" t="s">
        <v>75</v>
      </c>
      <c r="J20" s="657" t="s">
        <v>73</v>
      </c>
      <c r="K20" s="647" t="s">
        <v>51</v>
      </c>
    </row>
    <row r="21" spans="1:11" ht="20.25" customHeight="1" x14ac:dyDescent="0.3">
      <c r="A21" s="563"/>
      <c r="B21" s="564"/>
      <c r="C21" s="565"/>
      <c r="D21" s="646"/>
      <c r="E21" s="646"/>
      <c r="F21" s="647"/>
      <c r="G21" s="647"/>
      <c r="H21" s="647"/>
      <c r="I21" s="647"/>
      <c r="J21" s="657"/>
      <c r="K21" s="647"/>
    </row>
    <row r="22" spans="1:11" ht="30" hidden="1" customHeight="1" x14ac:dyDescent="0.3">
      <c r="A22" s="620"/>
      <c r="B22" s="621"/>
      <c r="C22" s="622"/>
      <c r="D22" s="534"/>
      <c r="E22" s="534"/>
      <c r="F22" s="623"/>
      <c r="G22" s="623"/>
      <c r="H22" s="623"/>
      <c r="I22" s="47">
        <f t="shared" ref="I22:I24" si="0">CEILING(D22*F22,1)</f>
        <v>0</v>
      </c>
      <c r="J22" s="77"/>
      <c r="K22" s="47">
        <f t="shared" ref="K22:K24" si="1">IF(I22-J22&lt;0,0,I22-J22)</f>
        <v>0</v>
      </c>
    </row>
    <row r="23" spans="1:11" ht="30" customHeight="1" x14ac:dyDescent="0.3">
      <c r="A23" s="620"/>
      <c r="B23" s="621"/>
      <c r="C23" s="622"/>
      <c r="D23" s="534"/>
      <c r="E23" s="534"/>
      <c r="F23" s="623"/>
      <c r="G23" s="623"/>
      <c r="H23" s="623"/>
      <c r="I23" s="293">
        <f t="shared" ref="I23" si="2">CEILING(D23*F23,1)</f>
        <v>0</v>
      </c>
      <c r="J23" s="301"/>
      <c r="K23" s="293">
        <f t="shared" ref="K23" si="3">IF(I23-J23&lt;0,0,I23-J23)</f>
        <v>0</v>
      </c>
    </row>
    <row r="24" spans="1:11" ht="30" hidden="1" customHeight="1" x14ac:dyDescent="0.3">
      <c r="A24" s="489"/>
      <c r="B24" s="491"/>
      <c r="C24" s="104"/>
      <c r="D24" s="667"/>
      <c r="E24" s="667"/>
      <c r="F24" s="668"/>
      <c r="G24" s="668"/>
      <c r="H24" s="668"/>
      <c r="I24" s="47">
        <f t="shared" si="0"/>
        <v>0</v>
      </c>
      <c r="J24" s="79"/>
      <c r="K24" s="47">
        <f t="shared" si="1"/>
        <v>0</v>
      </c>
    </row>
    <row r="25" spans="1:11" x14ac:dyDescent="0.3">
      <c r="A25" s="474" t="s">
        <v>20</v>
      </c>
      <c r="B25" s="475"/>
      <c r="C25" s="475"/>
      <c r="D25" s="475"/>
      <c r="E25" s="475"/>
      <c r="F25" s="475"/>
      <c r="G25" s="475"/>
      <c r="H25" s="476"/>
      <c r="I25" s="47">
        <f>SUM(I22:I24)</f>
        <v>0</v>
      </c>
      <c r="J25" s="47">
        <f>SUM(J22:J24)</f>
        <v>0</v>
      </c>
      <c r="K25" s="47">
        <f>SUM(K22:K24)</f>
        <v>0</v>
      </c>
    </row>
    <row r="26" spans="1:11" ht="22.5" customHeight="1" x14ac:dyDescent="0.3">
      <c r="A26" s="57" t="s">
        <v>21</v>
      </c>
      <c r="B26" s="75"/>
      <c r="C26" s="103"/>
      <c r="D26" s="76"/>
      <c r="E26" s="76"/>
      <c r="F26" s="76"/>
      <c r="G26" s="76"/>
      <c r="H26" s="76"/>
      <c r="I26" s="55"/>
      <c r="J26" s="55"/>
      <c r="K26" s="56"/>
    </row>
    <row r="27" spans="1:11" ht="200.1" customHeight="1" x14ac:dyDescent="0.3">
      <c r="A27" s="433"/>
      <c r="B27" s="434"/>
      <c r="C27" s="434"/>
      <c r="D27" s="434"/>
      <c r="E27" s="434"/>
      <c r="F27" s="434"/>
      <c r="G27" s="434"/>
      <c r="H27" s="434"/>
      <c r="I27" s="434"/>
      <c r="J27" s="434"/>
      <c r="K27" s="435"/>
    </row>
    <row r="28" spans="1:11" ht="16.5" hidden="1" customHeight="1" x14ac:dyDescent="0.3">
      <c r="A28" s="439"/>
      <c r="B28" s="440"/>
      <c r="C28" s="440"/>
      <c r="D28" s="440"/>
      <c r="E28" s="440"/>
      <c r="F28" s="440"/>
      <c r="G28" s="440"/>
      <c r="H28" s="440"/>
      <c r="I28" s="440"/>
      <c r="J28" s="440"/>
      <c r="K28" s="441"/>
    </row>
    <row r="29" spans="1:11" ht="15" thickBot="1" x14ac:dyDescent="0.35">
      <c r="A29" s="20" t="s">
        <v>34</v>
      </c>
      <c r="B29" s="21"/>
      <c r="C29" s="21"/>
      <c r="D29" s="21"/>
      <c r="E29" s="21"/>
      <c r="F29" s="21"/>
      <c r="G29" s="21"/>
      <c r="H29" s="21"/>
      <c r="I29" s="21"/>
      <c r="J29" s="21"/>
      <c r="K29" s="22"/>
    </row>
    <row r="30" spans="1:11" ht="15" thickTop="1" x14ac:dyDescent="0.3">
      <c r="A30" s="18" t="s">
        <v>13</v>
      </c>
      <c r="B30" s="477" t="s">
        <v>14</v>
      </c>
      <c r="C30" s="479"/>
      <c r="D30" s="477" t="s">
        <v>15</v>
      </c>
      <c r="E30" s="479"/>
      <c r="F30" s="669" t="s">
        <v>3</v>
      </c>
      <c r="G30" s="670"/>
      <c r="H30" s="670"/>
      <c r="I30" s="670"/>
      <c r="J30" s="670"/>
      <c r="K30" s="671"/>
    </row>
    <row r="31" spans="1:11" ht="47.25" customHeight="1" x14ac:dyDescent="0.3">
      <c r="A31" s="72" t="s">
        <v>24</v>
      </c>
      <c r="B31" s="452" t="s">
        <v>85</v>
      </c>
      <c r="C31" s="454"/>
      <c r="D31" s="452" t="s">
        <v>25</v>
      </c>
      <c r="E31" s="454"/>
      <c r="F31" s="452" t="s">
        <v>28</v>
      </c>
      <c r="G31" s="453"/>
      <c r="H31" s="453"/>
      <c r="I31" s="453"/>
      <c r="J31" s="453"/>
      <c r="K31" s="454"/>
    </row>
    <row r="32" spans="1:11" ht="15" customHeight="1" x14ac:dyDescent="0.3">
      <c r="A32" s="560"/>
      <c r="B32" s="561"/>
      <c r="C32" s="561"/>
      <c r="D32" s="561"/>
      <c r="E32" s="562"/>
      <c r="F32" s="647" t="s">
        <v>26</v>
      </c>
      <c r="G32" s="657" t="s">
        <v>71</v>
      </c>
      <c r="H32" s="647" t="s">
        <v>27</v>
      </c>
      <c r="I32" s="647" t="s">
        <v>75</v>
      </c>
      <c r="J32" s="657" t="s">
        <v>73</v>
      </c>
      <c r="K32" s="647" t="s">
        <v>51</v>
      </c>
    </row>
    <row r="33" spans="1:11" s="19" customFormat="1" ht="33.75" customHeight="1" x14ac:dyDescent="0.3">
      <c r="A33" s="563"/>
      <c r="B33" s="564"/>
      <c r="C33" s="564"/>
      <c r="D33" s="564"/>
      <c r="E33" s="565"/>
      <c r="F33" s="647"/>
      <c r="G33" s="657"/>
      <c r="H33" s="647"/>
      <c r="I33" s="647"/>
      <c r="J33" s="657"/>
      <c r="K33" s="647"/>
    </row>
    <row r="34" spans="1:11" s="19" customFormat="1" ht="45" hidden="1" customHeight="1" x14ac:dyDescent="0.3">
      <c r="A34" s="48"/>
      <c r="B34" s="624"/>
      <c r="C34" s="625"/>
      <c r="D34" s="624"/>
      <c r="E34" s="625"/>
      <c r="F34" s="78"/>
      <c r="G34" s="71"/>
      <c r="H34" s="49"/>
      <c r="I34" s="47">
        <f t="shared" ref="I34:I36" si="4">CEILING(F34*G34*H34,1)</f>
        <v>0</v>
      </c>
      <c r="J34" s="77"/>
      <c r="K34" s="47">
        <f t="shared" ref="K34:K36" si="5">IF(I34-J34&lt;0,0,I34-J34)</f>
        <v>0</v>
      </c>
    </row>
    <row r="35" spans="1:11" s="19" customFormat="1" ht="45" customHeight="1" x14ac:dyDescent="0.3">
      <c r="A35" s="48"/>
      <c r="B35" s="624"/>
      <c r="C35" s="625"/>
      <c r="D35" s="624"/>
      <c r="E35" s="625"/>
      <c r="F35" s="296"/>
      <c r="G35" s="291"/>
      <c r="H35" s="292"/>
      <c r="I35" s="293">
        <f t="shared" ref="I35" si="6">CEILING(F35*G35*H35,1)</f>
        <v>0</v>
      </c>
      <c r="J35" s="301"/>
      <c r="K35" s="293">
        <f t="shared" ref="K35" si="7">IF(I35-J35&lt;0,0,I35-J35)</f>
        <v>0</v>
      </c>
    </row>
    <row r="36" spans="1:11" s="19" customFormat="1" ht="45" hidden="1" customHeight="1" x14ac:dyDescent="0.3">
      <c r="A36" s="81"/>
      <c r="B36" s="82"/>
      <c r="C36" s="102"/>
      <c r="D36" s="673"/>
      <c r="E36" s="673"/>
      <c r="F36" s="85"/>
      <c r="G36" s="83"/>
      <c r="H36" s="84"/>
      <c r="I36" s="47">
        <f t="shared" si="4"/>
        <v>0</v>
      </c>
      <c r="J36" s="79"/>
      <c r="K36" s="47">
        <f t="shared" si="5"/>
        <v>0</v>
      </c>
    </row>
    <row r="37" spans="1:11" x14ac:dyDescent="0.3">
      <c r="A37" s="474" t="s">
        <v>20</v>
      </c>
      <c r="B37" s="475"/>
      <c r="C37" s="475"/>
      <c r="D37" s="475"/>
      <c r="E37" s="475"/>
      <c r="F37" s="475"/>
      <c r="G37" s="475"/>
      <c r="H37" s="476"/>
      <c r="I37" s="47">
        <f>SUM(I34:I36)</f>
        <v>0</v>
      </c>
      <c r="J37" s="47">
        <f>SUM(J34:J36)</f>
        <v>0</v>
      </c>
      <c r="K37" s="47">
        <f>SUM(K34:K36)</f>
        <v>0</v>
      </c>
    </row>
    <row r="38" spans="1:11" ht="22.5" customHeight="1" x14ac:dyDescent="0.3">
      <c r="A38" s="57" t="s">
        <v>21</v>
      </c>
      <c r="B38" s="75"/>
      <c r="C38" s="103"/>
      <c r="D38" s="76"/>
      <c r="E38" s="76"/>
      <c r="F38" s="76"/>
      <c r="G38" s="76"/>
      <c r="H38" s="76"/>
      <c r="I38" s="55"/>
      <c r="J38" s="55"/>
      <c r="K38" s="56"/>
    </row>
    <row r="39" spans="1:11" ht="200.1" customHeight="1" x14ac:dyDescent="0.3">
      <c r="A39" s="433"/>
      <c r="B39" s="434"/>
      <c r="C39" s="434"/>
      <c r="D39" s="434"/>
      <c r="E39" s="434"/>
      <c r="F39" s="434"/>
      <c r="G39" s="434"/>
      <c r="H39" s="434"/>
      <c r="I39" s="434"/>
      <c r="J39" s="434"/>
      <c r="K39" s="435"/>
    </row>
    <row r="40" spans="1:11" ht="16.5" hidden="1" customHeight="1" x14ac:dyDescent="0.3">
      <c r="A40" s="439"/>
      <c r="B40" s="440"/>
      <c r="C40" s="440"/>
      <c r="D40" s="440"/>
      <c r="E40" s="440"/>
      <c r="F40" s="440"/>
      <c r="G40" s="440"/>
      <c r="H40" s="440"/>
      <c r="I40" s="440"/>
      <c r="J40" s="440"/>
      <c r="K40" s="441"/>
    </row>
    <row r="41" spans="1:11" ht="15" thickBot="1" x14ac:dyDescent="0.35">
      <c r="A41" s="20" t="s">
        <v>35</v>
      </c>
      <c r="B41" s="21"/>
      <c r="C41" s="21"/>
      <c r="D41" s="21"/>
      <c r="E41" s="21"/>
      <c r="F41" s="21"/>
      <c r="G41" s="21"/>
      <c r="H41" s="21"/>
      <c r="I41" s="21"/>
      <c r="J41" s="21"/>
      <c r="K41" s="22"/>
    </row>
    <row r="42" spans="1:11" ht="15" thickTop="1" x14ac:dyDescent="0.3">
      <c r="A42" s="449" t="s">
        <v>18</v>
      </c>
      <c r="B42" s="450"/>
      <c r="C42" s="451"/>
      <c r="D42" s="658" t="s">
        <v>3</v>
      </c>
      <c r="E42" s="659"/>
      <c r="F42" s="659"/>
      <c r="G42" s="659"/>
      <c r="H42" s="659"/>
      <c r="I42" s="659"/>
      <c r="J42" s="659"/>
      <c r="K42" s="660"/>
    </row>
    <row r="43" spans="1:11" ht="30" customHeight="1" x14ac:dyDescent="0.3">
      <c r="A43" s="452" t="s">
        <v>29</v>
      </c>
      <c r="B43" s="453"/>
      <c r="C43" s="454"/>
      <c r="D43" s="452" t="s">
        <v>30</v>
      </c>
      <c r="E43" s="453"/>
      <c r="F43" s="453"/>
      <c r="G43" s="453"/>
      <c r="H43" s="453"/>
      <c r="I43" s="453"/>
      <c r="J43" s="453"/>
      <c r="K43" s="454"/>
    </row>
    <row r="44" spans="1:11" ht="15" customHeight="1" x14ac:dyDescent="0.3">
      <c r="A44" s="560"/>
      <c r="B44" s="561"/>
      <c r="C44" s="562"/>
      <c r="D44" s="646" t="s">
        <v>31</v>
      </c>
      <c r="E44" s="646"/>
      <c r="F44" s="647" t="s">
        <v>26</v>
      </c>
      <c r="G44" s="647"/>
      <c r="H44" s="647"/>
      <c r="I44" s="647" t="s">
        <v>75</v>
      </c>
      <c r="J44" s="657" t="s">
        <v>73</v>
      </c>
      <c r="K44" s="647" t="s">
        <v>51</v>
      </c>
    </row>
    <row r="45" spans="1:11" x14ac:dyDescent="0.3">
      <c r="A45" s="563"/>
      <c r="B45" s="564"/>
      <c r="C45" s="565"/>
      <c r="D45" s="646"/>
      <c r="E45" s="646"/>
      <c r="F45" s="647"/>
      <c r="G45" s="647"/>
      <c r="H45" s="647"/>
      <c r="I45" s="647"/>
      <c r="J45" s="657"/>
      <c r="K45" s="647"/>
    </row>
    <row r="46" spans="1:11" ht="46.5" hidden="1" customHeight="1" x14ac:dyDescent="0.3">
      <c r="A46" s="511"/>
      <c r="B46" s="512"/>
      <c r="C46" s="513"/>
      <c r="D46" s="586"/>
      <c r="E46" s="586"/>
      <c r="F46" s="534"/>
      <c r="G46" s="534"/>
      <c r="H46" s="534"/>
      <c r="I46" s="47">
        <f>CEILING(D46*F46,1)</f>
        <v>0</v>
      </c>
      <c r="J46" s="77"/>
      <c r="K46" s="47">
        <f>IF(I46-J46&lt;0,0,I46-J46)</f>
        <v>0</v>
      </c>
    </row>
    <row r="47" spans="1:11" ht="46.5" customHeight="1" x14ac:dyDescent="0.3">
      <c r="A47" s="511"/>
      <c r="B47" s="512"/>
      <c r="C47" s="513"/>
      <c r="D47" s="586"/>
      <c r="E47" s="586"/>
      <c r="F47" s="534"/>
      <c r="G47" s="534"/>
      <c r="H47" s="534"/>
      <c r="I47" s="293">
        <f>CEILING(D47*F47,1)</f>
        <v>0</v>
      </c>
      <c r="J47" s="301"/>
      <c r="K47" s="293">
        <f>IF(I47-J47&lt;0,0,I47-J47)</f>
        <v>0</v>
      </c>
    </row>
    <row r="48" spans="1:11" ht="45.75" hidden="1" customHeight="1" x14ac:dyDescent="0.3">
      <c r="A48" s="665"/>
      <c r="B48" s="666"/>
      <c r="C48" s="105"/>
      <c r="D48" s="663"/>
      <c r="E48" s="663"/>
      <c r="F48" s="667"/>
      <c r="G48" s="667"/>
      <c r="H48" s="667"/>
      <c r="I48" s="47">
        <f>CEILING(D48*F48,1)</f>
        <v>0</v>
      </c>
      <c r="J48" s="79"/>
      <c r="K48" s="47">
        <f>IF(I48-J48&lt;0,0,I48-J48)</f>
        <v>0</v>
      </c>
    </row>
    <row r="49" spans="1:11" x14ac:dyDescent="0.3">
      <c r="A49" s="474" t="s">
        <v>20</v>
      </c>
      <c r="B49" s="475"/>
      <c r="C49" s="475"/>
      <c r="D49" s="475"/>
      <c r="E49" s="475"/>
      <c r="F49" s="475"/>
      <c r="G49" s="475"/>
      <c r="H49" s="476"/>
      <c r="I49" s="47">
        <f>SUM(I46:I48)</f>
        <v>0</v>
      </c>
      <c r="J49" s="47">
        <f>SUM(J46:J48)</f>
        <v>0</v>
      </c>
      <c r="K49" s="47">
        <f>SUM(K46:K48)</f>
        <v>0</v>
      </c>
    </row>
    <row r="50" spans="1:11" ht="22.5" customHeight="1" x14ac:dyDescent="0.3">
      <c r="A50" s="57" t="s">
        <v>21</v>
      </c>
      <c r="B50" s="75"/>
      <c r="C50" s="103"/>
      <c r="D50" s="76"/>
      <c r="E50" s="76"/>
      <c r="F50" s="76"/>
      <c r="G50" s="76"/>
      <c r="H50" s="76"/>
      <c r="I50" s="55"/>
      <c r="J50" s="55"/>
      <c r="K50" s="56"/>
    </row>
    <row r="51" spans="1:11" ht="200.1" customHeight="1" x14ac:dyDescent="0.3">
      <c r="A51" s="433"/>
      <c r="B51" s="434"/>
      <c r="C51" s="434"/>
      <c r="D51" s="434"/>
      <c r="E51" s="434"/>
      <c r="F51" s="434"/>
      <c r="G51" s="434"/>
      <c r="H51" s="434"/>
      <c r="I51" s="434"/>
      <c r="J51" s="434"/>
      <c r="K51" s="435"/>
    </row>
    <row r="52" spans="1:11" ht="16.5" hidden="1" customHeight="1" x14ac:dyDescent="0.3">
      <c r="A52" s="439"/>
      <c r="B52" s="440"/>
      <c r="C52" s="440"/>
      <c r="D52" s="440"/>
      <c r="E52" s="440"/>
      <c r="F52" s="440"/>
      <c r="G52" s="440"/>
      <c r="H52" s="440"/>
      <c r="I52" s="440"/>
      <c r="J52" s="440"/>
      <c r="K52" s="441"/>
    </row>
    <row r="53" spans="1:11" ht="15" thickBot="1" x14ac:dyDescent="0.35">
      <c r="A53" s="20" t="s">
        <v>37</v>
      </c>
      <c r="B53" s="21"/>
      <c r="C53" s="21"/>
      <c r="D53" s="21"/>
      <c r="E53" s="21"/>
      <c r="F53" s="21"/>
      <c r="G53" s="21"/>
      <c r="H53" s="21"/>
      <c r="I53" s="21"/>
      <c r="J53" s="21"/>
      <c r="K53" s="22"/>
    </row>
    <row r="54" spans="1:11" ht="15" thickTop="1" x14ac:dyDescent="0.3">
      <c r="A54" s="449" t="s">
        <v>16</v>
      </c>
      <c r="B54" s="450"/>
      <c r="C54" s="451"/>
      <c r="D54" s="658" t="s">
        <v>3</v>
      </c>
      <c r="E54" s="659"/>
      <c r="F54" s="659"/>
      <c r="G54" s="659"/>
      <c r="H54" s="659"/>
      <c r="I54" s="659"/>
      <c r="J54" s="659"/>
      <c r="K54" s="660"/>
    </row>
    <row r="55" spans="1:11" ht="28.5" customHeight="1" x14ac:dyDescent="0.3">
      <c r="A55" s="452" t="s">
        <v>36</v>
      </c>
      <c r="B55" s="453"/>
      <c r="C55" s="454"/>
      <c r="D55" s="452" t="s">
        <v>38</v>
      </c>
      <c r="E55" s="453"/>
      <c r="F55" s="453"/>
      <c r="G55" s="453"/>
      <c r="H55" s="453"/>
      <c r="I55" s="453"/>
      <c r="J55" s="453"/>
      <c r="K55" s="454"/>
    </row>
    <row r="56" spans="1:11" ht="15" customHeight="1" x14ac:dyDescent="0.3">
      <c r="A56" s="560"/>
      <c r="B56" s="561"/>
      <c r="C56" s="562"/>
      <c r="D56" s="646" t="s">
        <v>31</v>
      </c>
      <c r="E56" s="646"/>
      <c r="F56" s="647" t="s">
        <v>26</v>
      </c>
      <c r="G56" s="647"/>
      <c r="H56" s="647"/>
      <c r="I56" s="647" t="s">
        <v>75</v>
      </c>
      <c r="J56" s="657" t="s">
        <v>73</v>
      </c>
      <c r="K56" s="647" t="s">
        <v>51</v>
      </c>
    </row>
    <row r="57" spans="1:11" x14ac:dyDescent="0.3">
      <c r="A57" s="563"/>
      <c r="B57" s="564"/>
      <c r="C57" s="565"/>
      <c r="D57" s="646"/>
      <c r="E57" s="646"/>
      <c r="F57" s="647"/>
      <c r="G57" s="647"/>
      <c r="H57" s="647"/>
      <c r="I57" s="647"/>
      <c r="J57" s="657"/>
      <c r="K57" s="647"/>
    </row>
    <row r="58" spans="1:11" ht="30" hidden="1" customHeight="1" x14ac:dyDescent="0.3">
      <c r="A58" s="620"/>
      <c r="B58" s="621"/>
      <c r="C58" s="622"/>
      <c r="D58" s="586"/>
      <c r="E58" s="586"/>
      <c r="F58" s="559"/>
      <c r="G58" s="559"/>
      <c r="H58" s="559"/>
      <c r="I58" s="47">
        <f t="shared" ref="I58:I60" si="8">CEILING(D58*F58,1)</f>
        <v>0</v>
      </c>
      <c r="J58" s="77"/>
      <c r="K58" s="47">
        <f t="shared" ref="K58:K60" si="9">IF(I58-J58&lt;0,0,I58-J58)</f>
        <v>0</v>
      </c>
    </row>
    <row r="59" spans="1:11" ht="30" customHeight="1" x14ac:dyDescent="0.3">
      <c r="A59" s="620"/>
      <c r="B59" s="621"/>
      <c r="C59" s="622"/>
      <c r="D59" s="586"/>
      <c r="E59" s="586"/>
      <c r="F59" s="559"/>
      <c r="G59" s="559"/>
      <c r="H59" s="559"/>
      <c r="I59" s="293">
        <f t="shared" ref="I59" si="10">CEILING(D59*F59,1)</f>
        <v>0</v>
      </c>
      <c r="J59" s="301"/>
      <c r="K59" s="293">
        <f t="shared" ref="K59" si="11">IF(I59-J59&lt;0,0,I59-J59)</f>
        <v>0</v>
      </c>
    </row>
    <row r="60" spans="1:11" ht="30" hidden="1" customHeight="1" x14ac:dyDescent="0.3">
      <c r="A60" s="489"/>
      <c r="B60" s="491"/>
      <c r="C60" s="104"/>
      <c r="D60" s="663"/>
      <c r="E60" s="663"/>
      <c r="F60" s="664"/>
      <c r="G60" s="664"/>
      <c r="H60" s="664"/>
      <c r="I60" s="47">
        <f t="shared" si="8"/>
        <v>0</v>
      </c>
      <c r="J60" s="79"/>
      <c r="K60" s="47">
        <f t="shared" si="9"/>
        <v>0</v>
      </c>
    </row>
    <row r="61" spans="1:11" x14ac:dyDescent="0.3">
      <c r="A61" s="474" t="s">
        <v>20</v>
      </c>
      <c r="B61" s="475"/>
      <c r="C61" s="475"/>
      <c r="D61" s="475"/>
      <c r="E61" s="475"/>
      <c r="F61" s="475"/>
      <c r="G61" s="475"/>
      <c r="H61" s="476"/>
      <c r="I61" s="47">
        <f>SUM(I58:I60)</f>
        <v>0</v>
      </c>
      <c r="J61" s="47">
        <f>SUM(J58:J60)</f>
        <v>0</v>
      </c>
      <c r="K61" s="47">
        <f>SUM(K58:K60)</f>
        <v>0</v>
      </c>
    </row>
    <row r="62" spans="1:11" ht="22.5" customHeight="1" x14ac:dyDescent="0.3">
      <c r="A62" s="57" t="s">
        <v>21</v>
      </c>
      <c r="B62" s="75"/>
      <c r="C62" s="103"/>
      <c r="D62" s="76"/>
      <c r="E62" s="76"/>
      <c r="F62" s="76"/>
      <c r="G62" s="76"/>
      <c r="H62" s="76"/>
      <c r="I62" s="55"/>
      <c r="J62" s="55"/>
      <c r="K62" s="56"/>
    </row>
    <row r="63" spans="1:11" ht="200.1" customHeight="1" x14ac:dyDescent="0.3">
      <c r="A63" s="433"/>
      <c r="B63" s="434"/>
      <c r="C63" s="434"/>
      <c r="D63" s="434"/>
      <c r="E63" s="434"/>
      <c r="F63" s="434"/>
      <c r="G63" s="434"/>
      <c r="H63" s="434"/>
      <c r="I63" s="434"/>
      <c r="J63" s="434"/>
      <c r="K63" s="435"/>
    </row>
    <row r="64" spans="1:11" ht="16.5" hidden="1" customHeight="1" x14ac:dyDescent="0.3">
      <c r="A64" s="439"/>
      <c r="B64" s="440"/>
      <c r="C64" s="440"/>
      <c r="D64" s="440"/>
      <c r="E64" s="440"/>
      <c r="F64" s="440"/>
      <c r="G64" s="440"/>
      <c r="H64" s="440"/>
      <c r="I64" s="440"/>
      <c r="J64" s="440"/>
      <c r="K64" s="441"/>
    </row>
    <row r="65" spans="1:15" ht="15" thickBot="1" x14ac:dyDescent="0.35">
      <c r="A65" s="20" t="s">
        <v>39</v>
      </c>
      <c r="B65" s="21"/>
      <c r="C65" s="21"/>
      <c r="D65" s="21"/>
      <c r="E65" s="21"/>
      <c r="F65" s="21"/>
      <c r="G65" s="21"/>
      <c r="H65" s="21"/>
      <c r="I65" s="21"/>
      <c r="J65" s="21"/>
      <c r="K65" s="22"/>
    </row>
    <row r="66" spans="1:15" ht="15" thickTop="1" x14ac:dyDescent="0.3">
      <c r="A66" s="449" t="s">
        <v>17</v>
      </c>
      <c r="B66" s="450"/>
      <c r="C66" s="451"/>
      <c r="D66" s="658" t="s">
        <v>3</v>
      </c>
      <c r="E66" s="659"/>
      <c r="F66" s="659"/>
      <c r="G66" s="659"/>
      <c r="H66" s="659"/>
      <c r="I66" s="659"/>
      <c r="J66" s="659"/>
      <c r="K66" s="660"/>
    </row>
    <row r="67" spans="1:15" ht="28.5" customHeight="1" x14ac:dyDescent="0.3">
      <c r="A67" s="452" t="s">
        <v>86</v>
      </c>
      <c r="B67" s="453"/>
      <c r="C67" s="454"/>
      <c r="D67" s="469" t="s">
        <v>40</v>
      </c>
      <c r="E67" s="470"/>
      <c r="F67" s="470"/>
      <c r="G67" s="470"/>
      <c r="H67" s="470"/>
      <c r="I67" s="470"/>
      <c r="J67" s="470"/>
      <c r="K67" s="471"/>
    </row>
    <row r="68" spans="1:15" ht="15" customHeight="1" x14ac:dyDescent="0.3">
      <c r="A68" s="648"/>
      <c r="B68" s="649"/>
      <c r="C68" s="650"/>
      <c r="D68" s="646" t="s">
        <v>31</v>
      </c>
      <c r="E68" s="646"/>
      <c r="F68" s="647" t="s">
        <v>26</v>
      </c>
      <c r="G68" s="647"/>
      <c r="H68" s="647"/>
      <c r="I68" s="647" t="s">
        <v>75</v>
      </c>
      <c r="J68" s="657" t="s">
        <v>73</v>
      </c>
      <c r="K68" s="647" t="s">
        <v>51</v>
      </c>
    </row>
    <row r="69" spans="1:15" x14ac:dyDescent="0.3">
      <c r="A69" s="651"/>
      <c r="B69" s="652"/>
      <c r="C69" s="653"/>
      <c r="D69" s="646"/>
      <c r="E69" s="646"/>
      <c r="F69" s="647"/>
      <c r="G69" s="647"/>
      <c r="H69" s="647"/>
      <c r="I69" s="647"/>
      <c r="J69" s="657"/>
      <c r="K69" s="647"/>
    </row>
    <row r="70" spans="1:15" ht="30" hidden="1" customHeight="1" x14ac:dyDescent="0.3">
      <c r="A70" s="654"/>
      <c r="B70" s="655"/>
      <c r="C70" s="656"/>
      <c r="D70" s="661"/>
      <c r="E70" s="661"/>
      <c r="F70" s="662"/>
      <c r="G70" s="662"/>
      <c r="H70" s="662"/>
      <c r="I70" s="47">
        <f>CEILING(D70*F70,1)</f>
        <v>0</v>
      </c>
      <c r="J70" s="77"/>
      <c r="K70" s="47">
        <f>IF(I70-J70&lt;0,0,I70-J70)</f>
        <v>0</v>
      </c>
    </row>
    <row r="71" spans="1:15" ht="30" customHeight="1" x14ac:dyDescent="0.3">
      <c r="A71" s="654" t="s">
        <v>55</v>
      </c>
      <c r="B71" s="655"/>
      <c r="C71" s="656"/>
      <c r="D71" s="661"/>
      <c r="E71" s="661"/>
      <c r="F71" s="662"/>
      <c r="G71" s="662"/>
      <c r="H71" s="662"/>
      <c r="I71" s="47">
        <f>CEILING(D71*F71,1)</f>
        <v>0</v>
      </c>
      <c r="J71" s="79"/>
      <c r="K71" s="47">
        <f>IF(I71-J71&lt;0,0,I71-J71)</f>
        <v>0</v>
      </c>
    </row>
    <row r="72" spans="1:15" x14ac:dyDescent="0.3">
      <c r="A72" s="474" t="s">
        <v>20</v>
      </c>
      <c r="B72" s="475"/>
      <c r="C72" s="475"/>
      <c r="D72" s="475"/>
      <c r="E72" s="475"/>
      <c r="F72" s="475"/>
      <c r="G72" s="475"/>
      <c r="H72" s="476"/>
      <c r="I72" s="47">
        <f>SUM(I70:I71)</f>
        <v>0</v>
      </c>
      <c r="J72" s="47">
        <f>SUM(J70:J71)</f>
        <v>0</v>
      </c>
      <c r="K72" s="47">
        <f>SUM(K70:K71)</f>
        <v>0</v>
      </c>
    </row>
    <row r="73" spans="1:15" ht="22.5" customHeight="1" x14ac:dyDescent="0.3">
      <c r="A73" s="57" t="s">
        <v>21</v>
      </c>
      <c r="B73" s="75"/>
      <c r="C73" s="103"/>
      <c r="D73" s="76"/>
      <c r="E73" s="76"/>
      <c r="F73" s="76"/>
      <c r="G73" s="76"/>
      <c r="H73" s="76"/>
      <c r="I73" s="55"/>
      <c r="J73" s="55"/>
      <c r="K73" s="56"/>
    </row>
    <row r="74" spans="1:15" ht="200.1" customHeight="1" x14ac:dyDescent="0.3">
      <c r="A74" s="639"/>
      <c r="B74" s="640"/>
      <c r="C74" s="640"/>
      <c r="D74" s="640"/>
      <c r="E74" s="640"/>
      <c r="F74" s="640"/>
      <c r="G74" s="640"/>
      <c r="H74" s="640"/>
      <c r="I74" s="640"/>
      <c r="J74" s="640"/>
      <c r="K74" s="641"/>
    </row>
    <row r="75" spans="1:15" ht="16.5" hidden="1" customHeight="1" x14ac:dyDescent="0.3">
      <c r="A75" s="642"/>
      <c r="B75" s="643"/>
      <c r="C75" s="643"/>
      <c r="D75" s="643"/>
      <c r="E75" s="643"/>
      <c r="F75" s="643"/>
      <c r="G75" s="643"/>
      <c r="H75" s="643"/>
      <c r="I75" s="643"/>
      <c r="J75" s="643"/>
      <c r="K75" s="644"/>
    </row>
    <row r="76" spans="1:15" ht="15" thickBot="1" x14ac:dyDescent="0.35">
      <c r="A76" s="298" t="s">
        <v>291</v>
      </c>
      <c r="B76" s="299"/>
      <c r="C76" s="299"/>
      <c r="D76" s="299"/>
      <c r="E76" s="299"/>
      <c r="F76" s="299"/>
      <c r="G76" s="299"/>
      <c r="H76" s="299"/>
      <c r="I76" s="299"/>
      <c r="J76" s="299"/>
      <c r="K76" s="22"/>
      <c r="L76" s="187"/>
      <c r="M76" s="187"/>
      <c r="N76" s="166"/>
      <c r="O76" s="166"/>
    </row>
    <row r="77" spans="1:15" ht="15" thickTop="1" x14ac:dyDescent="0.3">
      <c r="A77" s="645" t="s">
        <v>292</v>
      </c>
      <c r="B77" s="645"/>
      <c r="C77" s="645"/>
      <c r="D77" s="645"/>
      <c r="E77" s="645"/>
      <c r="F77" s="645"/>
      <c r="G77" s="645"/>
      <c r="H77" s="645"/>
      <c r="I77" s="645"/>
      <c r="J77" s="645"/>
      <c r="K77" s="645"/>
      <c r="L77" s="187"/>
      <c r="M77" s="187"/>
      <c r="N77" s="166"/>
      <c r="O77" s="166"/>
    </row>
    <row r="78" spans="1:15" ht="26.25" customHeight="1" x14ac:dyDescent="0.3">
      <c r="A78" s="626" t="s">
        <v>293</v>
      </c>
      <c r="B78" s="626"/>
      <c r="C78" s="626"/>
      <c r="D78" s="626"/>
      <c r="E78" s="626"/>
      <c r="F78" s="626"/>
      <c r="G78" s="626"/>
      <c r="H78" s="626"/>
      <c r="I78" s="626"/>
      <c r="J78" s="626"/>
      <c r="K78" s="626"/>
      <c r="L78" s="187"/>
      <c r="M78" s="187"/>
      <c r="N78" s="166"/>
      <c r="O78" s="166"/>
    </row>
    <row r="79" spans="1:15" x14ac:dyDescent="0.3">
      <c r="A79" s="576" t="s">
        <v>19</v>
      </c>
      <c r="B79" s="577"/>
      <c r="C79" s="578"/>
      <c r="D79" s="627" t="s">
        <v>294</v>
      </c>
      <c r="E79" s="627"/>
      <c r="F79" s="627"/>
      <c r="G79" s="627" t="s">
        <v>297</v>
      </c>
      <c r="H79" s="627"/>
      <c r="I79" s="627" t="s">
        <v>3</v>
      </c>
      <c r="J79" s="627"/>
      <c r="K79" s="627"/>
      <c r="L79" s="187"/>
      <c r="M79" s="166"/>
      <c r="N79" s="166"/>
    </row>
    <row r="80" spans="1:15" ht="88.2" customHeight="1" x14ac:dyDescent="0.3">
      <c r="A80" s="579" t="s">
        <v>296</v>
      </c>
      <c r="B80" s="580"/>
      <c r="C80" s="581"/>
      <c r="D80" s="626" t="s">
        <v>295</v>
      </c>
      <c r="E80" s="626"/>
      <c r="F80" s="626"/>
      <c r="G80" s="626" t="s">
        <v>298</v>
      </c>
      <c r="H80" s="626"/>
      <c r="I80" s="626" t="s">
        <v>223</v>
      </c>
      <c r="J80" s="626"/>
      <c r="K80" s="626"/>
      <c r="L80" s="187"/>
      <c r="M80" s="166"/>
      <c r="N80" s="166"/>
    </row>
    <row r="81" spans="1:18" ht="15" customHeight="1" x14ac:dyDescent="0.3">
      <c r="A81" s="311"/>
      <c r="B81" s="312"/>
      <c r="C81" s="312"/>
      <c r="D81" s="312"/>
      <c r="E81" s="312"/>
      <c r="F81" s="312"/>
      <c r="G81" s="312"/>
      <c r="H81" s="312"/>
      <c r="I81" s="458" t="s">
        <v>75</v>
      </c>
      <c r="J81" s="465" t="s">
        <v>73</v>
      </c>
      <c r="K81" s="458" t="s">
        <v>51</v>
      </c>
      <c r="O81" s="187"/>
      <c r="P81" s="187"/>
      <c r="Q81" s="166"/>
      <c r="R81" s="166"/>
    </row>
    <row r="82" spans="1:18" x14ac:dyDescent="0.3">
      <c r="A82" s="313"/>
      <c r="B82" s="314"/>
      <c r="C82" s="314"/>
      <c r="D82" s="314"/>
      <c r="E82" s="314"/>
      <c r="F82" s="314"/>
      <c r="G82" s="314"/>
      <c r="H82" s="314"/>
      <c r="I82" s="459"/>
      <c r="J82" s="466"/>
      <c r="K82" s="459"/>
      <c r="O82" s="187"/>
      <c r="P82" s="187"/>
      <c r="Q82" s="166"/>
      <c r="R82" s="166"/>
    </row>
    <row r="83" spans="1:18" ht="30" hidden="1" customHeight="1" x14ac:dyDescent="0.3">
      <c r="A83" s="511"/>
      <c r="B83" s="512"/>
      <c r="C83" s="513"/>
      <c r="D83" s="511"/>
      <c r="E83" s="512"/>
      <c r="F83" s="512"/>
      <c r="G83" s="513"/>
      <c r="H83" s="511"/>
      <c r="I83" s="512"/>
      <c r="J83" s="512"/>
      <c r="K83" s="513"/>
      <c r="L83" s="294">
        <v>0</v>
      </c>
      <c r="M83" s="301">
        <v>0</v>
      </c>
      <c r="N83" s="293">
        <f>IF(L83-M83&lt;0,0,L83-M83)</f>
        <v>0</v>
      </c>
      <c r="O83" s="187"/>
      <c r="P83" s="187"/>
      <c r="Q83" s="166"/>
      <c r="R83" s="166"/>
    </row>
    <row r="84" spans="1:18" hidden="1" x14ac:dyDescent="0.3">
      <c r="A84" s="511"/>
      <c r="B84" s="512"/>
      <c r="C84" s="513"/>
      <c r="D84" s="511"/>
      <c r="E84" s="512"/>
      <c r="F84" s="512"/>
      <c r="G84" s="513"/>
      <c r="H84" s="511"/>
      <c r="I84" s="512"/>
      <c r="J84" s="512"/>
      <c r="K84" s="513"/>
      <c r="L84" s="215"/>
      <c r="M84" s="227"/>
      <c r="N84" s="211"/>
      <c r="O84" s="187"/>
      <c r="P84" s="166"/>
      <c r="Q84" s="166"/>
    </row>
    <row r="85" spans="1:18" ht="30" hidden="1" customHeight="1" x14ac:dyDescent="0.3">
      <c r="A85" s="511"/>
      <c r="B85" s="512"/>
      <c r="C85" s="513"/>
      <c r="D85" s="511"/>
      <c r="E85" s="512"/>
      <c r="F85" s="512"/>
      <c r="G85" s="513"/>
      <c r="H85" s="511"/>
      <c r="I85" s="512"/>
      <c r="J85" s="512"/>
      <c r="K85" s="513"/>
      <c r="L85" s="294">
        <v>0</v>
      </c>
      <c r="M85" s="301">
        <v>0</v>
      </c>
      <c r="N85" s="293">
        <f>IF(L85-M85&lt;0,0,L85-M85)</f>
        <v>0</v>
      </c>
      <c r="O85" s="187"/>
      <c r="P85" s="187"/>
      <c r="Q85" s="166"/>
      <c r="R85" s="166"/>
    </row>
    <row r="86" spans="1:18" ht="30" customHeight="1" x14ac:dyDescent="0.3">
      <c r="A86" s="511"/>
      <c r="B86" s="512"/>
      <c r="C86" s="513"/>
      <c r="D86" s="628"/>
      <c r="E86" s="628"/>
      <c r="F86" s="628"/>
      <c r="G86" s="511"/>
      <c r="H86" s="513"/>
      <c r="I86" s="294">
        <v>0</v>
      </c>
      <c r="J86" s="301">
        <v>0</v>
      </c>
      <c r="K86" s="293">
        <f>IF(I86-J86&lt;0,0,I86-J86)</f>
        <v>0</v>
      </c>
      <c r="L86" s="187"/>
      <c r="M86" s="187"/>
      <c r="N86" s="166"/>
      <c r="O86" s="166"/>
    </row>
    <row r="87" spans="1:18" hidden="1" x14ac:dyDescent="0.3">
      <c r="A87" s="511"/>
      <c r="B87" s="512"/>
      <c r="C87" s="513"/>
      <c r="D87" s="511"/>
      <c r="E87" s="512"/>
      <c r="F87" s="512"/>
      <c r="G87" s="513"/>
      <c r="H87" s="511"/>
      <c r="I87" s="512"/>
      <c r="J87" s="512"/>
      <c r="K87" s="513"/>
      <c r="L87" s="215"/>
      <c r="M87" s="227"/>
      <c r="N87" s="212"/>
      <c r="O87" s="187"/>
      <c r="P87" s="166"/>
      <c r="Q87" s="166"/>
    </row>
    <row r="88" spans="1:18" hidden="1" x14ac:dyDescent="0.3">
      <c r="A88" s="511"/>
      <c r="B88" s="512"/>
      <c r="C88" s="513"/>
      <c r="D88" s="511"/>
      <c r="E88" s="512"/>
      <c r="F88" s="512"/>
      <c r="G88" s="513"/>
      <c r="H88" s="511"/>
      <c r="I88" s="512"/>
      <c r="J88" s="512"/>
      <c r="K88" s="513"/>
      <c r="L88" s="215">
        <v>0</v>
      </c>
      <c r="M88" s="227"/>
      <c r="N88" s="212"/>
      <c r="O88" s="187"/>
      <c r="P88" s="166"/>
      <c r="Q88" s="166"/>
    </row>
    <row r="89" spans="1:18" x14ac:dyDescent="0.3">
      <c r="A89" s="474" t="s">
        <v>20</v>
      </c>
      <c r="B89" s="475"/>
      <c r="C89" s="475"/>
      <c r="D89" s="475"/>
      <c r="E89" s="475"/>
      <c r="F89" s="475"/>
      <c r="G89" s="475"/>
      <c r="H89" s="475"/>
      <c r="I89" s="293">
        <f>SUM(I83:I88)</f>
        <v>0</v>
      </c>
      <c r="J89" s="293">
        <f>SUM(J83:J88)</f>
        <v>0</v>
      </c>
      <c r="K89" s="293">
        <f>SUM(I89-J89)</f>
        <v>0</v>
      </c>
      <c r="L89" s="187"/>
      <c r="M89" s="187"/>
      <c r="N89" s="166"/>
      <c r="O89" s="166"/>
    </row>
    <row r="90" spans="1:18" hidden="1" x14ac:dyDescent="0.3">
      <c r="A90" s="569"/>
      <c r="B90" s="570"/>
      <c r="C90" s="570"/>
      <c r="D90" s="570"/>
      <c r="E90" s="570"/>
      <c r="F90" s="570"/>
      <c r="G90" s="570"/>
      <c r="H90" s="570"/>
      <c r="I90" s="570"/>
      <c r="J90" s="570"/>
      <c r="K90" s="570"/>
      <c r="L90" s="570"/>
      <c r="M90" s="570"/>
      <c r="N90" s="572"/>
      <c r="O90" s="187"/>
      <c r="P90" s="187"/>
      <c r="Q90" s="166"/>
      <c r="R90" s="166"/>
    </row>
    <row r="91" spans="1:18" hidden="1" x14ac:dyDescent="0.3">
      <c r="A91" s="569"/>
      <c r="B91" s="570"/>
      <c r="C91" s="570"/>
      <c r="D91" s="570"/>
      <c r="E91" s="570"/>
      <c r="F91" s="570"/>
      <c r="G91" s="571"/>
      <c r="H91" s="571"/>
      <c r="I91" s="570"/>
      <c r="J91" s="570"/>
      <c r="K91" s="570"/>
      <c r="L91" s="570"/>
      <c r="M91" s="570"/>
      <c r="N91" s="572"/>
      <c r="O91" s="187"/>
      <c r="P91" s="187"/>
      <c r="Q91" s="166"/>
      <c r="R91" s="166"/>
    </row>
    <row r="92" spans="1:18" ht="25.5" customHeight="1" x14ac:dyDescent="0.3">
      <c r="A92" s="162" t="s">
        <v>307</v>
      </c>
      <c r="B92" s="162"/>
      <c r="C92" s="162"/>
      <c r="D92" s="287"/>
      <c r="E92" s="287"/>
      <c r="F92" s="287"/>
      <c r="G92" s="287"/>
      <c r="H92" s="287"/>
      <c r="I92" s="287"/>
      <c r="J92" s="287"/>
      <c r="K92" s="288"/>
      <c r="L92" s="187"/>
      <c r="M92" s="187"/>
      <c r="N92" s="166"/>
      <c r="O92" s="166"/>
    </row>
    <row r="93" spans="1:18" ht="169.5" customHeight="1" thickBot="1" x14ac:dyDescent="0.35">
      <c r="A93" s="634"/>
      <c r="B93" s="635"/>
      <c r="C93" s="635"/>
      <c r="D93" s="635"/>
      <c r="E93" s="635"/>
      <c r="F93" s="635"/>
      <c r="G93" s="635"/>
      <c r="H93" s="635"/>
      <c r="I93" s="635"/>
      <c r="J93" s="635"/>
      <c r="K93" s="636"/>
      <c r="L93" s="187"/>
      <c r="M93" s="187"/>
      <c r="N93" s="166"/>
      <c r="O93" s="166"/>
    </row>
    <row r="94" spans="1:18" ht="15" thickTop="1" x14ac:dyDescent="0.3">
      <c r="A94" s="449" t="s">
        <v>299</v>
      </c>
      <c r="B94" s="450"/>
      <c r="C94" s="450"/>
      <c r="D94" s="450"/>
      <c r="E94" s="450"/>
      <c r="F94" s="450"/>
      <c r="G94" s="450"/>
      <c r="H94" s="450"/>
      <c r="I94" s="450"/>
      <c r="J94" s="450"/>
      <c r="K94" s="451"/>
      <c r="L94" s="187"/>
      <c r="M94" s="187"/>
      <c r="N94" s="166"/>
      <c r="O94" s="166"/>
    </row>
    <row r="95" spans="1:18" ht="14.4" customHeight="1" x14ac:dyDescent="0.3">
      <c r="A95" s="452" t="s">
        <v>228</v>
      </c>
      <c r="B95" s="453"/>
      <c r="C95" s="453"/>
      <c r="D95" s="453"/>
      <c r="E95" s="453"/>
      <c r="F95" s="453"/>
      <c r="G95" s="453"/>
      <c r="H95" s="453"/>
      <c r="I95" s="453"/>
      <c r="J95" s="453"/>
      <c r="K95" s="454"/>
      <c r="L95" s="187"/>
      <c r="M95" s="187"/>
      <c r="N95" s="166"/>
      <c r="O95" s="166"/>
    </row>
    <row r="96" spans="1:18" x14ac:dyDescent="0.3">
      <c r="A96" s="603" t="s">
        <v>13</v>
      </c>
      <c r="B96" s="448"/>
      <c r="C96" s="317" t="s">
        <v>14</v>
      </c>
      <c r="D96" s="603" t="s">
        <v>15</v>
      </c>
      <c r="E96" s="448"/>
      <c r="F96" s="603" t="s">
        <v>3</v>
      </c>
      <c r="G96" s="447"/>
      <c r="H96" s="447"/>
      <c r="I96" s="447"/>
      <c r="J96" s="447"/>
      <c r="K96" s="448"/>
      <c r="L96" s="187"/>
      <c r="M96" s="166"/>
      <c r="N96" s="166"/>
    </row>
    <row r="97" spans="1:18" ht="36.6" customHeight="1" x14ac:dyDescent="0.3">
      <c r="A97" s="452" t="s">
        <v>24</v>
      </c>
      <c r="B97" s="454"/>
      <c r="C97" s="300" t="s">
        <v>210</v>
      </c>
      <c r="D97" s="452" t="s">
        <v>25</v>
      </c>
      <c r="E97" s="454"/>
      <c r="F97" s="452" t="s">
        <v>28</v>
      </c>
      <c r="G97" s="453"/>
      <c r="H97" s="453"/>
      <c r="I97" s="453"/>
      <c r="J97" s="453"/>
      <c r="K97" s="454"/>
      <c r="L97" s="187"/>
      <c r="M97" s="187"/>
      <c r="N97" s="166"/>
      <c r="O97" s="166"/>
    </row>
    <row r="98" spans="1:18" s="19" customFormat="1" ht="33.75" customHeight="1" x14ac:dyDescent="0.3">
      <c r="A98" s="311"/>
      <c r="B98" s="312"/>
      <c r="C98" s="318"/>
      <c r="D98" s="560"/>
      <c r="E98" s="562"/>
      <c r="F98" s="458" t="s">
        <v>26</v>
      </c>
      <c r="G98" s="465" t="s">
        <v>71</v>
      </c>
      <c r="H98" s="458" t="s">
        <v>27</v>
      </c>
      <c r="I98" s="458" t="s">
        <v>75</v>
      </c>
      <c r="J98" s="465" t="s">
        <v>73</v>
      </c>
      <c r="K98" s="458" t="s">
        <v>51</v>
      </c>
      <c r="L98" s="187"/>
      <c r="M98" s="187"/>
      <c r="N98" s="166"/>
      <c r="O98" s="166"/>
    </row>
    <row r="99" spans="1:18" s="19" customFormat="1" x14ac:dyDescent="0.3">
      <c r="A99" s="313"/>
      <c r="B99" s="314"/>
      <c r="C99" s="319"/>
      <c r="D99" s="563"/>
      <c r="E99" s="565"/>
      <c r="F99" s="459"/>
      <c r="G99" s="466"/>
      <c r="H99" s="459"/>
      <c r="I99" s="459"/>
      <c r="J99" s="466"/>
      <c r="K99" s="459"/>
      <c r="L99" s="187"/>
      <c r="M99" s="187"/>
      <c r="N99" s="166"/>
      <c r="O99" s="166"/>
    </row>
    <row r="100" spans="1:18" s="19" customFormat="1" ht="20.100000000000001" hidden="1" customHeight="1" x14ac:dyDescent="0.3">
      <c r="A100" s="230"/>
      <c r="B100" s="230"/>
      <c r="C100" s="230"/>
      <c r="D100" s="230"/>
      <c r="E100" s="230"/>
      <c r="F100" s="231"/>
      <c r="G100" s="231"/>
      <c r="H100" s="229"/>
      <c r="I100" s="232"/>
      <c r="J100" s="233"/>
      <c r="K100" s="186"/>
      <c r="L100" s="166"/>
      <c r="M100" s="166"/>
    </row>
    <row r="101" spans="1:18" s="19" customFormat="1" ht="20.100000000000001" customHeight="1" x14ac:dyDescent="0.3">
      <c r="A101" s="637"/>
      <c r="B101" s="638"/>
      <c r="C101" s="310"/>
      <c r="D101" s="455"/>
      <c r="E101" s="455"/>
      <c r="F101" s="296"/>
      <c r="G101" s="309"/>
      <c r="H101" s="308"/>
      <c r="I101" s="293">
        <f>SUM(F101:F101)*H101</f>
        <v>0</v>
      </c>
      <c r="J101" s="322">
        <v>0</v>
      </c>
      <c r="K101" s="293">
        <f>IF(I101-J101&lt;0,0,I101-J101)</f>
        <v>0</v>
      </c>
      <c r="N101" s="187"/>
      <c r="O101" s="187"/>
      <c r="P101" s="166"/>
      <c r="Q101" s="166"/>
    </row>
    <row r="102" spans="1:18" s="19" customFormat="1" hidden="1" x14ac:dyDescent="0.3">
      <c r="A102" s="234"/>
      <c r="B102" s="234"/>
      <c r="C102" s="234"/>
      <c r="D102" s="234"/>
      <c r="E102" s="234"/>
      <c r="F102" s="234"/>
      <c r="G102" s="231"/>
      <c r="H102" s="231"/>
      <c r="I102" s="229"/>
      <c r="J102" s="232"/>
      <c r="K102" s="233"/>
      <c r="L102" s="186"/>
      <c r="M102" s="186"/>
      <c r="N102" s="235"/>
      <c r="O102" s="187"/>
      <c r="P102" s="187"/>
      <c r="Q102" s="166"/>
      <c r="R102" s="166"/>
    </row>
    <row r="103" spans="1:18" s="19" customFormat="1" hidden="1" x14ac:dyDescent="0.3">
      <c r="A103" s="234"/>
      <c r="B103" s="234"/>
      <c r="C103" s="234"/>
      <c r="D103" s="234"/>
      <c r="E103" s="234"/>
      <c r="F103" s="234"/>
      <c r="G103" s="231"/>
      <c r="H103" s="231"/>
      <c r="I103" s="229"/>
      <c r="J103" s="232"/>
      <c r="K103" s="233"/>
      <c r="L103" s="186">
        <v>0</v>
      </c>
      <c r="M103" s="186">
        <v>0</v>
      </c>
      <c r="N103" s="235"/>
      <c r="O103" s="187"/>
      <c r="P103" s="187"/>
      <c r="Q103" s="166"/>
      <c r="R103" s="166"/>
    </row>
    <row r="104" spans="1:18" ht="22.5" customHeight="1" x14ac:dyDescent="0.3">
      <c r="A104" s="474" t="s">
        <v>20</v>
      </c>
      <c r="B104" s="475"/>
      <c r="C104" s="475"/>
      <c r="D104" s="475"/>
      <c r="E104" s="475"/>
      <c r="F104" s="475"/>
      <c r="G104" s="475"/>
      <c r="H104" s="476"/>
      <c r="I104" s="293">
        <f>SUM(I101:I103)</f>
        <v>0</v>
      </c>
      <c r="J104" s="293">
        <f>SUM(J101:J103)</f>
        <v>0</v>
      </c>
      <c r="K104" s="293">
        <f>SUM(I104-J104)</f>
        <v>0</v>
      </c>
      <c r="O104" s="187"/>
      <c r="P104" s="187"/>
      <c r="Q104" s="166"/>
      <c r="R104" s="166"/>
    </row>
    <row r="105" spans="1:18" ht="15" hidden="1" thickBot="1" x14ac:dyDescent="0.35">
      <c r="A105" s="462"/>
      <c r="B105" s="463"/>
      <c r="C105" s="463"/>
      <c r="D105" s="463"/>
      <c r="E105" s="463"/>
      <c r="F105" s="463"/>
      <c r="G105" s="463"/>
      <c r="H105" s="463"/>
      <c r="I105" s="463"/>
      <c r="J105" s="463"/>
      <c r="K105" s="571"/>
      <c r="L105" s="463"/>
      <c r="M105" s="463"/>
      <c r="N105" s="464"/>
      <c r="O105" s="187"/>
      <c r="P105" s="187"/>
      <c r="Q105" s="166"/>
      <c r="R105" s="166"/>
    </row>
    <row r="106" spans="1:18" ht="15" thickBot="1" x14ac:dyDescent="0.35">
      <c r="A106" s="445" t="s">
        <v>300</v>
      </c>
      <c r="B106" s="446"/>
      <c r="C106" s="446"/>
      <c r="D106" s="446"/>
      <c r="E106" s="299"/>
      <c r="F106" s="299"/>
      <c r="G106" s="299"/>
      <c r="H106" s="299"/>
      <c r="I106" s="299"/>
      <c r="J106" s="299"/>
      <c r="K106" s="22"/>
      <c r="L106" s="187"/>
      <c r="M106" s="187"/>
      <c r="N106" s="166"/>
      <c r="O106" s="166"/>
    </row>
    <row r="107" spans="1:18" ht="15" thickTop="1" x14ac:dyDescent="0.3">
      <c r="A107" s="449" t="s">
        <v>301</v>
      </c>
      <c r="B107" s="450"/>
      <c r="C107" s="450"/>
      <c r="D107" s="450"/>
      <c r="E107" s="450"/>
      <c r="F107" s="450"/>
      <c r="G107" s="450"/>
      <c r="H107" s="450"/>
      <c r="I107" s="450"/>
      <c r="J107" s="450"/>
      <c r="K107" s="451"/>
      <c r="L107" s="187"/>
      <c r="M107" s="187"/>
      <c r="N107" s="166"/>
      <c r="O107" s="166"/>
    </row>
    <row r="108" spans="1:18" ht="26.25" customHeight="1" x14ac:dyDescent="0.3">
      <c r="A108" s="452" t="s">
        <v>302</v>
      </c>
      <c r="B108" s="453"/>
      <c r="C108" s="453"/>
      <c r="D108" s="453"/>
      <c r="E108" s="453"/>
      <c r="F108" s="453"/>
      <c r="G108" s="453"/>
      <c r="H108" s="453"/>
      <c r="I108" s="453"/>
      <c r="J108" s="453"/>
      <c r="K108" s="454"/>
      <c r="L108" s="187"/>
      <c r="M108" s="187"/>
      <c r="N108" s="166"/>
      <c r="O108" s="166"/>
    </row>
    <row r="109" spans="1:18" x14ac:dyDescent="0.3">
      <c r="A109" s="576" t="s">
        <v>19</v>
      </c>
      <c r="B109" s="577"/>
      <c r="C109" s="578"/>
      <c r="D109" s="576" t="s">
        <v>294</v>
      </c>
      <c r="E109" s="577"/>
      <c r="F109" s="578"/>
      <c r="G109" s="576" t="s">
        <v>297</v>
      </c>
      <c r="H109" s="578"/>
      <c r="I109" s="582" t="s">
        <v>3</v>
      </c>
      <c r="J109" s="583"/>
      <c r="K109" s="584"/>
      <c r="L109" s="187"/>
      <c r="M109" s="187"/>
      <c r="N109" s="166"/>
      <c r="O109" s="166"/>
    </row>
    <row r="110" spans="1:18" ht="71.400000000000006" customHeight="1" x14ac:dyDescent="0.3">
      <c r="A110" s="579" t="s">
        <v>303</v>
      </c>
      <c r="B110" s="580"/>
      <c r="C110" s="581"/>
      <c r="D110" s="579" t="s">
        <v>305</v>
      </c>
      <c r="E110" s="580"/>
      <c r="F110" s="581"/>
      <c r="G110" s="579" t="s">
        <v>306</v>
      </c>
      <c r="H110" s="581"/>
      <c r="I110" s="452" t="s">
        <v>223</v>
      </c>
      <c r="J110" s="453"/>
      <c r="K110" s="454"/>
      <c r="L110" s="187"/>
      <c r="M110" s="187"/>
      <c r="N110" s="166"/>
      <c r="O110" s="166"/>
    </row>
    <row r="111" spans="1:18" ht="15" customHeight="1" x14ac:dyDescent="0.3">
      <c r="A111" s="560"/>
      <c r="B111" s="561"/>
      <c r="C111" s="561"/>
      <c r="D111" s="561"/>
      <c r="E111" s="561"/>
      <c r="F111" s="561"/>
      <c r="G111" s="561"/>
      <c r="H111" s="561"/>
      <c r="I111" s="458" t="s">
        <v>75</v>
      </c>
      <c r="J111" s="465" t="s">
        <v>73</v>
      </c>
      <c r="K111" s="458" t="s">
        <v>51</v>
      </c>
      <c r="O111" s="187"/>
      <c r="P111" s="187"/>
      <c r="Q111" s="166"/>
      <c r="R111" s="166"/>
    </row>
    <row r="112" spans="1:18" x14ac:dyDescent="0.3">
      <c r="A112" s="563"/>
      <c r="B112" s="564"/>
      <c r="C112" s="564"/>
      <c r="D112" s="564"/>
      <c r="E112" s="564"/>
      <c r="F112" s="564"/>
      <c r="G112" s="564"/>
      <c r="H112" s="564"/>
      <c r="I112" s="459"/>
      <c r="J112" s="466"/>
      <c r="K112" s="459"/>
      <c r="O112" s="187"/>
      <c r="P112" s="187"/>
      <c r="Q112" s="166"/>
      <c r="R112" s="166"/>
    </row>
    <row r="113" spans="1:18" ht="30" hidden="1" customHeight="1" x14ac:dyDescent="0.3">
      <c r="A113" s="511"/>
      <c r="B113" s="512"/>
      <c r="C113" s="513"/>
      <c r="D113" s="511"/>
      <c r="E113" s="512"/>
      <c r="F113" s="512"/>
      <c r="G113" s="513"/>
      <c r="H113" s="511"/>
      <c r="I113" s="512"/>
      <c r="J113" s="512"/>
      <c r="K113" s="513"/>
      <c r="L113" s="294">
        <v>0</v>
      </c>
      <c r="M113" s="301">
        <v>0</v>
      </c>
      <c r="N113" s="293">
        <f>IF(L113-M113&lt;0,0,L113-M113)</f>
        <v>0</v>
      </c>
      <c r="O113" s="187"/>
      <c r="P113" s="187"/>
      <c r="Q113" s="166"/>
      <c r="R113" s="166"/>
    </row>
    <row r="114" spans="1:18" ht="30" customHeight="1" x14ac:dyDescent="0.3">
      <c r="A114" s="511"/>
      <c r="B114" s="512"/>
      <c r="C114" s="513"/>
      <c r="D114" s="511"/>
      <c r="E114" s="512"/>
      <c r="F114" s="513"/>
      <c r="G114" s="511"/>
      <c r="H114" s="512"/>
      <c r="I114" s="294">
        <v>0</v>
      </c>
      <c r="J114" s="301">
        <v>0</v>
      </c>
      <c r="K114" s="293">
        <f>IF(I114-J114&lt;0,0,I114-J114)</f>
        <v>0</v>
      </c>
      <c r="O114" s="187"/>
      <c r="P114" s="187"/>
      <c r="Q114" s="166"/>
      <c r="R114" s="166"/>
    </row>
    <row r="115" spans="1:18" ht="30" customHeight="1" x14ac:dyDescent="0.3">
      <c r="A115" s="474" t="s">
        <v>20</v>
      </c>
      <c r="B115" s="475"/>
      <c r="C115" s="475"/>
      <c r="D115" s="475"/>
      <c r="E115" s="475"/>
      <c r="F115" s="475"/>
      <c r="G115" s="475"/>
      <c r="H115" s="476"/>
      <c r="I115" s="293">
        <f>SUM(I113:I114)</f>
        <v>0</v>
      </c>
      <c r="J115" s="293">
        <f>SUM(J113:M114)</f>
        <v>0</v>
      </c>
      <c r="K115" s="293">
        <f>SUM(I115-J115)</f>
        <v>0</v>
      </c>
      <c r="L115" s="187"/>
      <c r="M115" s="187"/>
      <c r="N115" s="166"/>
      <c r="O115" s="166"/>
    </row>
    <row r="116" spans="1:18" ht="25.5" customHeight="1" x14ac:dyDescent="0.3">
      <c r="A116" s="302" t="s">
        <v>308</v>
      </c>
      <c r="B116" s="302"/>
      <c r="C116" s="162"/>
      <c r="D116" s="287"/>
      <c r="E116" s="287"/>
      <c r="F116" s="287"/>
      <c r="G116" s="287"/>
      <c r="H116" s="287"/>
      <c r="I116" s="287"/>
      <c r="J116" s="287"/>
      <c r="K116" s="288"/>
      <c r="L116" s="187"/>
      <c r="M116" s="187"/>
      <c r="N116" s="166"/>
      <c r="O116" s="166"/>
    </row>
    <row r="117" spans="1:18" ht="169.5" customHeight="1" thickBot="1" x14ac:dyDescent="0.35">
      <c r="A117" s="634"/>
      <c r="B117" s="635"/>
      <c r="C117" s="635"/>
      <c r="D117" s="635"/>
      <c r="E117" s="635"/>
      <c r="F117" s="635"/>
      <c r="G117" s="635"/>
      <c r="H117" s="635"/>
      <c r="I117" s="635"/>
      <c r="J117" s="635"/>
      <c r="K117" s="636"/>
      <c r="L117" s="187"/>
      <c r="M117" s="166"/>
      <c r="N117" s="166"/>
    </row>
    <row r="118" spans="1:18" ht="15" thickTop="1" x14ac:dyDescent="0.3">
      <c r="A118" s="449" t="s">
        <v>299</v>
      </c>
      <c r="B118" s="450"/>
      <c r="C118" s="450"/>
      <c r="D118" s="450"/>
      <c r="E118" s="450"/>
      <c r="F118" s="450"/>
      <c r="G118" s="450"/>
      <c r="H118" s="450"/>
      <c r="I118" s="450"/>
      <c r="J118" s="450"/>
      <c r="K118" s="451"/>
      <c r="L118" s="187"/>
      <c r="M118" s="187"/>
      <c r="N118" s="166"/>
      <c r="O118" s="166"/>
    </row>
    <row r="119" spans="1:18" ht="14.4" customHeight="1" x14ac:dyDescent="0.3">
      <c r="A119" s="452" t="s">
        <v>228</v>
      </c>
      <c r="B119" s="453"/>
      <c r="C119" s="453"/>
      <c r="D119" s="453"/>
      <c r="E119" s="453"/>
      <c r="F119" s="453"/>
      <c r="G119" s="453"/>
      <c r="H119" s="453"/>
      <c r="I119" s="453"/>
      <c r="J119" s="453"/>
      <c r="K119" s="454"/>
      <c r="L119" s="187"/>
      <c r="M119" s="187"/>
      <c r="N119" s="166"/>
      <c r="O119" s="166"/>
    </row>
    <row r="120" spans="1:18" x14ac:dyDescent="0.3">
      <c r="A120" s="603" t="s">
        <v>13</v>
      </c>
      <c r="B120" s="448"/>
      <c r="C120" s="316" t="s">
        <v>14</v>
      </c>
      <c r="D120" s="603" t="s">
        <v>15</v>
      </c>
      <c r="E120" s="448"/>
      <c r="F120" s="603" t="s">
        <v>3</v>
      </c>
      <c r="G120" s="447"/>
      <c r="H120" s="447"/>
      <c r="I120" s="447"/>
      <c r="J120" s="447"/>
      <c r="K120" s="448"/>
      <c r="L120" s="187"/>
      <c r="M120" s="187"/>
      <c r="N120" s="166"/>
      <c r="O120" s="166"/>
    </row>
    <row r="121" spans="1:18" ht="36" customHeight="1" x14ac:dyDescent="0.3">
      <c r="A121" s="452" t="s">
        <v>24</v>
      </c>
      <c r="B121" s="454"/>
      <c r="C121" s="249" t="s">
        <v>210</v>
      </c>
      <c r="D121" s="452" t="s">
        <v>25</v>
      </c>
      <c r="E121" s="454"/>
      <c r="F121" s="452" t="s">
        <v>28</v>
      </c>
      <c r="G121" s="453"/>
      <c r="H121" s="453"/>
      <c r="I121" s="453"/>
      <c r="J121" s="453"/>
      <c r="K121" s="454"/>
      <c r="L121" s="187"/>
      <c r="M121" s="187"/>
      <c r="N121" s="166"/>
      <c r="O121" s="166"/>
    </row>
    <row r="122" spans="1:18" s="19" customFormat="1" ht="33.75" customHeight="1" x14ac:dyDescent="0.3">
      <c r="A122" s="560"/>
      <c r="B122" s="561"/>
      <c r="C122" s="562"/>
      <c r="D122" s="560"/>
      <c r="E122" s="562"/>
      <c r="F122" s="458" t="s">
        <v>26</v>
      </c>
      <c r="G122" s="465" t="s">
        <v>71</v>
      </c>
      <c r="H122" s="458" t="s">
        <v>27</v>
      </c>
      <c r="I122" s="458" t="s">
        <v>75</v>
      </c>
      <c r="J122" s="465" t="s">
        <v>73</v>
      </c>
      <c r="K122" s="458" t="s">
        <v>51</v>
      </c>
      <c r="L122" s="187"/>
      <c r="M122" s="187"/>
      <c r="N122" s="166"/>
      <c r="O122" s="166"/>
    </row>
    <row r="123" spans="1:18" s="19" customFormat="1" x14ac:dyDescent="0.3">
      <c r="A123" s="563"/>
      <c r="B123" s="564"/>
      <c r="C123" s="565"/>
      <c r="D123" s="563"/>
      <c r="E123" s="565"/>
      <c r="F123" s="459"/>
      <c r="G123" s="466"/>
      <c r="H123" s="459"/>
      <c r="I123" s="459"/>
      <c r="J123" s="466"/>
      <c r="K123" s="459"/>
      <c r="L123" s="187"/>
      <c r="M123" s="187"/>
      <c r="N123" s="166"/>
      <c r="O123" s="166"/>
    </row>
    <row r="124" spans="1:18" s="19" customFormat="1" ht="20.100000000000001" customHeight="1" x14ac:dyDescent="0.3">
      <c r="A124" s="442"/>
      <c r="B124" s="443"/>
      <c r="C124" s="305"/>
      <c r="D124" s="616"/>
      <c r="E124" s="617"/>
      <c r="G124" s="320"/>
      <c r="I124" s="293">
        <f>SUM(F124*G124)*H124</f>
        <v>0</v>
      </c>
      <c r="J124" s="321">
        <v>0</v>
      </c>
      <c r="K124" s="293">
        <f>IF(I124-J124&lt;0,0,I124-J124)</f>
        <v>0</v>
      </c>
      <c r="L124" s="187"/>
      <c r="M124" s="166"/>
      <c r="N124" s="166"/>
    </row>
    <row r="125" spans="1:18" s="19" customFormat="1" hidden="1" x14ac:dyDescent="0.3">
      <c r="A125" s="234"/>
      <c r="B125" s="234"/>
      <c r="C125" s="234"/>
      <c r="D125" s="234"/>
      <c r="E125" s="234"/>
      <c r="F125" s="234"/>
      <c r="G125" s="231"/>
      <c r="H125" s="231"/>
      <c r="I125" s="229"/>
      <c r="J125" s="232"/>
      <c r="K125" s="233"/>
      <c r="L125" s="186">
        <v>0</v>
      </c>
      <c r="M125" s="186">
        <v>0</v>
      </c>
      <c r="N125" s="235"/>
      <c r="O125" s="187"/>
      <c r="P125" s="187"/>
      <c r="Q125" s="166"/>
      <c r="R125" s="166"/>
    </row>
    <row r="126" spans="1:18" ht="22.5" customHeight="1" x14ac:dyDescent="0.3">
      <c r="A126" s="474" t="s">
        <v>20</v>
      </c>
      <c r="B126" s="475"/>
      <c r="C126" s="475"/>
      <c r="D126" s="475"/>
      <c r="E126" s="475"/>
      <c r="F126" s="475"/>
      <c r="G126" s="475"/>
      <c r="H126" s="476"/>
      <c r="I126" s="293">
        <f>SUM(I125:I125)</f>
        <v>0</v>
      </c>
      <c r="J126" s="293">
        <f>SUM(J125:J125)</f>
        <v>0</v>
      </c>
      <c r="K126" s="293">
        <f>SUM(I126-J126)</f>
        <v>0</v>
      </c>
      <c r="L126" s="187"/>
      <c r="M126" s="187"/>
      <c r="N126" s="166"/>
      <c r="O126" s="166"/>
    </row>
    <row r="127" spans="1:18" ht="15" thickBot="1" x14ac:dyDescent="0.35">
      <c r="A127" s="298" t="s">
        <v>316</v>
      </c>
      <c r="B127" s="299"/>
      <c r="C127" s="299"/>
      <c r="D127" s="299"/>
      <c r="E127" s="299"/>
      <c r="F127" s="299"/>
      <c r="G127" s="299"/>
      <c r="H127" s="299"/>
      <c r="I127" s="299"/>
      <c r="J127" s="299"/>
      <c r="K127" s="22"/>
      <c r="L127" s="187"/>
      <c r="M127" s="187"/>
      <c r="N127" s="166"/>
      <c r="O127" s="166"/>
    </row>
    <row r="128" spans="1:18" ht="15" thickTop="1" x14ac:dyDescent="0.3">
      <c r="A128" s="449" t="s">
        <v>48</v>
      </c>
      <c r="B128" s="450"/>
      <c r="C128" s="450"/>
      <c r="D128" s="450"/>
      <c r="E128" s="450"/>
      <c r="F128" s="450"/>
      <c r="G128" s="450"/>
      <c r="H128" s="450"/>
      <c r="I128" s="450"/>
      <c r="J128" s="450"/>
      <c r="K128" s="451"/>
      <c r="L128" s="187"/>
      <c r="M128" s="187"/>
      <c r="N128" s="166"/>
      <c r="O128" s="166"/>
    </row>
    <row r="129" spans="1:18" ht="15" customHeight="1" x14ac:dyDescent="0.3">
      <c r="A129" s="452" t="s">
        <v>47</v>
      </c>
      <c r="B129" s="453"/>
      <c r="C129" s="453"/>
      <c r="D129" s="453"/>
      <c r="E129" s="453"/>
      <c r="F129" s="453"/>
      <c r="G129" s="453"/>
      <c r="H129" s="453"/>
      <c r="I129" s="453"/>
      <c r="J129" s="453"/>
      <c r="K129" s="454"/>
      <c r="L129" s="187"/>
      <c r="M129" s="187"/>
      <c r="N129" s="166"/>
      <c r="O129" s="166"/>
    </row>
    <row r="130" spans="1:18" ht="31.5" customHeight="1" x14ac:dyDescent="0.3">
      <c r="A130" s="323"/>
      <c r="B130" s="324"/>
      <c r="C130" s="324"/>
      <c r="D130" s="324"/>
      <c r="E130" s="324"/>
      <c r="F130" s="324"/>
      <c r="G130" s="324"/>
      <c r="H130" s="324"/>
      <c r="I130" s="289" t="s">
        <v>75</v>
      </c>
      <c r="J130" s="290" t="s">
        <v>73</v>
      </c>
      <c r="K130" s="289" t="s">
        <v>51</v>
      </c>
      <c r="L130" s="187"/>
      <c r="M130" s="187"/>
      <c r="N130" s="166"/>
      <c r="O130" s="166"/>
    </row>
    <row r="131" spans="1:18" ht="30" hidden="1" customHeight="1" x14ac:dyDescent="0.3">
      <c r="A131" s="315"/>
      <c r="B131" s="315"/>
      <c r="C131" s="315"/>
      <c r="D131" s="315"/>
      <c r="E131" s="315"/>
      <c r="F131" s="315"/>
      <c r="G131" s="315"/>
      <c r="H131" s="315"/>
      <c r="I131" s="295"/>
      <c r="J131" s="301"/>
      <c r="K131" s="293">
        <f>IF(I131-J131&lt;0,0,I131-J131)</f>
        <v>0</v>
      </c>
      <c r="L131" s="187"/>
      <c r="M131" s="187"/>
      <c r="N131" s="166"/>
      <c r="O131" s="166"/>
    </row>
    <row r="132" spans="1:18" hidden="1" x14ac:dyDescent="0.3">
      <c r="A132" s="236"/>
      <c r="B132" s="236"/>
      <c r="C132" s="236"/>
      <c r="D132" s="236"/>
      <c r="E132" s="236"/>
      <c r="F132" s="236"/>
      <c r="G132" s="236"/>
      <c r="H132" s="236"/>
      <c r="I132" s="237"/>
      <c r="J132" s="238"/>
      <c r="K132" s="235"/>
      <c r="L132" s="187"/>
      <c r="M132" s="166"/>
      <c r="N132" s="166"/>
    </row>
    <row r="133" spans="1:18" ht="30" customHeight="1" x14ac:dyDescent="0.3">
      <c r="A133" s="511"/>
      <c r="B133" s="512"/>
      <c r="C133" s="512"/>
      <c r="D133" s="512"/>
      <c r="E133" s="512"/>
      <c r="F133" s="512"/>
      <c r="G133" s="512"/>
      <c r="H133" s="513"/>
      <c r="I133" s="295"/>
      <c r="J133" s="301"/>
      <c r="K133" s="293">
        <f>IF(I133-J133&lt;0,0,I133-J133)</f>
        <v>0</v>
      </c>
      <c r="L133" s="187"/>
      <c r="M133" s="187"/>
      <c r="N133" s="166"/>
      <c r="O133" s="166"/>
    </row>
    <row r="134" spans="1:18" hidden="1" x14ac:dyDescent="0.3">
      <c r="A134" s="236"/>
      <c r="B134" s="236"/>
      <c r="C134" s="236"/>
      <c r="D134" s="236"/>
      <c r="E134" s="236"/>
      <c r="F134" s="236"/>
      <c r="G134" s="236"/>
      <c r="H134" s="236"/>
      <c r="I134" s="236"/>
      <c r="J134" s="236"/>
      <c r="K134" s="236"/>
      <c r="L134" s="237"/>
      <c r="M134" s="238"/>
      <c r="N134" s="235"/>
      <c r="O134" s="187"/>
      <c r="P134" s="166"/>
      <c r="Q134" s="166"/>
    </row>
    <row r="135" spans="1:18" hidden="1" x14ac:dyDescent="0.3">
      <c r="A135" s="236"/>
      <c r="B135" s="236"/>
      <c r="C135" s="236"/>
      <c r="D135" s="236"/>
      <c r="E135" s="236"/>
      <c r="F135" s="236"/>
      <c r="G135" s="236"/>
      <c r="H135" s="236"/>
      <c r="I135" s="236"/>
      <c r="J135" s="236"/>
      <c r="K135" s="236"/>
      <c r="L135" s="237">
        <v>0</v>
      </c>
      <c r="M135" s="238">
        <v>0</v>
      </c>
      <c r="N135" s="235"/>
      <c r="O135" s="187"/>
      <c r="P135" s="166"/>
      <c r="Q135" s="166"/>
    </row>
    <row r="136" spans="1:18" ht="22.5" customHeight="1" x14ac:dyDescent="0.3">
      <c r="A136" s="474" t="s">
        <v>20</v>
      </c>
      <c r="B136" s="475"/>
      <c r="C136" s="475"/>
      <c r="D136" s="475"/>
      <c r="E136" s="475"/>
      <c r="F136" s="475"/>
      <c r="G136" s="475"/>
      <c r="H136" s="476"/>
      <c r="I136" s="293">
        <f>SUM(I134:I135)</f>
        <v>0</v>
      </c>
      <c r="J136" s="293">
        <f>SUM(J134:J135)</f>
        <v>0</v>
      </c>
      <c r="K136" s="293">
        <f>SUM(I136-J136)</f>
        <v>0</v>
      </c>
      <c r="L136" s="187"/>
      <c r="M136" s="187"/>
      <c r="N136" s="166"/>
      <c r="O136" s="166"/>
    </row>
    <row r="137" spans="1:18" ht="31.95" customHeight="1" x14ac:dyDescent="0.3">
      <c r="A137" s="162" t="s">
        <v>205</v>
      </c>
      <c r="B137" s="162"/>
      <c r="C137" s="162"/>
      <c r="D137" s="287"/>
      <c r="E137" s="287"/>
      <c r="F137" s="287"/>
      <c r="G137" s="287"/>
      <c r="H137" s="287"/>
      <c r="I137" s="287"/>
      <c r="J137" s="287"/>
      <c r="K137" s="288"/>
      <c r="L137" s="187"/>
      <c r="M137" s="187"/>
      <c r="N137" s="166"/>
      <c r="O137" s="166"/>
    </row>
    <row r="138" spans="1:18" ht="134.25" customHeight="1" x14ac:dyDescent="0.3">
      <c r="A138" s="629"/>
      <c r="B138" s="630"/>
      <c r="C138" s="630"/>
      <c r="D138" s="630"/>
      <c r="E138" s="630"/>
      <c r="F138" s="630"/>
      <c r="G138" s="630"/>
      <c r="H138" s="630"/>
      <c r="I138" s="630"/>
      <c r="J138" s="630"/>
      <c r="K138" s="631"/>
      <c r="L138" s="187"/>
      <c r="M138" s="187"/>
      <c r="N138" s="166"/>
      <c r="O138" s="166"/>
    </row>
    <row r="139" spans="1:18" hidden="1" x14ac:dyDescent="0.3">
      <c r="A139" s="531"/>
      <c r="B139" s="532"/>
      <c r="C139" s="532"/>
      <c r="D139" s="532"/>
      <c r="E139" s="532"/>
      <c r="F139" s="532"/>
      <c r="G139" s="532"/>
      <c r="H139" s="532"/>
      <c r="I139" s="532"/>
      <c r="J139" s="532"/>
      <c r="K139" s="532"/>
      <c r="L139" s="532"/>
      <c r="M139" s="532"/>
      <c r="N139" s="533"/>
      <c r="O139" s="187"/>
      <c r="P139" s="187"/>
      <c r="Q139" s="166"/>
      <c r="R139" s="166"/>
    </row>
    <row r="140" spans="1:18" ht="15" thickBot="1" x14ac:dyDescent="0.35">
      <c r="A140" s="23" t="s">
        <v>304</v>
      </c>
      <c r="B140" s="24"/>
      <c r="C140" s="24"/>
      <c r="D140" s="24"/>
      <c r="E140" s="24"/>
      <c r="F140" s="24"/>
      <c r="G140" s="24"/>
      <c r="H140" s="24"/>
      <c r="I140" s="24"/>
      <c r="J140" s="24"/>
      <c r="K140" s="25"/>
      <c r="L140" s="187"/>
      <c r="M140" s="187"/>
      <c r="N140" s="166"/>
      <c r="O140" s="166"/>
    </row>
    <row r="141" spans="1:18" ht="15" thickTop="1" x14ac:dyDescent="0.3">
      <c r="A141" s="449" t="s">
        <v>19</v>
      </c>
      <c r="B141" s="450"/>
      <c r="C141" s="451"/>
      <c r="D141" s="449" t="s">
        <v>3</v>
      </c>
      <c r="E141" s="450"/>
      <c r="F141" s="450"/>
      <c r="G141" s="450"/>
      <c r="H141" s="450"/>
      <c r="I141" s="450"/>
      <c r="J141" s="450"/>
      <c r="K141" s="451"/>
      <c r="L141" s="187"/>
      <c r="M141" s="187"/>
      <c r="N141" s="166"/>
      <c r="O141" s="166"/>
    </row>
    <row r="142" spans="1:18" ht="15" customHeight="1" x14ac:dyDescent="0.3">
      <c r="A142" s="452" t="s">
        <v>87</v>
      </c>
      <c r="B142" s="453"/>
      <c r="C142" s="454"/>
      <c r="D142" s="452" t="s">
        <v>82</v>
      </c>
      <c r="E142" s="453"/>
      <c r="F142" s="453"/>
      <c r="G142" s="453"/>
      <c r="H142" s="453"/>
      <c r="I142" s="453"/>
      <c r="J142" s="453"/>
      <c r="K142" s="454"/>
      <c r="L142" s="187"/>
      <c r="M142" s="187"/>
      <c r="N142" s="166"/>
      <c r="O142" s="166"/>
    </row>
    <row r="143" spans="1:18" ht="32.25" customHeight="1" x14ac:dyDescent="0.3">
      <c r="A143" s="323"/>
      <c r="B143" s="600"/>
      <c r="C143" s="601"/>
      <c r="D143" s="632" t="s">
        <v>96</v>
      </c>
      <c r="E143" s="633"/>
      <c r="F143" s="522" t="s">
        <v>106</v>
      </c>
      <c r="G143" s="523"/>
      <c r="H143" s="524"/>
      <c r="I143" s="289" t="s">
        <v>75</v>
      </c>
      <c r="J143" s="290" t="s">
        <v>73</v>
      </c>
      <c r="K143" s="289" t="s">
        <v>51</v>
      </c>
      <c r="L143" s="187"/>
      <c r="M143" s="187"/>
      <c r="N143" s="166"/>
      <c r="O143" s="166"/>
    </row>
    <row r="144" spans="1:18" ht="31.5" customHeight="1" x14ac:dyDescent="0.3">
      <c r="A144" s="511"/>
      <c r="B144" s="512"/>
      <c r="C144" s="513"/>
      <c r="D144" s="511"/>
      <c r="E144" s="513"/>
      <c r="F144" s="534"/>
      <c r="G144" s="534"/>
      <c r="H144" s="534"/>
      <c r="I144" s="293">
        <f>CEILING(C144*F144,1)</f>
        <v>0</v>
      </c>
      <c r="J144" s="301">
        <v>0</v>
      </c>
      <c r="K144" s="293">
        <f>IF(I144-J144&lt;0,0,I144-J144)</f>
        <v>0</v>
      </c>
      <c r="L144" s="187"/>
      <c r="M144" s="187"/>
      <c r="N144" s="166"/>
      <c r="O144" s="166"/>
    </row>
    <row r="145" spans="1:15" hidden="1" x14ac:dyDescent="0.3">
      <c r="A145" s="213"/>
      <c r="B145" s="213"/>
      <c r="C145" s="213"/>
      <c r="D145" s="213"/>
      <c r="E145" s="213"/>
      <c r="F145" s="215"/>
      <c r="G145" s="215"/>
      <c r="H145" s="215"/>
      <c r="I145" s="239"/>
      <c r="J145" s="239"/>
      <c r="K145" s="239"/>
      <c r="L145" s="166"/>
    </row>
    <row r="146" spans="1:15" hidden="1" x14ac:dyDescent="0.3">
      <c r="A146" s="213"/>
      <c r="B146" s="213"/>
      <c r="C146" s="213"/>
      <c r="D146" s="213"/>
      <c r="E146" s="213"/>
      <c r="F146" s="215"/>
      <c r="G146" s="215"/>
      <c r="H146" s="215"/>
      <c r="I146" s="239"/>
      <c r="J146" s="239"/>
      <c r="K146" s="239"/>
      <c r="L146" s="166"/>
    </row>
    <row r="147" spans="1:15" hidden="1" x14ac:dyDescent="0.3">
      <c r="A147" s="213"/>
      <c r="B147" s="213"/>
      <c r="C147" s="213"/>
      <c r="D147" s="213"/>
      <c r="E147" s="213"/>
      <c r="F147" s="215"/>
      <c r="G147" s="215"/>
      <c r="H147" s="215"/>
      <c r="I147" s="293">
        <v>0</v>
      </c>
      <c r="J147" s="243">
        <v>0</v>
      </c>
      <c r="K147" s="219"/>
      <c r="L147" s="166"/>
    </row>
    <row r="148" spans="1:15" ht="22.5" customHeight="1" x14ac:dyDescent="0.3">
      <c r="A148" s="474" t="s">
        <v>20</v>
      </c>
      <c r="B148" s="475"/>
      <c r="C148" s="475"/>
      <c r="D148" s="475"/>
      <c r="E148" s="475"/>
      <c r="F148" s="475"/>
      <c r="G148" s="475"/>
      <c r="H148" s="476"/>
      <c r="I148" s="293">
        <f>SUM(I147:I147)</f>
        <v>0</v>
      </c>
      <c r="J148" s="293">
        <f>SUM(J147:J147)</f>
        <v>0</v>
      </c>
      <c r="K148" s="293">
        <f>SUM(I148-J148)</f>
        <v>0</v>
      </c>
      <c r="L148" s="187"/>
      <c r="M148" s="187"/>
      <c r="N148" s="166"/>
      <c r="O148" s="166"/>
    </row>
    <row r="149" spans="1:15" ht="25.95" customHeight="1" x14ac:dyDescent="0.3">
      <c r="A149" s="162" t="s">
        <v>206</v>
      </c>
      <c r="B149" s="162"/>
      <c r="C149" s="162"/>
      <c r="D149" s="287"/>
      <c r="E149" s="287"/>
      <c r="F149" s="287"/>
      <c r="G149" s="287"/>
      <c r="H149" s="287"/>
      <c r="I149" s="287"/>
      <c r="J149" s="287"/>
      <c r="K149" s="288"/>
      <c r="L149" s="187"/>
      <c r="M149" s="187"/>
      <c r="N149" s="166"/>
      <c r="O149" s="166"/>
    </row>
    <row r="150" spans="1:15" ht="98.25" customHeight="1" x14ac:dyDescent="0.3">
      <c r="A150" s="629"/>
      <c r="B150" s="630"/>
      <c r="C150" s="630"/>
      <c r="D150" s="630"/>
      <c r="E150" s="630"/>
      <c r="F150" s="630"/>
      <c r="G150" s="630"/>
      <c r="H150" s="630"/>
      <c r="I150" s="630"/>
      <c r="J150" s="630"/>
      <c r="K150" s="631"/>
    </row>
    <row r="151" spans="1:15" hidden="1" x14ac:dyDescent="0.3">
      <c r="A151" s="602" t="s">
        <v>268</v>
      </c>
      <c r="B151" s="602"/>
      <c r="C151" s="602"/>
      <c r="D151" s="602"/>
      <c r="E151" s="602"/>
      <c r="F151" s="602"/>
      <c r="G151" s="602"/>
      <c r="H151" s="602"/>
    </row>
    <row r="152" spans="1:15" hidden="1" x14ac:dyDescent="0.3">
      <c r="A152" s="593"/>
      <c r="B152" s="593"/>
      <c r="C152" s="221" t="s">
        <v>267</v>
      </c>
      <c r="D152" s="510" t="s">
        <v>266</v>
      </c>
      <c r="E152" s="510"/>
      <c r="F152" s="510"/>
      <c r="G152" s="510" t="s">
        <v>265</v>
      </c>
      <c r="H152" s="510"/>
    </row>
    <row r="153" spans="1:15" hidden="1" x14ac:dyDescent="0.3">
      <c r="A153" s="593" t="s">
        <v>264</v>
      </c>
      <c r="B153" s="593"/>
      <c r="C153" s="167">
        <f>SalaryTotal</f>
        <v>0</v>
      </c>
      <c r="D153" s="594">
        <f>LocalSalaryTotal</f>
        <v>0</v>
      </c>
      <c r="E153" s="594"/>
      <c r="F153" s="594"/>
      <c r="G153" s="594">
        <f>SalaryGrandTotal</f>
        <v>0</v>
      </c>
      <c r="H153" s="594"/>
    </row>
    <row r="154" spans="1:15" hidden="1" x14ac:dyDescent="0.3">
      <c r="A154" s="593" t="s">
        <v>263</v>
      </c>
      <c r="B154" s="593"/>
      <c r="C154" s="167">
        <f>FringeTotal</f>
        <v>0</v>
      </c>
      <c r="D154" s="594">
        <f>LocalFringeTotal</f>
        <v>0</v>
      </c>
      <c r="E154" s="594"/>
      <c r="F154" s="594"/>
      <c r="G154" s="594">
        <f>FringeGrandTotal</f>
        <v>0</v>
      </c>
      <c r="H154" s="594"/>
    </row>
    <row r="155" spans="1:15" hidden="1" x14ac:dyDescent="0.3">
      <c r="A155" s="593" t="s">
        <v>34</v>
      </c>
      <c r="B155" s="593"/>
      <c r="C155" s="167">
        <f>TravelTotal</f>
        <v>0</v>
      </c>
      <c r="D155" s="594">
        <f>TravelLocalTotal</f>
        <v>0</v>
      </c>
      <c r="E155" s="594"/>
      <c r="F155" s="594"/>
      <c r="G155" s="594">
        <f>TravelFederalTotal</f>
        <v>0</v>
      </c>
      <c r="H155" s="594"/>
    </row>
    <row r="156" spans="1:15" hidden="1" x14ac:dyDescent="0.3">
      <c r="A156" s="593" t="s">
        <v>35</v>
      </c>
      <c r="B156" s="593"/>
      <c r="C156" s="167">
        <f>EquipmentTotal</f>
        <v>0</v>
      </c>
      <c r="D156" s="594">
        <f>EquipmentLocalTotal</f>
        <v>0</v>
      </c>
      <c r="E156" s="594"/>
      <c r="F156" s="594"/>
      <c r="G156" s="594">
        <f>EquipmentFederalTotal</f>
        <v>0</v>
      </c>
      <c r="H156" s="594"/>
    </row>
    <row r="157" spans="1:15" hidden="1" x14ac:dyDescent="0.3">
      <c r="A157" s="593" t="s">
        <v>37</v>
      </c>
      <c r="B157" s="593"/>
      <c r="C157" s="167">
        <f>SuppliesTotal</f>
        <v>0</v>
      </c>
      <c r="D157" s="594">
        <f>SuppliesLocalTotal</f>
        <v>0</v>
      </c>
      <c r="E157" s="594"/>
      <c r="F157" s="594"/>
      <c r="G157" s="594">
        <f>SuppliesFederalTotal</f>
        <v>0</v>
      </c>
      <c r="H157" s="594"/>
    </row>
    <row r="158" spans="1:15" hidden="1" x14ac:dyDescent="0.3">
      <c r="A158" s="593" t="s">
        <v>41</v>
      </c>
      <c r="B158" s="593"/>
      <c r="C158" s="167" t="e">
        <f>ContractsItemTotal+ConsultantFeesTotal+ContractsTravelTotal+CunsultantExpensesTotal</f>
        <v>#REF!</v>
      </c>
      <c r="D158" s="594" t="e">
        <f>ContractsItemLocalTotal+ConsultantFeesLocalTotal+ContractsTravelLocalTotal+ConsultantExpensesLocalTotal</f>
        <v>#REF!</v>
      </c>
      <c r="E158" s="594"/>
      <c r="F158" s="594"/>
      <c r="G158" s="594" t="e">
        <f>ContractsItemFederalTotal+ConsultantFeesFederalTotal+ContractsTravelFederalTotal+ConsultantExpensesFederalTotal</f>
        <v>#REF!</v>
      </c>
      <c r="H158" s="594"/>
    </row>
    <row r="159" spans="1:15" hidden="1" x14ac:dyDescent="0.3">
      <c r="A159" s="593" t="s">
        <v>46</v>
      </c>
      <c r="B159" s="593"/>
      <c r="C159" s="167">
        <f>OtherTotal</f>
        <v>0</v>
      </c>
      <c r="D159" s="594">
        <f>OtherLocalTotal</f>
        <v>0</v>
      </c>
      <c r="E159" s="594"/>
      <c r="F159" s="594"/>
      <c r="G159" s="594">
        <f>OtherFederalTotal</f>
        <v>0</v>
      </c>
      <c r="H159" s="594"/>
    </row>
    <row r="160" spans="1:15" hidden="1" x14ac:dyDescent="0.3">
      <c r="A160" s="593" t="s">
        <v>45</v>
      </c>
      <c r="B160" s="593"/>
      <c r="C160" s="167">
        <f>IndirectTotal</f>
        <v>0</v>
      </c>
      <c r="D160" s="594">
        <f>IndirectLocalTotal</f>
        <v>0</v>
      </c>
      <c r="E160" s="594"/>
      <c r="F160" s="594"/>
      <c r="G160" s="594">
        <f>IndirectFederalTotal</f>
        <v>0</v>
      </c>
      <c r="H160" s="594"/>
    </row>
    <row r="161" spans="1:8" hidden="1" x14ac:dyDescent="0.3">
      <c r="A161" s="593" t="s">
        <v>262</v>
      </c>
      <c r="B161" s="593"/>
      <c r="C161" s="167" t="e">
        <f>SUM(C153:C160)</f>
        <v>#REF!</v>
      </c>
      <c r="D161" s="594" t="e">
        <f>SUM(D153:F160)</f>
        <v>#REF!</v>
      </c>
      <c r="E161" s="594"/>
      <c r="F161" s="594"/>
      <c r="G161" s="594" t="e">
        <f>SUM(G153:H160)</f>
        <v>#REF!</v>
      </c>
      <c r="H161" s="594"/>
    </row>
    <row r="162" spans="1:8" x14ac:dyDescent="0.3">
      <c r="A162" s="14"/>
      <c r="B162" s="14"/>
      <c r="C162" s="14"/>
    </row>
  </sheetData>
  <sheetProtection selectLockedCells="1"/>
  <protectedRanges>
    <protectedRange sqref="I70:J71 A10:J12 I22:J24 I34:J36 I46:J48 I58:J60" name="Personnel"/>
    <protectedRange sqref="I144:J144 J131:J133 J86 J114 M83:M85 M87:M88 M113 M134:M135" name="Personnel_3"/>
  </protectedRanges>
  <dataConsolidate/>
  <mergeCells count="272">
    <mergeCell ref="D36:E36"/>
    <mergeCell ref="A37:H37"/>
    <mergeCell ref="A39:K40"/>
    <mergeCell ref="C7:K7"/>
    <mergeCell ref="C6:K6"/>
    <mergeCell ref="F20:H21"/>
    <mergeCell ref="I20:I21"/>
    <mergeCell ref="J20:J21"/>
    <mergeCell ref="K20:K21"/>
    <mergeCell ref="A20:C21"/>
    <mergeCell ref="A19:C19"/>
    <mergeCell ref="A18:C18"/>
    <mergeCell ref="A10:B10"/>
    <mergeCell ref="F10:G10"/>
    <mergeCell ref="A12:B12"/>
    <mergeCell ref="F12:G12"/>
    <mergeCell ref="A13:H13"/>
    <mergeCell ref="A15:K16"/>
    <mergeCell ref="D18:K18"/>
    <mergeCell ref="D19:K19"/>
    <mergeCell ref="D20:E21"/>
    <mergeCell ref="A22:C22"/>
    <mergeCell ref="D22:E22"/>
    <mergeCell ref="A25:H25"/>
    <mergeCell ref="A1:F1"/>
    <mergeCell ref="H1:K1"/>
    <mergeCell ref="A2:A3"/>
    <mergeCell ref="B2:F3"/>
    <mergeCell ref="A6:B6"/>
    <mergeCell ref="A7:B7"/>
    <mergeCell ref="A8:B9"/>
    <mergeCell ref="D8:D9"/>
    <mergeCell ref="E8:E9"/>
    <mergeCell ref="F8:G9"/>
    <mergeCell ref="H8:H9"/>
    <mergeCell ref="I8:I9"/>
    <mergeCell ref="J8:J9"/>
    <mergeCell ref="K8:K9"/>
    <mergeCell ref="C8:C9"/>
    <mergeCell ref="F22:H22"/>
    <mergeCell ref="A24:B24"/>
    <mergeCell ref="D24:E24"/>
    <mergeCell ref="F24:H24"/>
    <mergeCell ref="D34:E34"/>
    <mergeCell ref="B34:C34"/>
    <mergeCell ref="A27:K28"/>
    <mergeCell ref="D30:E30"/>
    <mergeCell ref="F30:K30"/>
    <mergeCell ref="D31:E31"/>
    <mergeCell ref="F31:K31"/>
    <mergeCell ref="K32:K33"/>
    <mergeCell ref="I32:I33"/>
    <mergeCell ref="J32:J33"/>
    <mergeCell ref="B30:C30"/>
    <mergeCell ref="A32:E33"/>
    <mergeCell ref="F32:F33"/>
    <mergeCell ref="G32:G33"/>
    <mergeCell ref="H32:H33"/>
    <mergeCell ref="B31:C31"/>
    <mergeCell ref="D43:K43"/>
    <mergeCell ref="D44:E45"/>
    <mergeCell ref="F44:H45"/>
    <mergeCell ref="I44:I45"/>
    <mergeCell ref="J44:J45"/>
    <mergeCell ref="A46:C46"/>
    <mergeCell ref="A44:C45"/>
    <mergeCell ref="A43:C43"/>
    <mergeCell ref="A42:C42"/>
    <mergeCell ref="D42:K42"/>
    <mergeCell ref="K44:K45"/>
    <mergeCell ref="D46:E46"/>
    <mergeCell ref="F46:H46"/>
    <mergeCell ref="A49:H49"/>
    <mergeCell ref="A51:K52"/>
    <mergeCell ref="D54:K54"/>
    <mergeCell ref="A56:C57"/>
    <mergeCell ref="A54:C54"/>
    <mergeCell ref="A55:C55"/>
    <mergeCell ref="A48:B48"/>
    <mergeCell ref="D48:E48"/>
    <mergeCell ref="F48:H48"/>
    <mergeCell ref="D58:E58"/>
    <mergeCell ref="F58:H58"/>
    <mergeCell ref="A60:B60"/>
    <mergeCell ref="D60:E60"/>
    <mergeCell ref="F60:H60"/>
    <mergeCell ref="A58:C58"/>
    <mergeCell ref="D55:K55"/>
    <mergeCell ref="D56:E57"/>
    <mergeCell ref="F56:H57"/>
    <mergeCell ref="I56:I57"/>
    <mergeCell ref="J56:J57"/>
    <mergeCell ref="K56:K57"/>
    <mergeCell ref="A59:C59"/>
    <mergeCell ref="D59:E59"/>
    <mergeCell ref="F59:H59"/>
    <mergeCell ref="D68:E69"/>
    <mergeCell ref="F68:H69"/>
    <mergeCell ref="A68:C69"/>
    <mergeCell ref="A71:C71"/>
    <mergeCell ref="I68:I69"/>
    <mergeCell ref="A70:C70"/>
    <mergeCell ref="J68:J69"/>
    <mergeCell ref="K68:K69"/>
    <mergeCell ref="A61:H61"/>
    <mergeCell ref="A63:K64"/>
    <mergeCell ref="D66:K66"/>
    <mergeCell ref="D67:K67"/>
    <mergeCell ref="A67:C67"/>
    <mergeCell ref="A66:C66"/>
    <mergeCell ref="D70:E70"/>
    <mergeCell ref="F70:H70"/>
    <mergeCell ref="D71:E71"/>
    <mergeCell ref="F71:H71"/>
    <mergeCell ref="D97:E97"/>
    <mergeCell ref="D98:E99"/>
    <mergeCell ref="A89:H89"/>
    <mergeCell ref="A94:K94"/>
    <mergeCell ref="A87:C87"/>
    <mergeCell ref="D87:G87"/>
    <mergeCell ref="H87:K87"/>
    <mergeCell ref="A88:C88"/>
    <mergeCell ref="D88:G88"/>
    <mergeCell ref="H88:K88"/>
    <mergeCell ref="A90:N90"/>
    <mergeCell ref="A91:N91"/>
    <mergeCell ref="A93:K93"/>
    <mergeCell ref="A96:B96"/>
    <mergeCell ref="A72:H72"/>
    <mergeCell ref="A74:K75"/>
    <mergeCell ref="A77:K77"/>
    <mergeCell ref="A78:K78"/>
    <mergeCell ref="A79:C79"/>
    <mergeCell ref="G79:H79"/>
    <mergeCell ref="G80:H80"/>
    <mergeCell ref="A95:K95"/>
    <mergeCell ref="D96:E96"/>
    <mergeCell ref="D110:F110"/>
    <mergeCell ref="G110:H110"/>
    <mergeCell ref="I110:K110"/>
    <mergeCell ref="A111:H112"/>
    <mergeCell ref="D114:F114"/>
    <mergeCell ref="G114:H114"/>
    <mergeCell ref="D101:E101"/>
    <mergeCell ref="A105:N105"/>
    <mergeCell ref="A106:D106"/>
    <mergeCell ref="A109:C109"/>
    <mergeCell ref="D109:F109"/>
    <mergeCell ref="G109:H109"/>
    <mergeCell ref="I109:K109"/>
    <mergeCell ref="A110:C110"/>
    <mergeCell ref="A101:B101"/>
    <mergeCell ref="A117:K117"/>
    <mergeCell ref="A118:K118"/>
    <mergeCell ref="A119:K119"/>
    <mergeCell ref="A120:B120"/>
    <mergeCell ref="D120:E120"/>
    <mergeCell ref="F120:K120"/>
    <mergeCell ref="I111:I112"/>
    <mergeCell ref="J111:J112"/>
    <mergeCell ref="K111:K112"/>
    <mergeCell ref="A113:C113"/>
    <mergeCell ref="D113:G113"/>
    <mergeCell ref="H113:K113"/>
    <mergeCell ref="A114:C114"/>
    <mergeCell ref="A128:K128"/>
    <mergeCell ref="A129:K129"/>
    <mergeCell ref="A133:H133"/>
    <mergeCell ref="I122:I123"/>
    <mergeCell ref="J122:J123"/>
    <mergeCell ref="K122:K123"/>
    <mergeCell ref="A121:B121"/>
    <mergeCell ref="D121:E121"/>
    <mergeCell ref="F121:K121"/>
    <mergeCell ref="A122:B123"/>
    <mergeCell ref="C122:C123"/>
    <mergeCell ref="D122:E123"/>
    <mergeCell ref="F122:F123"/>
    <mergeCell ref="G122:G123"/>
    <mergeCell ref="H122:H123"/>
    <mergeCell ref="G152:H152"/>
    <mergeCell ref="A144:C144"/>
    <mergeCell ref="D144:E144"/>
    <mergeCell ref="A150:K150"/>
    <mergeCell ref="A139:N139"/>
    <mergeCell ref="F143:H143"/>
    <mergeCell ref="A148:H148"/>
    <mergeCell ref="A136:H136"/>
    <mergeCell ref="A138:K138"/>
    <mergeCell ref="A141:C141"/>
    <mergeCell ref="A142:C142"/>
    <mergeCell ref="D141:K141"/>
    <mergeCell ref="D142:K142"/>
    <mergeCell ref="B143:C143"/>
    <mergeCell ref="D143:E143"/>
    <mergeCell ref="A160:B160"/>
    <mergeCell ref="D160:F160"/>
    <mergeCell ref="G160:H160"/>
    <mergeCell ref="A161:B161"/>
    <mergeCell ref="D161:F161"/>
    <mergeCell ref="G161:H161"/>
    <mergeCell ref="A156:B156"/>
    <mergeCell ref="D156:F156"/>
    <mergeCell ref="G156:H156"/>
    <mergeCell ref="A157:B157"/>
    <mergeCell ref="D157:F157"/>
    <mergeCell ref="G157:H157"/>
    <mergeCell ref="A158:B158"/>
    <mergeCell ref="D158:F158"/>
    <mergeCell ref="G158:H158"/>
    <mergeCell ref="D79:F79"/>
    <mergeCell ref="I79:K79"/>
    <mergeCell ref="I80:K80"/>
    <mergeCell ref="D86:F86"/>
    <mergeCell ref="H98:H99"/>
    <mergeCell ref="I98:I99"/>
    <mergeCell ref="J98:J99"/>
    <mergeCell ref="K98:K99"/>
    <mergeCell ref="A159:B159"/>
    <mergeCell ref="D159:F159"/>
    <mergeCell ref="G159:H159"/>
    <mergeCell ref="A153:B153"/>
    <mergeCell ref="D153:F153"/>
    <mergeCell ref="G153:H153"/>
    <mergeCell ref="A154:B154"/>
    <mergeCell ref="D154:F154"/>
    <mergeCell ref="G154:H154"/>
    <mergeCell ref="A155:B155"/>
    <mergeCell ref="D155:F155"/>
    <mergeCell ref="G155:H155"/>
    <mergeCell ref="F144:H144"/>
    <mergeCell ref="A151:H151"/>
    <mergeCell ref="A152:B152"/>
    <mergeCell ref="D152:F152"/>
    <mergeCell ref="H84:K84"/>
    <mergeCell ref="A85:C85"/>
    <mergeCell ref="D85:G85"/>
    <mergeCell ref="H85:K85"/>
    <mergeCell ref="A86:C86"/>
    <mergeCell ref="A80:C80"/>
    <mergeCell ref="I81:I82"/>
    <mergeCell ref="G86:H86"/>
    <mergeCell ref="D80:F80"/>
    <mergeCell ref="J81:J82"/>
    <mergeCell ref="K81:K82"/>
    <mergeCell ref="A83:C83"/>
    <mergeCell ref="D83:G83"/>
    <mergeCell ref="H83:K83"/>
    <mergeCell ref="A124:B124"/>
    <mergeCell ref="D124:E124"/>
    <mergeCell ref="A126:H126"/>
    <mergeCell ref="A115:H115"/>
    <mergeCell ref="A11:B11"/>
    <mergeCell ref="F11:G11"/>
    <mergeCell ref="A23:C23"/>
    <mergeCell ref="D23:E23"/>
    <mergeCell ref="F23:H23"/>
    <mergeCell ref="B35:C35"/>
    <mergeCell ref="D35:E35"/>
    <mergeCell ref="A47:C47"/>
    <mergeCell ref="D47:E47"/>
    <mergeCell ref="F47:H47"/>
    <mergeCell ref="A97:B97"/>
    <mergeCell ref="F96:K96"/>
    <mergeCell ref="F97:K97"/>
    <mergeCell ref="F98:F99"/>
    <mergeCell ref="G98:G99"/>
    <mergeCell ref="A104:H104"/>
    <mergeCell ref="A107:K107"/>
    <mergeCell ref="A108:K108"/>
    <mergeCell ref="A84:C84"/>
    <mergeCell ref="D84:G84"/>
  </mergeCells>
  <conditionalFormatting sqref="A70:A75 B72:C75 A38:XFD40 B41:C41 C26:C29 B24:C25 B26:B34 C32:C34 B48:C53 A41:A44 B60:C65 A17:A20 B17:C17 D17:K22 C10 A1:B10 D8:K10 C1:K5 A12:A15 B12:K14 L1:IW10 O81:JB83 L76:IY78 L79:IX80 M83:M84 N83 J81:K82 I86:IY86 O90:XFD91 L89:XFD89 F98:K98 J99:K99 H100:XFD100 N101:XFD101 F101:K101 L106:IY110 L92:XFD99 O111:JB112 J111:K112 O114:JB114 I114:K114 L12:IW22 A22:A34 D23:IW34 A35:IW37 A46:A56 A58:A68 D41:IW75 L116:XFD121 I122:XFD125 L126:XFD126 L115:IY115 E127:IY127 N130:IY130 L130:M131 L128:IY129 L132:XFD133 L136:XFD138 O139:JB139 L140:IY144 L145:IV147 O151:P162 L148:XFD150">
    <cfRule type="cellIs" dxfId="585" priority="96" stopIfTrue="1" operator="lessThan">
      <formula>0</formula>
    </cfRule>
    <cfRule type="containsErrors" dxfId="584" priority="97" stopIfTrue="1">
      <formula>ISERROR(A1)</formula>
    </cfRule>
  </conditionalFormatting>
  <conditionalFormatting sqref="I70:I71 K70:K71 I10 K10 K12 I12 I22:I24 K22:K24 I34:I36 K34:K36 I46:I48 K46:K48 I58:I60 K58:K60">
    <cfRule type="containsBlanks" dxfId="583" priority="95" stopIfTrue="1">
      <formula>LEN(TRIM(I10))=0</formula>
    </cfRule>
  </conditionalFormatting>
  <conditionalFormatting sqref="A127">
    <cfRule type="cellIs" dxfId="582" priority="45" stopIfTrue="1" operator="lessThan">
      <formula>0</formula>
    </cfRule>
    <cfRule type="containsErrors" dxfId="581" priority="46" stopIfTrue="1">
      <formula>ISERROR(A127)</formula>
    </cfRule>
  </conditionalFormatting>
  <conditionalFormatting sqref="B149:K149 B140:K140 B137:K137 N131:XFD131 C116:K116 O104:XFD105 I104:K104 I81 L83:L84 N84:JA84 A76:A81 A104:A105 A134:A138 L134:M136 N134:XFD135 I151:N161 Q151:JB162 L87:JA88 A140:A150 I145:I146 F144:F147 A162:N162 A83:A84 A87:A91 A94:A98 A128:A132 A116:A119 I102:XFD103 F122:K122 I123:K123">
    <cfRule type="cellIs" dxfId="580" priority="81" stopIfTrue="1" operator="lessThan">
      <formula>0</formula>
    </cfRule>
    <cfRule type="containsErrors" dxfId="579" priority="82" stopIfTrue="1">
      <formula>ISERROR(A76)</formula>
    </cfRule>
  </conditionalFormatting>
  <conditionalFormatting sqref="N83">
    <cfRule type="containsBlanks" dxfId="578" priority="83" stopIfTrue="1">
      <formula>LEN(TRIM(N83))=0</formula>
    </cfRule>
  </conditionalFormatting>
  <conditionalFormatting sqref="A133">
    <cfRule type="cellIs" dxfId="577" priority="78" stopIfTrue="1" operator="lessThan">
      <formula>0</formula>
    </cfRule>
    <cfRule type="containsErrors" dxfId="576" priority="79" stopIfTrue="1">
      <formula>ISERROR(A133)</formula>
    </cfRule>
  </conditionalFormatting>
  <conditionalFormatting sqref="G152:H155 A151:A161 B152:F161 G157:H161">
    <cfRule type="cellIs" dxfId="575" priority="76" stopIfTrue="1" operator="lessThan">
      <formula>0</formula>
    </cfRule>
    <cfRule type="containsErrors" dxfId="574" priority="77" stopIfTrue="1">
      <formula>ISERROR(A151)</formula>
    </cfRule>
  </conditionalFormatting>
  <conditionalFormatting sqref="E106:K106 A106:A110">
    <cfRule type="cellIs" dxfId="573" priority="74" stopIfTrue="1" operator="lessThan">
      <formula>0</formula>
    </cfRule>
    <cfRule type="containsErrors" dxfId="572" priority="75" stopIfTrue="1">
      <formula>ISERROR(A106)</formula>
    </cfRule>
  </conditionalFormatting>
  <conditionalFormatting sqref="I111 A111">
    <cfRule type="cellIs" dxfId="571" priority="69" stopIfTrue="1" operator="lessThan">
      <formula>0</formula>
    </cfRule>
    <cfRule type="containsErrors" dxfId="570" priority="70" stopIfTrue="1">
      <formula>ISERROR(A111)</formula>
    </cfRule>
  </conditionalFormatting>
  <conditionalFormatting sqref="L113:JB113 A113">
    <cfRule type="cellIs" dxfId="569" priority="66" stopIfTrue="1" operator="lessThan">
      <formula>0</formula>
    </cfRule>
    <cfRule type="containsErrors" dxfId="568" priority="67" stopIfTrue="1">
      <formula>ISERROR(A113)</formula>
    </cfRule>
  </conditionalFormatting>
  <conditionalFormatting sqref="N113">
    <cfRule type="containsBlanks" dxfId="567" priority="68" stopIfTrue="1">
      <formula>LEN(TRIM(N113))=0</formula>
    </cfRule>
  </conditionalFormatting>
  <conditionalFormatting sqref="A114">
    <cfRule type="cellIs" dxfId="566" priority="63" stopIfTrue="1" operator="lessThan">
      <formula>0</formula>
    </cfRule>
    <cfRule type="containsErrors" dxfId="565" priority="64" stopIfTrue="1">
      <formula>ISERROR(A114)</formula>
    </cfRule>
  </conditionalFormatting>
  <conditionalFormatting sqref="K114">
    <cfRule type="containsBlanks" dxfId="564" priority="65" stopIfTrue="1">
      <formula>LEN(TRIM(K114))=0</formula>
    </cfRule>
  </conditionalFormatting>
  <conditionalFormatting sqref="L85:JB85 A85">
    <cfRule type="cellIs" dxfId="563" priority="60" stopIfTrue="1" operator="lessThan">
      <formula>0</formula>
    </cfRule>
    <cfRule type="containsErrors" dxfId="562" priority="61" stopIfTrue="1">
      <formula>ISERROR(A85)</formula>
    </cfRule>
  </conditionalFormatting>
  <conditionalFormatting sqref="N85">
    <cfRule type="containsBlanks" dxfId="561" priority="62" stopIfTrue="1">
      <formula>LEN(TRIM(N85))=0</formula>
    </cfRule>
  </conditionalFormatting>
  <conditionalFormatting sqref="A86">
    <cfRule type="cellIs" dxfId="560" priority="57" stopIfTrue="1" operator="lessThan">
      <formula>0</formula>
    </cfRule>
    <cfRule type="containsErrors" dxfId="559" priority="58" stopIfTrue="1">
      <formula>ISERROR(A86)</formula>
    </cfRule>
  </conditionalFormatting>
  <conditionalFormatting sqref="B92:K92 A92:A93">
    <cfRule type="cellIs" dxfId="558" priority="55" stopIfTrue="1" operator="lessThan">
      <formula>0</formula>
    </cfRule>
    <cfRule type="containsErrors" dxfId="557" priority="56" stopIfTrue="1">
      <formula>ISERROR(A92)</formula>
    </cfRule>
  </conditionalFormatting>
  <conditionalFormatting sqref="A124 A126 A122">
    <cfRule type="cellIs" dxfId="556" priority="50" stopIfTrue="1" operator="lessThan">
      <formula>0</formula>
    </cfRule>
    <cfRule type="containsErrors" dxfId="555" priority="51" stopIfTrue="1">
      <formula>ISERROR(A122)</formula>
    </cfRule>
  </conditionalFormatting>
  <conditionalFormatting sqref="A120:A121">
    <cfRule type="cellIs" dxfId="554" priority="53" stopIfTrue="1" operator="lessThan">
      <formula>0</formula>
    </cfRule>
    <cfRule type="containsErrors" dxfId="553" priority="54" stopIfTrue="1">
      <formula>ISERROR(A120)</formula>
    </cfRule>
  </conditionalFormatting>
  <conditionalFormatting sqref="D101 A101">
    <cfRule type="cellIs" dxfId="552" priority="47" stopIfTrue="1" operator="lessThan">
      <formula>0</formula>
    </cfRule>
    <cfRule type="containsErrors" dxfId="551" priority="48" stopIfTrue="1">
      <formula>ISERROR(A101)</formula>
    </cfRule>
  </conditionalFormatting>
  <conditionalFormatting sqref="K101">
    <cfRule type="containsBlanks" dxfId="550" priority="49" stopIfTrue="1">
      <formula>LEN(TRIM(K101))=0</formula>
    </cfRule>
  </conditionalFormatting>
  <conditionalFormatting sqref="K86">
    <cfRule type="containsBlanks" dxfId="549" priority="44" stopIfTrue="1">
      <formula>LEN(TRIM(K86))=0</formula>
    </cfRule>
  </conditionalFormatting>
  <conditionalFormatting sqref="I89:K89">
    <cfRule type="cellIs" dxfId="548" priority="42" stopIfTrue="1" operator="lessThan">
      <formula>0</formula>
    </cfRule>
    <cfRule type="containsErrors" dxfId="547" priority="43" stopIfTrue="1">
      <formula>ISERROR(I89)</formula>
    </cfRule>
  </conditionalFormatting>
  <conditionalFormatting sqref="K98:K99">
    <cfRule type="cellIs" dxfId="546" priority="39" stopIfTrue="1" operator="lessThan">
      <formula>0</formula>
    </cfRule>
    <cfRule type="containsErrors" dxfId="545" priority="40" stopIfTrue="1">
      <formula>ISERROR(K98)</formula>
    </cfRule>
  </conditionalFormatting>
  <conditionalFormatting sqref="K98:K99">
    <cfRule type="containsBlanks" dxfId="544" priority="41" stopIfTrue="1">
      <formula>LEN(TRIM(K98))=0</formula>
    </cfRule>
  </conditionalFormatting>
  <conditionalFormatting sqref="A11:IW11">
    <cfRule type="cellIs" dxfId="543" priority="35" stopIfTrue="1" operator="lessThan">
      <formula>0</formula>
    </cfRule>
    <cfRule type="containsErrors" dxfId="542" priority="36" stopIfTrue="1">
      <formula>ISERROR(A11)</formula>
    </cfRule>
  </conditionalFormatting>
  <conditionalFormatting sqref="I11 K11">
    <cfRule type="containsBlanks" dxfId="541" priority="34" stopIfTrue="1">
      <formula>LEN(TRIM(I11))=0</formula>
    </cfRule>
  </conditionalFormatting>
  <conditionalFormatting sqref="F120">
    <cfRule type="cellIs" dxfId="540" priority="32" stopIfTrue="1" operator="lessThan">
      <formula>0</formula>
    </cfRule>
    <cfRule type="containsErrors" dxfId="539" priority="33" stopIfTrue="1">
      <formula>ISERROR(F120)</formula>
    </cfRule>
  </conditionalFormatting>
  <conditionalFormatting sqref="F121">
    <cfRule type="cellIs" dxfId="538" priority="30" stopIfTrue="1" operator="lessThan">
      <formula>0</formula>
    </cfRule>
    <cfRule type="containsErrors" dxfId="537" priority="31" stopIfTrue="1">
      <formula>ISERROR(F121)</formula>
    </cfRule>
  </conditionalFormatting>
  <conditionalFormatting sqref="K122:K123">
    <cfRule type="containsBlanks" dxfId="536" priority="29" stopIfTrue="1">
      <formula>LEN(TRIM(K122))=0</formula>
    </cfRule>
  </conditionalFormatting>
  <conditionalFormatting sqref="K124">
    <cfRule type="containsBlanks" dxfId="535" priority="28" stopIfTrue="1">
      <formula>LEN(TRIM(K124))=0</formula>
    </cfRule>
  </conditionalFormatting>
  <conditionalFormatting sqref="I126:K126">
    <cfRule type="cellIs" dxfId="534" priority="26" stopIfTrue="1" operator="lessThan">
      <formula>0</formula>
    </cfRule>
    <cfRule type="containsErrors" dxfId="533" priority="27" stopIfTrue="1">
      <formula>ISERROR(I126)</formula>
    </cfRule>
  </conditionalFormatting>
  <conditionalFormatting sqref="I115:K115 A115">
    <cfRule type="cellIs" dxfId="532" priority="24" stopIfTrue="1" operator="lessThan">
      <formula>0</formula>
    </cfRule>
    <cfRule type="containsErrors" dxfId="531" priority="25" stopIfTrue="1">
      <formula>ISERROR(A115)</formula>
    </cfRule>
  </conditionalFormatting>
  <conditionalFormatting sqref="I130:K132">
    <cfRule type="cellIs" dxfId="530" priority="21" stopIfTrue="1" operator="lessThan">
      <formula>0</formula>
    </cfRule>
    <cfRule type="containsErrors" dxfId="529" priority="22" stopIfTrue="1">
      <formula>ISERROR(I130)</formula>
    </cfRule>
  </conditionalFormatting>
  <conditionalFormatting sqref="K131">
    <cfRule type="containsBlanks" dxfId="528" priority="23" stopIfTrue="1">
      <formula>LEN(TRIM(K131))=0</formula>
    </cfRule>
  </conditionalFormatting>
  <conditionalFormatting sqref="I133:K133">
    <cfRule type="cellIs" dxfId="527" priority="18" stopIfTrue="1" operator="lessThan">
      <formula>0</formula>
    </cfRule>
    <cfRule type="containsErrors" dxfId="526" priority="19" stopIfTrue="1">
      <formula>ISERROR(I133)</formula>
    </cfRule>
  </conditionalFormatting>
  <conditionalFormatting sqref="K133">
    <cfRule type="containsBlanks" dxfId="525" priority="20" stopIfTrue="1">
      <formula>LEN(TRIM(K133))=0</formula>
    </cfRule>
  </conditionalFormatting>
  <conditionalFormatting sqref="I136:K136">
    <cfRule type="cellIs" dxfId="524" priority="16" stopIfTrue="1" operator="lessThan">
      <formula>0</formula>
    </cfRule>
    <cfRule type="containsErrors" dxfId="523" priority="17" stopIfTrue="1">
      <formula>ISERROR(I136)</formula>
    </cfRule>
  </conditionalFormatting>
  <conditionalFormatting sqref="F143:H143">
    <cfRule type="cellIs" dxfId="522" priority="14" stopIfTrue="1" operator="lessThan">
      <formula>0</formula>
    </cfRule>
    <cfRule type="containsErrors" dxfId="521" priority="15" stopIfTrue="1">
      <formula>ISERROR(F143)</formula>
    </cfRule>
  </conditionalFormatting>
  <conditionalFormatting sqref="I143:K143">
    <cfRule type="cellIs" dxfId="520" priority="12" stopIfTrue="1" operator="lessThan">
      <formula>0</formula>
    </cfRule>
    <cfRule type="containsErrors" dxfId="519" priority="13" stopIfTrue="1">
      <formula>ISERROR(I143)</formula>
    </cfRule>
  </conditionalFormatting>
  <conditionalFormatting sqref="I144:K144">
    <cfRule type="cellIs" dxfId="518" priority="9" stopIfTrue="1" operator="lessThan">
      <formula>0</formula>
    </cfRule>
    <cfRule type="containsErrors" dxfId="517" priority="10" stopIfTrue="1">
      <formula>ISERROR(I144)</formula>
    </cfRule>
  </conditionalFormatting>
  <conditionalFormatting sqref="I144 K144">
    <cfRule type="containsBlanks" dxfId="516" priority="11" stopIfTrue="1">
      <formula>LEN(TRIM(I144))=0</formula>
    </cfRule>
  </conditionalFormatting>
  <conditionalFormatting sqref="I148:K148">
    <cfRule type="cellIs" dxfId="515" priority="1" stopIfTrue="1" operator="lessThan">
      <formula>0</formula>
    </cfRule>
    <cfRule type="containsErrors" dxfId="514" priority="2" stopIfTrue="1">
      <formula>ISERROR(I148)</formula>
    </cfRule>
  </conditionalFormatting>
  <conditionalFormatting sqref="I147:K147">
    <cfRule type="cellIs" dxfId="513" priority="4" stopIfTrue="1" operator="lessThan">
      <formula>0</formula>
    </cfRule>
    <cfRule type="containsErrors" dxfId="512" priority="5" stopIfTrue="1">
      <formula>ISERROR(I147)</formula>
    </cfRule>
  </conditionalFormatting>
  <conditionalFormatting sqref="I147">
    <cfRule type="containsBlanks" dxfId="511" priority="3" stopIfTrue="1">
      <formula>LEN(TRIM(I147))=0</formula>
    </cfRule>
  </conditionalFormatting>
  <dataValidations count="5">
    <dataValidation type="decimal" operator="lessThanOrEqual" showInputMessage="1" showErrorMessage="1" errorTitle="Max Value Exceeded" error="The Non-Federal Contribution entered cannot be greater than the Total Cost for this line item." sqref="J71 J46:J48 J10:J12 J22:J24 J34:J36 J58:J60">
      <formula1>I10</formula1>
    </dataValidation>
    <dataValidation type="decimal" allowBlank="1" showInputMessage="1" showErrorMessage="1" sqref="L3:L9">
      <formula1>1</formula1>
      <formula2>100</formula2>
    </dataValidation>
    <dataValidation type="list" allowBlank="1" showInputMessage="1" showErrorMessage="1" sqref="E10:E12">
      <formula1>"hourly, daily, weekly, yearly"</formula1>
    </dataValidation>
    <dataValidation type="list" allowBlank="1" showInputMessage="1" showErrorMessage="1" sqref="H83:K85 H87:K88 G86 H113:K113 G114:H114">
      <formula1>DemographicsYesNoSelection</formula1>
    </dataValidation>
    <dataValidation type="whole" operator="lessThanOrEqual" showInputMessage="1" showErrorMessage="1" errorTitle="Max Value Exceeded" error="The Non-Federal Contribution entered cannot be greater than the Total Cost for this line item." sqref="J101 M83:M85 M87:M88 J86 J114 M113 J124 J131:J133 M134:M135 J144">
      <formula1>I83</formula1>
    </dataValidation>
  </dataValidations>
  <pageMargins left="0.7" right="0.7" top="0.75" bottom="0.75" header="0.3" footer="0.3"/>
  <pageSetup scale="93" orientation="landscape" r:id="rId1"/>
  <headerFooter>
    <oddHeader>&amp;CPurpose Area #2</oddHeader>
    <oddFooter>&amp;C&amp;P</oddFooter>
  </headerFooter>
  <rowBreaks count="5" manualBreakCount="5">
    <brk id="16" max="16383" man="1"/>
    <brk id="28" max="16383" man="1"/>
    <brk id="40" max="16383" man="1"/>
    <brk id="52" max="16383" man="1"/>
    <brk id="64" max="16383" man="1"/>
  </rowBreaks>
  <ignoredErrors>
    <ignoredError sqref="J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InsertRowsTravel">
                <anchor moveWithCells="1" sizeWithCells="1">
                  <from>
                    <xdr:col>0</xdr:col>
                    <xdr:colOff>45720</xdr:colOff>
                    <xdr:row>31</xdr:row>
                    <xdr:rowOff>182880</xdr:rowOff>
                  </from>
                  <to>
                    <xdr:col>1</xdr:col>
                    <xdr:colOff>83820</xdr:colOff>
                    <xdr:row>32</xdr:row>
                    <xdr:rowOff>236220</xdr:rowOff>
                  </to>
                </anchor>
              </controlPr>
            </control>
          </mc:Choice>
        </mc:AlternateContent>
        <mc:AlternateContent xmlns:mc="http://schemas.openxmlformats.org/markup-compatibility/2006">
          <mc:Choice Requires="x14">
            <control shapeId="22530" r:id="rId5" name="Button 2">
              <controlPr defaultSize="0" print="0" autoFill="0" autoPict="0" macro="[0]!InsertRowsEquipment">
                <anchor moveWithCells="1" sizeWithCells="1">
                  <from>
                    <xdr:col>0</xdr:col>
                    <xdr:colOff>45720</xdr:colOff>
                    <xdr:row>43</xdr:row>
                    <xdr:rowOff>68580</xdr:rowOff>
                  </from>
                  <to>
                    <xdr:col>1</xdr:col>
                    <xdr:colOff>83820</xdr:colOff>
                    <xdr:row>44</xdr:row>
                    <xdr:rowOff>121920</xdr:rowOff>
                  </to>
                </anchor>
              </controlPr>
            </control>
          </mc:Choice>
        </mc:AlternateContent>
        <mc:AlternateContent xmlns:mc="http://schemas.openxmlformats.org/markup-compatibility/2006">
          <mc:Choice Requires="x14">
            <control shapeId="22531" r:id="rId6" name="Button 3">
              <controlPr defaultSize="0" print="0" autoFill="0" autoPict="0" macro="[0]!InsertRowsSupplies">
                <anchor moveWithCells="1" sizeWithCells="1">
                  <from>
                    <xdr:col>0</xdr:col>
                    <xdr:colOff>68580</xdr:colOff>
                    <xdr:row>55</xdr:row>
                    <xdr:rowOff>68580</xdr:rowOff>
                  </from>
                  <to>
                    <xdr:col>1</xdr:col>
                    <xdr:colOff>106680</xdr:colOff>
                    <xdr:row>56</xdr:row>
                    <xdr:rowOff>121920</xdr:rowOff>
                  </to>
                </anchor>
              </controlPr>
            </control>
          </mc:Choice>
        </mc:AlternateContent>
        <mc:AlternateContent xmlns:mc="http://schemas.openxmlformats.org/markup-compatibility/2006">
          <mc:Choice Requires="x14">
            <control shapeId="22534" r:id="rId7" name="Button 6">
              <controlPr defaultSize="0" print="0" autoFill="0" autoPict="0" macro="[0]!Module1.DeleteSelectedRow">
                <anchor moveWithCells="1" sizeWithCells="1">
                  <from>
                    <xdr:col>1</xdr:col>
                    <xdr:colOff>152400</xdr:colOff>
                    <xdr:row>31</xdr:row>
                    <xdr:rowOff>182880</xdr:rowOff>
                  </from>
                  <to>
                    <xdr:col>2</xdr:col>
                    <xdr:colOff>0</xdr:colOff>
                    <xdr:row>32</xdr:row>
                    <xdr:rowOff>236220</xdr:rowOff>
                  </to>
                </anchor>
              </controlPr>
            </control>
          </mc:Choice>
        </mc:AlternateContent>
        <mc:AlternateContent xmlns:mc="http://schemas.openxmlformats.org/markup-compatibility/2006">
          <mc:Choice Requires="x14">
            <control shapeId="22535" r:id="rId8" name="Button 7">
              <controlPr defaultSize="0" print="0" autoFill="0" autoPict="0" macro="[0]!Module1.DeleteSelectedRow">
                <anchor moveWithCells="1" sizeWithCells="1">
                  <from>
                    <xdr:col>1</xdr:col>
                    <xdr:colOff>114300</xdr:colOff>
                    <xdr:row>43</xdr:row>
                    <xdr:rowOff>68580</xdr:rowOff>
                  </from>
                  <to>
                    <xdr:col>1</xdr:col>
                    <xdr:colOff>1485900</xdr:colOff>
                    <xdr:row>44</xdr:row>
                    <xdr:rowOff>121920</xdr:rowOff>
                  </to>
                </anchor>
              </controlPr>
            </control>
          </mc:Choice>
        </mc:AlternateContent>
        <mc:AlternateContent xmlns:mc="http://schemas.openxmlformats.org/markup-compatibility/2006">
          <mc:Choice Requires="x14">
            <control shapeId="22536" r:id="rId9" name="Button 8">
              <controlPr defaultSize="0" print="0" autoFill="0" autoPict="0" macro="[0]!Module1.DeleteSelectedRow">
                <anchor moveWithCells="1" sizeWithCells="1">
                  <from>
                    <xdr:col>1</xdr:col>
                    <xdr:colOff>121920</xdr:colOff>
                    <xdr:row>55</xdr:row>
                    <xdr:rowOff>68580</xdr:rowOff>
                  </from>
                  <to>
                    <xdr:col>1</xdr:col>
                    <xdr:colOff>1485900</xdr:colOff>
                    <xdr:row>56</xdr:row>
                    <xdr:rowOff>121920</xdr:rowOff>
                  </to>
                </anchor>
              </controlPr>
            </control>
          </mc:Choice>
        </mc:AlternateContent>
        <mc:AlternateContent xmlns:mc="http://schemas.openxmlformats.org/markup-compatibility/2006">
          <mc:Choice Requires="x14">
            <control shapeId="22539" r:id="rId10" name="Button 11">
              <controlPr defaultSize="0" print="0" autoFill="0" autoPict="0" macro="[0]!InsertRowsBenefits">
                <anchor moveWithCells="1" sizeWithCells="1">
                  <from>
                    <xdr:col>0</xdr:col>
                    <xdr:colOff>45720</xdr:colOff>
                    <xdr:row>19</xdr:row>
                    <xdr:rowOff>106680</xdr:rowOff>
                  </from>
                  <to>
                    <xdr:col>1</xdr:col>
                    <xdr:colOff>83820</xdr:colOff>
                    <xdr:row>20</xdr:row>
                    <xdr:rowOff>160020</xdr:rowOff>
                  </to>
                </anchor>
              </controlPr>
            </control>
          </mc:Choice>
        </mc:AlternateContent>
        <mc:AlternateContent xmlns:mc="http://schemas.openxmlformats.org/markup-compatibility/2006">
          <mc:Choice Requires="x14">
            <control shapeId="22540" r:id="rId11" name="Button 12">
              <controlPr defaultSize="0" print="0" autoFill="0" autoPict="0" macro="[0]!Module1.DeleteSelectedRow">
                <anchor moveWithCells="1" sizeWithCells="1">
                  <from>
                    <xdr:col>1</xdr:col>
                    <xdr:colOff>121920</xdr:colOff>
                    <xdr:row>19</xdr:row>
                    <xdr:rowOff>106680</xdr:rowOff>
                  </from>
                  <to>
                    <xdr:col>1</xdr:col>
                    <xdr:colOff>1485900</xdr:colOff>
                    <xdr:row>20</xdr:row>
                    <xdr:rowOff>160020</xdr:rowOff>
                  </to>
                </anchor>
              </controlPr>
            </control>
          </mc:Choice>
        </mc:AlternateContent>
        <mc:AlternateContent xmlns:mc="http://schemas.openxmlformats.org/markup-compatibility/2006">
          <mc:Choice Requires="x14">
            <control shapeId="22541" r:id="rId12" name="Button 13">
              <controlPr defaultSize="0" print="0" autoFill="0" autoPict="0" macro="[0]!InsertRowsPersonnel">
                <anchor moveWithCells="1" sizeWithCells="1">
                  <from>
                    <xdr:col>0</xdr:col>
                    <xdr:colOff>38100</xdr:colOff>
                    <xdr:row>7</xdr:row>
                    <xdr:rowOff>106680</xdr:rowOff>
                  </from>
                  <to>
                    <xdr:col>1</xdr:col>
                    <xdr:colOff>76200</xdr:colOff>
                    <xdr:row>8</xdr:row>
                    <xdr:rowOff>160020</xdr:rowOff>
                  </to>
                </anchor>
              </controlPr>
            </control>
          </mc:Choice>
        </mc:AlternateContent>
        <mc:AlternateContent xmlns:mc="http://schemas.openxmlformats.org/markup-compatibility/2006">
          <mc:Choice Requires="x14">
            <control shapeId="22542" r:id="rId13" name="Button 14">
              <controlPr defaultSize="0" print="0" autoFill="0" autoPict="0" macro="[0]!Module1.DeleteSelectedRow">
                <anchor moveWithCells="1" sizeWithCells="1">
                  <from>
                    <xdr:col>1</xdr:col>
                    <xdr:colOff>121920</xdr:colOff>
                    <xdr:row>7</xdr:row>
                    <xdr:rowOff>106680</xdr:rowOff>
                  </from>
                  <to>
                    <xdr:col>1</xdr:col>
                    <xdr:colOff>1485900</xdr:colOff>
                    <xdr:row>8</xdr:row>
                    <xdr:rowOff>160020</xdr:rowOff>
                  </to>
                </anchor>
              </controlPr>
            </control>
          </mc:Choice>
        </mc:AlternateContent>
        <mc:AlternateContent xmlns:mc="http://schemas.openxmlformats.org/markup-compatibility/2006">
          <mc:Choice Requires="x14">
            <control shapeId="22545" r:id="rId14" name="Button 17">
              <controlPr defaultSize="0" print="0" autoFill="0" autoPict="0" macro="[0]!InsertRowsNarrative">
                <anchor moveWithCells="1">
                  <from>
                    <xdr:col>8</xdr:col>
                    <xdr:colOff>213360</xdr:colOff>
                    <xdr:row>13</xdr:row>
                    <xdr:rowOff>22860</xdr:rowOff>
                  </from>
                  <to>
                    <xdr:col>10</xdr:col>
                    <xdr:colOff>708660</xdr:colOff>
                    <xdr:row>13</xdr:row>
                    <xdr:rowOff>259080</xdr:rowOff>
                  </to>
                </anchor>
              </controlPr>
            </control>
          </mc:Choice>
        </mc:AlternateContent>
        <mc:AlternateContent xmlns:mc="http://schemas.openxmlformats.org/markup-compatibility/2006">
          <mc:Choice Requires="x14">
            <control shapeId="22546" r:id="rId15" name="Button 18">
              <controlPr defaultSize="0" print="0" autoFill="0" autoPict="0" macro="[0]!InsertRowsNarrative">
                <anchor moveWithCells="1" sizeWithCells="1">
                  <from>
                    <xdr:col>8</xdr:col>
                    <xdr:colOff>198120</xdr:colOff>
                    <xdr:row>25</xdr:row>
                    <xdr:rowOff>22860</xdr:rowOff>
                  </from>
                  <to>
                    <xdr:col>11</xdr:col>
                    <xdr:colOff>0</xdr:colOff>
                    <xdr:row>25</xdr:row>
                    <xdr:rowOff>259080</xdr:rowOff>
                  </to>
                </anchor>
              </controlPr>
            </control>
          </mc:Choice>
        </mc:AlternateContent>
        <mc:AlternateContent xmlns:mc="http://schemas.openxmlformats.org/markup-compatibility/2006">
          <mc:Choice Requires="x14">
            <control shapeId="22547" r:id="rId16" name="Button 19">
              <controlPr defaultSize="0" print="0" autoFill="0" autoPict="0" macro="[0]!InsertRowsNarrative">
                <anchor moveWithCells="1" sizeWithCells="1">
                  <from>
                    <xdr:col>8</xdr:col>
                    <xdr:colOff>182880</xdr:colOff>
                    <xdr:row>37</xdr:row>
                    <xdr:rowOff>22860</xdr:rowOff>
                  </from>
                  <to>
                    <xdr:col>11</xdr:col>
                    <xdr:colOff>0</xdr:colOff>
                    <xdr:row>37</xdr:row>
                    <xdr:rowOff>259080</xdr:rowOff>
                  </to>
                </anchor>
              </controlPr>
            </control>
          </mc:Choice>
        </mc:AlternateContent>
        <mc:AlternateContent xmlns:mc="http://schemas.openxmlformats.org/markup-compatibility/2006">
          <mc:Choice Requires="x14">
            <control shapeId="22548" r:id="rId17" name="Button 20">
              <controlPr defaultSize="0" print="0" autoFill="0" autoPict="0" macro="[0]!InsertRowsNarrative">
                <anchor moveWithCells="1" sizeWithCells="1">
                  <from>
                    <xdr:col>8</xdr:col>
                    <xdr:colOff>213360</xdr:colOff>
                    <xdr:row>49</xdr:row>
                    <xdr:rowOff>22860</xdr:rowOff>
                  </from>
                  <to>
                    <xdr:col>11</xdr:col>
                    <xdr:colOff>0</xdr:colOff>
                    <xdr:row>49</xdr:row>
                    <xdr:rowOff>259080</xdr:rowOff>
                  </to>
                </anchor>
              </controlPr>
            </control>
          </mc:Choice>
        </mc:AlternateContent>
        <mc:AlternateContent xmlns:mc="http://schemas.openxmlformats.org/markup-compatibility/2006">
          <mc:Choice Requires="x14">
            <control shapeId="22549" r:id="rId18" name="Button 21">
              <controlPr defaultSize="0" print="0" autoFill="0" autoPict="0" macro="[0]!InsertRowsNarrative">
                <anchor moveWithCells="1" sizeWithCells="1">
                  <from>
                    <xdr:col>8</xdr:col>
                    <xdr:colOff>213360</xdr:colOff>
                    <xdr:row>61</xdr:row>
                    <xdr:rowOff>22860</xdr:rowOff>
                  </from>
                  <to>
                    <xdr:col>11</xdr:col>
                    <xdr:colOff>0</xdr:colOff>
                    <xdr:row>61</xdr:row>
                    <xdr:rowOff>259080</xdr:rowOff>
                  </to>
                </anchor>
              </controlPr>
            </control>
          </mc:Choice>
        </mc:AlternateContent>
        <mc:AlternateContent xmlns:mc="http://schemas.openxmlformats.org/markup-compatibility/2006">
          <mc:Choice Requires="x14">
            <control shapeId="22695" r:id="rId19" name="Button 167">
              <controlPr defaultSize="0" print="0" autoFill="0" autoPict="0" macro="[0]!InsertRowsNarrative">
                <anchor moveWithCells="1" sizeWithCells="1">
                  <from>
                    <xdr:col>8</xdr:col>
                    <xdr:colOff>327660</xdr:colOff>
                    <xdr:row>136</xdr:row>
                    <xdr:rowOff>68580</xdr:rowOff>
                  </from>
                  <to>
                    <xdr:col>10</xdr:col>
                    <xdr:colOff>556260</xdr:colOff>
                    <xdr:row>136</xdr:row>
                    <xdr:rowOff>350520</xdr:rowOff>
                  </to>
                </anchor>
              </controlPr>
            </control>
          </mc:Choice>
        </mc:AlternateContent>
        <mc:AlternateContent xmlns:mc="http://schemas.openxmlformats.org/markup-compatibility/2006">
          <mc:Choice Requires="x14">
            <control shapeId="22696" r:id="rId20" name="Button 168">
              <controlPr defaultSize="0" print="0" autoFill="0" autoPict="0" macro="[0]!InsertRowsNarrative">
                <anchor moveWithCells="1" sizeWithCells="1">
                  <from>
                    <xdr:col>8</xdr:col>
                    <xdr:colOff>228600</xdr:colOff>
                    <xdr:row>148</xdr:row>
                    <xdr:rowOff>30480</xdr:rowOff>
                  </from>
                  <to>
                    <xdr:col>10</xdr:col>
                    <xdr:colOff>632460</xdr:colOff>
                    <xdr:row>148</xdr:row>
                    <xdr:rowOff>289560</xdr:rowOff>
                  </to>
                </anchor>
              </controlPr>
            </control>
          </mc:Choice>
        </mc:AlternateContent>
        <mc:AlternateContent xmlns:mc="http://schemas.openxmlformats.org/markup-compatibility/2006">
          <mc:Choice Requires="x14">
            <control shapeId="22697" r:id="rId21" name="Button 169">
              <controlPr defaultSize="0" print="0" autoFill="0" autoPict="0" macro="[0]!DeleteConsultantItemPA1">
                <anchor moveWithCells="1" sizeWithCells="1">
                  <from>
                    <xdr:col>1</xdr:col>
                    <xdr:colOff>121920</xdr:colOff>
                    <xdr:row>80</xdr:row>
                    <xdr:rowOff>45720</xdr:rowOff>
                  </from>
                  <to>
                    <xdr:col>1</xdr:col>
                    <xdr:colOff>1813560</xdr:colOff>
                    <xdr:row>81</xdr:row>
                    <xdr:rowOff>137160</xdr:rowOff>
                  </to>
                </anchor>
              </controlPr>
            </control>
          </mc:Choice>
        </mc:AlternateContent>
        <mc:AlternateContent xmlns:mc="http://schemas.openxmlformats.org/markup-compatibility/2006">
          <mc:Choice Requires="x14">
            <control shapeId="22698" r:id="rId22" name="Button 170">
              <controlPr defaultSize="0" print="0" autoFill="0" autoPict="0" macro="[0]!DeleteOtherPA1">
                <anchor moveWithCells="1" sizeWithCells="1">
                  <from>
                    <xdr:col>1</xdr:col>
                    <xdr:colOff>121920</xdr:colOff>
                    <xdr:row>129</xdr:row>
                    <xdr:rowOff>60960</xdr:rowOff>
                  </from>
                  <to>
                    <xdr:col>1</xdr:col>
                    <xdr:colOff>1813560</xdr:colOff>
                    <xdr:row>129</xdr:row>
                    <xdr:rowOff>335280</xdr:rowOff>
                  </to>
                </anchor>
              </controlPr>
            </control>
          </mc:Choice>
        </mc:AlternateContent>
        <mc:AlternateContent xmlns:mc="http://schemas.openxmlformats.org/markup-compatibility/2006">
          <mc:Choice Requires="x14">
            <control shapeId="22699" r:id="rId23" name="Button 171">
              <controlPr defaultSize="0" print="0" autoFill="0" autoPict="0" macro="[0]!DeleteIndirectCostPA1">
                <anchor moveWithCells="1" sizeWithCells="1">
                  <from>
                    <xdr:col>1</xdr:col>
                    <xdr:colOff>114300</xdr:colOff>
                    <xdr:row>142</xdr:row>
                    <xdr:rowOff>45720</xdr:rowOff>
                  </from>
                  <to>
                    <xdr:col>1</xdr:col>
                    <xdr:colOff>1798320</xdr:colOff>
                    <xdr:row>142</xdr:row>
                    <xdr:rowOff>335280</xdr:rowOff>
                  </to>
                </anchor>
              </controlPr>
            </control>
          </mc:Choice>
        </mc:AlternateContent>
        <mc:AlternateContent xmlns:mc="http://schemas.openxmlformats.org/markup-compatibility/2006">
          <mc:Choice Requires="x14">
            <control shapeId="22700" r:id="rId24" name="Button 172">
              <controlPr defaultSize="0" print="0" autoFill="0" autoPict="0" macro="[0]!PA1AddConsultantItem">
                <anchor moveWithCells="1" sizeWithCells="1">
                  <from>
                    <xdr:col>0</xdr:col>
                    <xdr:colOff>45720</xdr:colOff>
                    <xdr:row>80</xdr:row>
                    <xdr:rowOff>45720</xdr:rowOff>
                  </from>
                  <to>
                    <xdr:col>1</xdr:col>
                    <xdr:colOff>83820</xdr:colOff>
                    <xdr:row>81</xdr:row>
                    <xdr:rowOff>144780</xdr:rowOff>
                  </to>
                </anchor>
              </controlPr>
            </control>
          </mc:Choice>
        </mc:AlternateContent>
        <mc:AlternateContent xmlns:mc="http://schemas.openxmlformats.org/markup-compatibility/2006">
          <mc:Choice Requires="x14">
            <control shapeId="22701" r:id="rId25" name="Button 173">
              <controlPr defaultSize="0" print="0" autoFill="0" autoPict="0" macro="[0]!PA1AddConsultantTravel">
                <anchor moveWithCells="1" sizeWithCells="1">
                  <from>
                    <xdr:col>0</xdr:col>
                    <xdr:colOff>68580</xdr:colOff>
                    <xdr:row>97</xdr:row>
                    <xdr:rowOff>144780</xdr:rowOff>
                  </from>
                  <to>
                    <xdr:col>1</xdr:col>
                    <xdr:colOff>106680</xdr:colOff>
                    <xdr:row>98</xdr:row>
                    <xdr:rowOff>0</xdr:rowOff>
                  </to>
                </anchor>
              </controlPr>
            </control>
          </mc:Choice>
        </mc:AlternateContent>
        <mc:AlternateContent xmlns:mc="http://schemas.openxmlformats.org/markup-compatibility/2006">
          <mc:Choice Requires="x14">
            <control shapeId="22702" r:id="rId26" name="Button 174">
              <controlPr defaultSize="0" print="0" autoFill="0" autoPict="0" macro="[0]!PA1DeleteConsultantTravel">
                <anchor moveWithCells="1" sizeWithCells="1">
                  <from>
                    <xdr:col>1</xdr:col>
                    <xdr:colOff>137160</xdr:colOff>
                    <xdr:row>97</xdr:row>
                    <xdr:rowOff>144780</xdr:rowOff>
                  </from>
                  <to>
                    <xdr:col>1</xdr:col>
                    <xdr:colOff>1821180</xdr:colOff>
                    <xdr:row>98</xdr:row>
                    <xdr:rowOff>0</xdr:rowOff>
                  </to>
                </anchor>
              </controlPr>
            </control>
          </mc:Choice>
        </mc:AlternateContent>
        <mc:AlternateContent xmlns:mc="http://schemas.openxmlformats.org/markup-compatibility/2006">
          <mc:Choice Requires="x14">
            <control shapeId="22703" r:id="rId27" name="Button 175">
              <controlPr defaultSize="0" print="0" autoFill="0" autoPict="0" macro="[0]!PA1AddOtherCost">
                <anchor moveWithCells="1" sizeWithCells="1">
                  <from>
                    <xdr:col>0</xdr:col>
                    <xdr:colOff>45720</xdr:colOff>
                    <xdr:row>129</xdr:row>
                    <xdr:rowOff>60960</xdr:rowOff>
                  </from>
                  <to>
                    <xdr:col>1</xdr:col>
                    <xdr:colOff>83820</xdr:colOff>
                    <xdr:row>129</xdr:row>
                    <xdr:rowOff>335280</xdr:rowOff>
                  </to>
                </anchor>
              </controlPr>
            </control>
          </mc:Choice>
        </mc:AlternateContent>
        <mc:AlternateContent xmlns:mc="http://schemas.openxmlformats.org/markup-compatibility/2006">
          <mc:Choice Requires="x14">
            <control shapeId="22704" r:id="rId28" name="Button 176">
              <controlPr defaultSize="0" print="0" autoFill="0" autoPict="0" macro="[0]!PA1AddIndirectCost">
                <anchor moveWithCells="1" sizeWithCells="1">
                  <from>
                    <xdr:col>0</xdr:col>
                    <xdr:colOff>38100</xdr:colOff>
                    <xdr:row>142</xdr:row>
                    <xdr:rowOff>45720</xdr:rowOff>
                  </from>
                  <to>
                    <xdr:col>1</xdr:col>
                    <xdr:colOff>76200</xdr:colOff>
                    <xdr:row>142</xdr:row>
                    <xdr:rowOff>350520</xdr:rowOff>
                  </to>
                </anchor>
              </controlPr>
            </control>
          </mc:Choice>
        </mc:AlternateContent>
        <mc:AlternateContent xmlns:mc="http://schemas.openxmlformats.org/markup-compatibility/2006">
          <mc:Choice Requires="x14">
            <control shapeId="22705" r:id="rId29" name="Button 177">
              <controlPr defaultSize="0" print="0" autoFill="0" autoPict="0" macro="[0]!DeleteConsultantItemPA1">
                <anchor moveWithCells="1" sizeWithCells="1">
                  <from>
                    <xdr:col>1</xdr:col>
                    <xdr:colOff>137160</xdr:colOff>
                    <xdr:row>110</xdr:row>
                    <xdr:rowOff>45720</xdr:rowOff>
                  </from>
                  <to>
                    <xdr:col>1</xdr:col>
                    <xdr:colOff>1813560</xdr:colOff>
                    <xdr:row>111</xdr:row>
                    <xdr:rowOff>137160</xdr:rowOff>
                  </to>
                </anchor>
              </controlPr>
            </control>
          </mc:Choice>
        </mc:AlternateContent>
        <mc:AlternateContent xmlns:mc="http://schemas.openxmlformats.org/markup-compatibility/2006">
          <mc:Choice Requires="x14">
            <control shapeId="22706" r:id="rId30" name="Button 178">
              <controlPr defaultSize="0" print="0" autoFill="0" autoPict="0" macro="[0]!PA1AddConsultantItem">
                <anchor moveWithCells="1" sizeWithCells="1">
                  <from>
                    <xdr:col>0</xdr:col>
                    <xdr:colOff>45720</xdr:colOff>
                    <xdr:row>110</xdr:row>
                    <xdr:rowOff>45720</xdr:rowOff>
                  </from>
                  <to>
                    <xdr:col>1</xdr:col>
                    <xdr:colOff>83820</xdr:colOff>
                    <xdr:row>111</xdr:row>
                    <xdr:rowOff>144780</xdr:rowOff>
                  </to>
                </anchor>
              </controlPr>
            </control>
          </mc:Choice>
        </mc:AlternateContent>
        <mc:AlternateContent xmlns:mc="http://schemas.openxmlformats.org/markup-compatibility/2006">
          <mc:Choice Requires="x14">
            <control shapeId="22707" r:id="rId31" name="Button 179">
              <controlPr defaultSize="0" print="0" autoFill="0" autoPict="0" macro="[0]!PA1AddConsultantTravel">
                <anchor moveWithCells="1" sizeWithCells="1">
                  <from>
                    <xdr:col>0</xdr:col>
                    <xdr:colOff>68580</xdr:colOff>
                    <xdr:row>121</xdr:row>
                    <xdr:rowOff>144780</xdr:rowOff>
                  </from>
                  <to>
                    <xdr:col>1</xdr:col>
                    <xdr:colOff>106680</xdr:colOff>
                    <xdr:row>122</xdr:row>
                    <xdr:rowOff>0</xdr:rowOff>
                  </to>
                </anchor>
              </controlPr>
            </control>
          </mc:Choice>
        </mc:AlternateContent>
        <mc:AlternateContent xmlns:mc="http://schemas.openxmlformats.org/markup-compatibility/2006">
          <mc:Choice Requires="x14">
            <control shapeId="22708" r:id="rId32" name="Button 180">
              <controlPr defaultSize="0" print="0" autoFill="0" autoPict="0" macro="[0]!PA1DeleteConsultantTravel">
                <anchor moveWithCells="1" sizeWithCells="1">
                  <from>
                    <xdr:col>1</xdr:col>
                    <xdr:colOff>144780</xdr:colOff>
                    <xdr:row>121</xdr:row>
                    <xdr:rowOff>144780</xdr:rowOff>
                  </from>
                  <to>
                    <xdr:col>1</xdr:col>
                    <xdr:colOff>1828800</xdr:colOff>
                    <xdr:row>122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Data'!$A$33:$A$38</xm:f>
          </x14:formula1>
          <xm:sqref>D101:E101 D35:E35 D124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R1278"/>
  <sheetViews>
    <sheetView zoomScaleNormal="100" workbookViewId="0">
      <selection activeCell="A56" sqref="A56:H56"/>
    </sheetView>
  </sheetViews>
  <sheetFormatPr defaultColWidth="9.109375" defaultRowHeight="14.4" x14ac:dyDescent="0.3"/>
  <cols>
    <col min="1" max="1" width="24" style="4" customWidth="1"/>
    <col min="2" max="2" width="22.5546875" style="4" customWidth="1"/>
    <col min="3" max="3" width="9.44140625" style="4" customWidth="1"/>
    <col min="4" max="4" width="10.5546875" style="4" customWidth="1"/>
    <col min="5" max="5" width="7" style="4" customWidth="1"/>
    <col min="6" max="6" width="9" style="4" customWidth="1"/>
    <col min="7" max="7" width="8.33203125" style="4" customWidth="1"/>
    <col min="8" max="8" width="5.6640625" style="4" customWidth="1"/>
    <col min="9" max="9" width="11.44140625" style="4" customWidth="1"/>
    <col min="10" max="10" width="12.33203125" style="4" customWidth="1"/>
    <col min="11" max="11" width="11.33203125" style="4" customWidth="1"/>
    <col min="12" max="16384" width="9.109375" style="4"/>
  </cols>
  <sheetData>
    <row r="1" spans="1:14" ht="69.75" customHeight="1" x14ac:dyDescent="0.6">
      <c r="A1" s="537" t="str">
        <f>'Budget Sheet Instructions'!B18</f>
        <v>Justice Systems and Alcohol and Substance Abuse</v>
      </c>
      <c r="B1" s="538"/>
      <c r="C1" s="538"/>
      <c r="D1" s="538"/>
      <c r="E1" s="538"/>
      <c r="F1" s="538"/>
      <c r="G1" s="13"/>
      <c r="H1" s="535" t="s">
        <v>105</v>
      </c>
      <c r="I1" s="535"/>
      <c r="J1" s="535"/>
      <c r="K1" s="536"/>
      <c r="L1" s="14"/>
      <c r="M1" s="14"/>
      <c r="N1" s="14"/>
    </row>
    <row r="2" spans="1:14" ht="15" customHeight="1" x14ac:dyDescent="0.3">
      <c r="A2" s="552" t="s">
        <v>42</v>
      </c>
      <c r="B2" s="539"/>
      <c r="C2" s="539"/>
      <c r="D2" s="539"/>
      <c r="E2" s="539"/>
      <c r="F2" s="539"/>
      <c r="G2" s="73"/>
      <c r="H2" s="73"/>
      <c r="I2" s="67" t="str">
        <f>'Budget Sheet Instructions'!J18</f>
        <v>BJA</v>
      </c>
      <c r="J2" s="66" t="str">
        <f>'Budget Sheet Instructions'!K18</f>
        <v>16.608</v>
      </c>
      <c r="K2" s="15"/>
      <c r="L2" s="14"/>
      <c r="M2" s="14"/>
      <c r="N2" s="14"/>
    </row>
    <row r="3" spans="1:14" ht="15" customHeight="1" x14ac:dyDescent="0.3">
      <c r="A3" s="672"/>
      <c r="B3" s="540"/>
      <c r="C3" s="540"/>
      <c r="D3" s="540"/>
      <c r="E3" s="540"/>
      <c r="F3" s="540"/>
      <c r="G3" s="74"/>
      <c r="H3" s="74"/>
      <c r="I3" s="74"/>
      <c r="J3" s="74"/>
      <c r="K3" s="16"/>
      <c r="L3" s="17"/>
      <c r="M3" s="14"/>
      <c r="N3" s="14"/>
    </row>
    <row r="4" spans="1:14" ht="15" customHeight="1" x14ac:dyDescent="0.3">
      <c r="A4" s="28" t="s">
        <v>77</v>
      </c>
      <c r="B4" s="26"/>
      <c r="C4" s="26"/>
      <c r="D4" s="26"/>
      <c r="E4" s="26"/>
      <c r="F4" s="26"/>
      <c r="G4" s="26"/>
      <c r="H4" s="26"/>
      <c r="I4" s="26"/>
      <c r="J4" s="26"/>
      <c r="K4" s="27"/>
      <c r="L4" s="17"/>
      <c r="M4" s="14"/>
      <c r="N4" s="14"/>
    </row>
    <row r="5" spans="1:14" ht="15" thickBot="1" x14ac:dyDescent="0.35">
      <c r="A5" s="20" t="s">
        <v>32</v>
      </c>
      <c r="B5" s="21"/>
      <c r="C5" s="21"/>
      <c r="D5" s="21"/>
      <c r="E5" s="21"/>
      <c r="F5" s="21"/>
      <c r="G5" s="21"/>
      <c r="H5" s="21"/>
      <c r="I5" s="21"/>
      <c r="J5" s="21"/>
      <c r="K5" s="22"/>
      <c r="L5" s="17"/>
      <c r="M5" s="14"/>
      <c r="N5" s="14"/>
    </row>
    <row r="6" spans="1:14" ht="15" thickTop="1" x14ac:dyDescent="0.3">
      <c r="A6" s="449" t="s">
        <v>11</v>
      </c>
      <c r="B6" s="451"/>
      <c r="C6" s="449" t="s">
        <v>3</v>
      </c>
      <c r="D6" s="450"/>
      <c r="E6" s="450"/>
      <c r="F6" s="450"/>
      <c r="G6" s="450"/>
      <c r="H6" s="450"/>
      <c r="I6" s="450"/>
      <c r="J6" s="450"/>
      <c r="K6" s="451"/>
      <c r="L6" s="17"/>
      <c r="M6" s="14"/>
      <c r="N6" s="14"/>
    </row>
    <row r="7" spans="1:14" ht="28.5" customHeight="1" x14ac:dyDescent="0.3">
      <c r="A7" s="452" t="s">
        <v>88</v>
      </c>
      <c r="B7" s="454"/>
      <c r="C7" s="452" t="s">
        <v>74</v>
      </c>
      <c r="D7" s="453"/>
      <c r="E7" s="453"/>
      <c r="F7" s="453"/>
      <c r="G7" s="453"/>
      <c r="H7" s="453"/>
      <c r="I7" s="453"/>
      <c r="J7" s="453"/>
      <c r="K7" s="454"/>
      <c r="L7" s="17"/>
      <c r="M7" s="14"/>
      <c r="N7" s="14"/>
    </row>
    <row r="8" spans="1:14" ht="15" customHeight="1" x14ac:dyDescent="0.3">
      <c r="A8" s="492"/>
      <c r="B8" s="492"/>
      <c r="C8" s="550" t="s">
        <v>115</v>
      </c>
      <c r="D8" s="646" t="s">
        <v>22</v>
      </c>
      <c r="E8" s="646" t="s">
        <v>72</v>
      </c>
      <c r="F8" s="522" t="s">
        <v>79</v>
      </c>
      <c r="G8" s="523"/>
      <c r="H8" s="647" t="s">
        <v>78</v>
      </c>
      <c r="I8" s="647" t="s">
        <v>75</v>
      </c>
      <c r="J8" s="657" t="s">
        <v>73</v>
      </c>
      <c r="K8" s="647" t="s">
        <v>51</v>
      </c>
      <c r="L8" s="17"/>
      <c r="M8" s="14"/>
      <c r="N8" s="14"/>
    </row>
    <row r="9" spans="1:14" ht="21.75" customHeight="1" x14ac:dyDescent="0.3">
      <c r="A9" s="492"/>
      <c r="B9" s="492"/>
      <c r="C9" s="551"/>
      <c r="D9" s="646"/>
      <c r="E9" s="646"/>
      <c r="F9" s="525"/>
      <c r="G9" s="526"/>
      <c r="H9" s="647"/>
      <c r="I9" s="647"/>
      <c r="J9" s="657"/>
      <c r="K9" s="647"/>
      <c r="L9" s="17"/>
      <c r="M9" s="14"/>
      <c r="N9" s="14"/>
    </row>
    <row r="10" spans="1:14" ht="30" hidden="1" customHeight="1" x14ac:dyDescent="0.3">
      <c r="A10" s="597"/>
      <c r="B10" s="597"/>
      <c r="C10" s="106"/>
      <c r="D10" s="78"/>
      <c r="E10" s="78"/>
      <c r="F10" s="618"/>
      <c r="G10" s="619"/>
      <c r="H10" s="54"/>
      <c r="I10" s="47">
        <f>CEILING(C10*D10*F10*H10,1)</f>
        <v>0</v>
      </c>
      <c r="J10" s="77"/>
      <c r="K10" s="47">
        <f>IF(I10-J10&lt;0,0,I10-J10)</f>
        <v>0</v>
      </c>
      <c r="L10" s="29"/>
      <c r="M10" s="14"/>
      <c r="N10" s="14"/>
    </row>
    <row r="11" spans="1:14" ht="30" hidden="1" customHeight="1" x14ac:dyDescent="0.3">
      <c r="A11" s="674"/>
      <c r="B11" s="674"/>
      <c r="C11" s="107"/>
      <c r="D11" s="85"/>
      <c r="E11" s="85"/>
      <c r="F11" s="675"/>
      <c r="G11" s="676"/>
      <c r="H11" s="80"/>
      <c r="I11" s="47">
        <f>CEILING(D11*F11*H11,1)</f>
        <v>0</v>
      </c>
      <c r="J11" s="79"/>
      <c r="K11" s="47">
        <f>IF(I11-J11&lt;0,0,I11-J11)</f>
        <v>0</v>
      </c>
      <c r="L11" s="29"/>
      <c r="M11" s="14"/>
      <c r="N11" s="14"/>
    </row>
    <row r="12" spans="1:14" x14ac:dyDescent="0.3">
      <c r="A12" s="585" t="s">
        <v>53</v>
      </c>
      <c r="B12" s="585"/>
      <c r="C12" s="585"/>
      <c r="D12" s="585"/>
      <c r="E12" s="585"/>
      <c r="F12" s="585"/>
      <c r="G12" s="585"/>
      <c r="H12" s="585"/>
      <c r="I12" s="47">
        <f>SUM(I10:I11)</f>
        <v>0</v>
      </c>
      <c r="J12" s="47">
        <f>SUM(J10:J11)</f>
        <v>0</v>
      </c>
      <c r="K12" s="47">
        <f>SUM(K10:K11)</f>
        <v>0</v>
      </c>
    </row>
    <row r="13" spans="1:14" ht="22.5" customHeight="1" x14ac:dyDescent="0.3">
      <c r="A13" s="57" t="s">
        <v>21</v>
      </c>
      <c r="B13" s="75"/>
      <c r="C13" s="103"/>
      <c r="D13" s="76"/>
      <c r="E13" s="76"/>
      <c r="F13" s="76"/>
      <c r="G13" s="76"/>
      <c r="H13" s="76"/>
      <c r="I13" s="55"/>
      <c r="J13" s="55"/>
      <c r="K13" s="56"/>
    </row>
    <row r="14" spans="1:14" ht="200.1" customHeight="1" x14ac:dyDescent="0.3">
      <c r="A14" s="433"/>
      <c r="B14" s="434"/>
      <c r="C14" s="434"/>
      <c r="D14" s="434"/>
      <c r="E14" s="434"/>
      <c r="F14" s="434"/>
      <c r="G14" s="434"/>
      <c r="H14" s="434"/>
      <c r="I14" s="434"/>
      <c r="J14" s="434"/>
      <c r="K14" s="435"/>
    </row>
    <row r="15" spans="1:14" ht="16.5" hidden="1" customHeight="1" x14ac:dyDescent="0.3">
      <c r="A15" s="439"/>
      <c r="B15" s="440"/>
      <c r="C15" s="440"/>
      <c r="D15" s="440"/>
      <c r="E15" s="440"/>
      <c r="F15" s="440"/>
      <c r="G15" s="440"/>
      <c r="H15" s="440"/>
      <c r="I15" s="440"/>
      <c r="J15" s="440"/>
      <c r="K15" s="441"/>
    </row>
    <row r="16" spans="1:14" ht="15" thickBot="1" x14ac:dyDescent="0.35">
      <c r="A16" s="20" t="s">
        <v>33</v>
      </c>
      <c r="B16" s="21"/>
      <c r="C16" s="21"/>
      <c r="D16" s="21"/>
      <c r="E16" s="21"/>
      <c r="F16" s="21"/>
      <c r="G16" s="21"/>
      <c r="H16" s="21"/>
      <c r="I16" s="21"/>
      <c r="J16" s="21"/>
      <c r="K16" s="22"/>
    </row>
    <row r="17" spans="1:11" ht="15" thickTop="1" x14ac:dyDescent="0.3">
      <c r="A17" s="449" t="s">
        <v>12</v>
      </c>
      <c r="B17" s="450"/>
      <c r="C17" s="451"/>
      <c r="D17" s="677" t="s">
        <v>3</v>
      </c>
      <c r="E17" s="677"/>
      <c r="F17" s="677"/>
      <c r="G17" s="677"/>
      <c r="H17" s="677"/>
      <c r="I17" s="677"/>
      <c r="J17" s="677"/>
      <c r="K17" s="677"/>
    </row>
    <row r="18" spans="1:11" ht="28.5" customHeight="1" x14ac:dyDescent="0.3">
      <c r="A18" s="452" t="s">
        <v>23</v>
      </c>
      <c r="B18" s="453"/>
      <c r="C18" s="454"/>
      <c r="D18" s="678" t="s">
        <v>84</v>
      </c>
      <c r="E18" s="678"/>
      <c r="F18" s="678"/>
      <c r="G18" s="678"/>
      <c r="H18" s="678"/>
      <c r="I18" s="678"/>
      <c r="J18" s="678"/>
      <c r="K18" s="678"/>
    </row>
    <row r="19" spans="1:11" ht="15" customHeight="1" x14ac:dyDescent="0.3">
      <c r="A19" s="560"/>
      <c r="B19" s="561"/>
      <c r="C19" s="562"/>
      <c r="D19" s="646" t="s">
        <v>96</v>
      </c>
      <c r="E19" s="646"/>
      <c r="F19" s="647" t="s">
        <v>72</v>
      </c>
      <c r="G19" s="647"/>
      <c r="H19" s="647"/>
      <c r="I19" s="647" t="s">
        <v>75</v>
      </c>
      <c r="J19" s="657" t="s">
        <v>73</v>
      </c>
      <c r="K19" s="647" t="s">
        <v>51</v>
      </c>
    </row>
    <row r="20" spans="1:11" ht="20.25" customHeight="1" x14ac:dyDescent="0.3">
      <c r="A20" s="563"/>
      <c r="B20" s="564"/>
      <c r="C20" s="565"/>
      <c r="D20" s="646"/>
      <c r="E20" s="646"/>
      <c r="F20" s="647"/>
      <c r="G20" s="647"/>
      <c r="H20" s="647"/>
      <c r="I20" s="647"/>
      <c r="J20" s="657"/>
      <c r="K20" s="647"/>
    </row>
    <row r="21" spans="1:11" ht="30" hidden="1" customHeight="1" x14ac:dyDescent="0.3">
      <c r="A21" s="620"/>
      <c r="B21" s="621"/>
      <c r="C21" s="622"/>
      <c r="D21" s="534"/>
      <c r="E21" s="534"/>
      <c r="F21" s="623"/>
      <c r="G21" s="623"/>
      <c r="H21" s="623"/>
      <c r="I21" s="47">
        <f>CEILING(D21*F21,1)</f>
        <v>0</v>
      </c>
      <c r="J21" s="77"/>
      <c r="K21" s="47">
        <f>IF(I21-J21&lt;0,0,I21-J21)</f>
        <v>0</v>
      </c>
    </row>
    <row r="22" spans="1:11" ht="30" hidden="1" customHeight="1" x14ac:dyDescent="0.3">
      <c r="A22" s="489"/>
      <c r="B22" s="491"/>
      <c r="C22" s="104"/>
      <c r="D22" s="667"/>
      <c r="E22" s="667"/>
      <c r="F22" s="668"/>
      <c r="G22" s="668"/>
      <c r="H22" s="668"/>
      <c r="I22" s="47">
        <f>CEILING(D22*F22,1)</f>
        <v>0</v>
      </c>
      <c r="J22" s="79"/>
      <c r="K22" s="47">
        <f>IF(I22-J22&lt;0,0,I22-J22)</f>
        <v>0</v>
      </c>
    </row>
    <row r="23" spans="1:11" x14ac:dyDescent="0.3">
      <c r="A23" s="474" t="s">
        <v>20</v>
      </c>
      <c r="B23" s="475"/>
      <c r="C23" s="475"/>
      <c r="D23" s="475"/>
      <c r="E23" s="475"/>
      <c r="F23" s="475"/>
      <c r="G23" s="475"/>
      <c r="H23" s="476"/>
      <c r="I23" s="47">
        <f>SUM(I21:I22)</f>
        <v>0</v>
      </c>
      <c r="J23" s="47">
        <f>SUM(J21:J22)</f>
        <v>0</v>
      </c>
      <c r="K23" s="47">
        <f>SUM(K21:K22)</f>
        <v>0</v>
      </c>
    </row>
    <row r="24" spans="1:11" ht="22.5" customHeight="1" x14ac:dyDescent="0.3">
      <c r="A24" s="57" t="s">
        <v>21</v>
      </c>
      <c r="B24" s="75"/>
      <c r="C24" s="103"/>
      <c r="D24" s="76"/>
      <c r="E24" s="76"/>
      <c r="F24" s="76"/>
      <c r="G24" s="76"/>
      <c r="H24" s="76"/>
      <c r="I24" s="55"/>
      <c r="J24" s="55"/>
      <c r="K24" s="56"/>
    </row>
    <row r="25" spans="1:11" ht="200.1" customHeight="1" x14ac:dyDescent="0.3">
      <c r="A25" s="433"/>
      <c r="B25" s="434"/>
      <c r="C25" s="434"/>
      <c r="D25" s="434"/>
      <c r="E25" s="434"/>
      <c r="F25" s="434"/>
      <c r="G25" s="434"/>
      <c r="H25" s="434"/>
      <c r="I25" s="434"/>
      <c r="J25" s="434"/>
      <c r="K25" s="435"/>
    </row>
    <row r="26" spans="1:11" ht="16.5" hidden="1" customHeight="1" x14ac:dyDescent="0.3">
      <c r="A26" s="439"/>
      <c r="B26" s="440"/>
      <c r="C26" s="440"/>
      <c r="D26" s="440"/>
      <c r="E26" s="440"/>
      <c r="F26" s="440"/>
      <c r="G26" s="440"/>
      <c r="H26" s="440"/>
      <c r="I26" s="440"/>
      <c r="J26" s="440"/>
      <c r="K26" s="441"/>
    </row>
    <row r="27" spans="1:11" ht="15" thickBot="1" x14ac:dyDescent="0.35">
      <c r="A27" s="20" t="s">
        <v>34</v>
      </c>
      <c r="B27" s="21"/>
      <c r="C27" s="21"/>
      <c r="D27" s="21"/>
      <c r="E27" s="21"/>
      <c r="F27" s="21"/>
      <c r="G27" s="21"/>
      <c r="H27" s="21"/>
      <c r="I27" s="21"/>
      <c r="J27" s="21"/>
      <c r="K27" s="22"/>
    </row>
    <row r="28" spans="1:11" ht="15" thickTop="1" x14ac:dyDescent="0.3">
      <c r="A28" s="18" t="s">
        <v>13</v>
      </c>
      <c r="B28" s="477" t="s">
        <v>14</v>
      </c>
      <c r="C28" s="479"/>
      <c r="D28" s="477" t="s">
        <v>15</v>
      </c>
      <c r="E28" s="479"/>
      <c r="F28" s="669" t="s">
        <v>3</v>
      </c>
      <c r="G28" s="670"/>
      <c r="H28" s="670"/>
      <c r="I28" s="670"/>
      <c r="J28" s="670"/>
      <c r="K28" s="671"/>
    </row>
    <row r="29" spans="1:11" ht="47.25" customHeight="1" x14ac:dyDescent="0.3">
      <c r="A29" s="72" t="s">
        <v>24</v>
      </c>
      <c r="B29" s="452" t="s">
        <v>85</v>
      </c>
      <c r="C29" s="454"/>
      <c r="D29" s="452" t="s">
        <v>25</v>
      </c>
      <c r="E29" s="454"/>
      <c r="F29" s="452" t="s">
        <v>28</v>
      </c>
      <c r="G29" s="453"/>
      <c r="H29" s="453"/>
      <c r="I29" s="453"/>
      <c r="J29" s="453"/>
      <c r="K29" s="454"/>
    </row>
    <row r="30" spans="1:11" ht="15" customHeight="1" x14ac:dyDescent="0.3">
      <c r="A30" s="560"/>
      <c r="B30" s="561"/>
      <c r="C30" s="561"/>
      <c r="D30" s="561"/>
      <c r="E30" s="562"/>
      <c r="F30" s="647" t="s">
        <v>26</v>
      </c>
      <c r="G30" s="657" t="s">
        <v>71</v>
      </c>
      <c r="H30" s="647" t="s">
        <v>27</v>
      </c>
      <c r="I30" s="647" t="s">
        <v>75</v>
      </c>
      <c r="J30" s="657" t="s">
        <v>73</v>
      </c>
      <c r="K30" s="647" t="s">
        <v>51</v>
      </c>
    </row>
    <row r="31" spans="1:11" s="19" customFormat="1" ht="33.75" customHeight="1" x14ac:dyDescent="0.3">
      <c r="A31" s="563"/>
      <c r="B31" s="564"/>
      <c r="C31" s="564"/>
      <c r="D31" s="564"/>
      <c r="E31" s="565"/>
      <c r="F31" s="647"/>
      <c r="G31" s="657"/>
      <c r="H31" s="647"/>
      <c r="I31" s="647"/>
      <c r="J31" s="657"/>
      <c r="K31" s="647"/>
    </row>
    <row r="32" spans="1:11" s="19" customFormat="1" ht="45" hidden="1" customHeight="1" x14ac:dyDescent="0.3">
      <c r="A32" s="48"/>
      <c r="B32" s="624"/>
      <c r="C32" s="625"/>
      <c r="D32" s="460"/>
      <c r="E32" s="460"/>
      <c r="F32" s="78"/>
      <c r="G32" s="71"/>
      <c r="H32" s="49"/>
      <c r="I32" s="47">
        <f>CEILING(F32*G32*H32,1)</f>
        <v>0</v>
      </c>
      <c r="J32" s="77"/>
      <c r="K32" s="47">
        <f>IF(I32-J32&lt;0,0,I32-J32)</f>
        <v>0</v>
      </c>
    </row>
    <row r="33" spans="1:11" s="19" customFormat="1" ht="45" hidden="1" customHeight="1" x14ac:dyDescent="0.3">
      <c r="A33" s="81"/>
      <c r="B33" s="82"/>
      <c r="C33" s="102"/>
      <c r="D33" s="673"/>
      <c r="E33" s="673"/>
      <c r="F33" s="85"/>
      <c r="G33" s="83"/>
      <c r="H33" s="84"/>
      <c r="I33" s="47">
        <f>CEILING(F33*G33*H33,1)</f>
        <v>0</v>
      </c>
      <c r="J33" s="79"/>
      <c r="K33" s="47">
        <f>IF(I33-J33&lt;0,0,I33-J33)</f>
        <v>0</v>
      </c>
    </row>
    <row r="34" spans="1:11" x14ac:dyDescent="0.3">
      <c r="A34" s="474" t="s">
        <v>20</v>
      </c>
      <c r="B34" s="475"/>
      <c r="C34" s="475"/>
      <c r="D34" s="475"/>
      <c r="E34" s="475"/>
      <c r="F34" s="475"/>
      <c r="G34" s="475"/>
      <c r="H34" s="476"/>
      <c r="I34" s="47">
        <f>SUM(I32:I33)</f>
        <v>0</v>
      </c>
      <c r="J34" s="47">
        <f>SUM(J32:J33)</f>
        <v>0</v>
      </c>
      <c r="K34" s="47">
        <f>SUM(K32:K33)</f>
        <v>0</v>
      </c>
    </row>
    <row r="35" spans="1:11" ht="22.5" customHeight="1" x14ac:dyDescent="0.3">
      <c r="A35" s="57" t="s">
        <v>21</v>
      </c>
      <c r="B35" s="75"/>
      <c r="C35" s="103"/>
      <c r="D35" s="76"/>
      <c r="E35" s="76"/>
      <c r="F35" s="76"/>
      <c r="G35" s="76"/>
      <c r="H35" s="76"/>
      <c r="I35" s="55"/>
      <c r="J35" s="55"/>
      <c r="K35" s="56"/>
    </row>
    <row r="36" spans="1:11" ht="200.1" customHeight="1" x14ac:dyDescent="0.3">
      <c r="A36" s="433"/>
      <c r="B36" s="434"/>
      <c r="C36" s="434"/>
      <c r="D36" s="434"/>
      <c r="E36" s="434"/>
      <c r="F36" s="434"/>
      <c r="G36" s="434"/>
      <c r="H36" s="434"/>
      <c r="I36" s="434"/>
      <c r="J36" s="434"/>
      <c r="K36" s="435"/>
    </row>
    <row r="37" spans="1:11" ht="16.5" hidden="1" customHeight="1" x14ac:dyDescent="0.3">
      <c r="A37" s="439"/>
      <c r="B37" s="440"/>
      <c r="C37" s="440"/>
      <c r="D37" s="440"/>
      <c r="E37" s="440"/>
      <c r="F37" s="440"/>
      <c r="G37" s="440"/>
      <c r="H37" s="440"/>
      <c r="I37" s="440"/>
      <c r="J37" s="440"/>
      <c r="K37" s="441"/>
    </row>
    <row r="38" spans="1:11" ht="15" thickBot="1" x14ac:dyDescent="0.35">
      <c r="A38" s="20" t="s">
        <v>35</v>
      </c>
      <c r="B38" s="21"/>
      <c r="C38" s="21"/>
      <c r="D38" s="21"/>
      <c r="E38" s="21"/>
      <c r="F38" s="21"/>
      <c r="G38" s="21"/>
      <c r="H38" s="21"/>
      <c r="I38" s="21"/>
      <c r="J38" s="21"/>
      <c r="K38" s="22"/>
    </row>
    <row r="39" spans="1:11" ht="15" thickTop="1" x14ac:dyDescent="0.3">
      <c r="A39" s="449" t="s">
        <v>18</v>
      </c>
      <c r="B39" s="450"/>
      <c r="C39" s="451"/>
      <c r="D39" s="658" t="s">
        <v>3</v>
      </c>
      <c r="E39" s="659"/>
      <c r="F39" s="659"/>
      <c r="G39" s="659"/>
      <c r="H39" s="659"/>
      <c r="I39" s="659"/>
      <c r="J39" s="659"/>
      <c r="K39" s="660"/>
    </row>
    <row r="40" spans="1:11" ht="30" customHeight="1" x14ac:dyDescent="0.3">
      <c r="A40" s="452" t="s">
        <v>29</v>
      </c>
      <c r="B40" s="453"/>
      <c r="C40" s="454"/>
      <c r="D40" s="452" t="s">
        <v>30</v>
      </c>
      <c r="E40" s="453"/>
      <c r="F40" s="453"/>
      <c r="G40" s="453"/>
      <c r="H40" s="453"/>
      <c r="I40" s="453"/>
      <c r="J40" s="453"/>
      <c r="K40" s="454"/>
    </row>
    <row r="41" spans="1:11" ht="15" customHeight="1" x14ac:dyDescent="0.3">
      <c r="A41" s="560"/>
      <c r="B41" s="561"/>
      <c r="C41" s="562"/>
      <c r="D41" s="646" t="s">
        <v>31</v>
      </c>
      <c r="E41" s="646"/>
      <c r="F41" s="647" t="s">
        <v>26</v>
      </c>
      <c r="G41" s="647"/>
      <c r="H41" s="647"/>
      <c r="I41" s="647" t="s">
        <v>75</v>
      </c>
      <c r="J41" s="657" t="s">
        <v>73</v>
      </c>
      <c r="K41" s="647" t="s">
        <v>51</v>
      </c>
    </row>
    <row r="42" spans="1:11" x14ac:dyDescent="0.3">
      <c r="A42" s="563"/>
      <c r="B42" s="564"/>
      <c r="C42" s="565"/>
      <c r="D42" s="646"/>
      <c r="E42" s="646"/>
      <c r="F42" s="647"/>
      <c r="G42" s="647"/>
      <c r="H42" s="647"/>
      <c r="I42" s="647"/>
      <c r="J42" s="657"/>
      <c r="K42" s="647"/>
    </row>
    <row r="43" spans="1:11" ht="45.75" hidden="1" customHeight="1" x14ac:dyDescent="0.3">
      <c r="A43" s="511"/>
      <c r="B43" s="512"/>
      <c r="C43" s="513"/>
      <c r="D43" s="586"/>
      <c r="E43" s="586"/>
      <c r="F43" s="534"/>
      <c r="G43" s="534"/>
      <c r="H43" s="534"/>
      <c r="I43" s="47">
        <f>CEILING(D43*F43,1)</f>
        <v>0</v>
      </c>
      <c r="J43" s="77"/>
      <c r="K43" s="47">
        <f>IF(I43-J43&lt;0,0,I43-J43)</f>
        <v>0</v>
      </c>
    </row>
    <row r="44" spans="1:11" ht="45.75" hidden="1" customHeight="1" x14ac:dyDescent="0.3">
      <c r="A44" s="665"/>
      <c r="B44" s="666"/>
      <c r="C44" s="105"/>
      <c r="D44" s="663"/>
      <c r="E44" s="663"/>
      <c r="F44" s="667"/>
      <c r="G44" s="667"/>
      <c r="H44" s="667"/>
      <c r="I44" s="47">
        <f>CEILING(D44*F44,1)</f>
        <v>0</v>
      </c>
      <c r="J44" s="79"/>
      <c r="K44" s="47">
        <f>IF(I44-J44&lt;0,0,I44-J44)</f>
        <v>0</v>
      </c>
    </row>
    <row r="45" spans="1:11" x14ac:dyDescent="0.3">
      <c r="A45" s="474" t="s">
        <v>20</v>
      </c>
      <c r="B45" s="475"/>
      <c r="C45" s="475"/>
      <c r="D45" s="475"/>
      <c r="E45" s="475"/>
      <c r="F45" s="475"/>
      <c r="G45" s="475"/>
      <c r="H45" s="476"/>
      <c r="I45" s="47">
        <f>SUM(I43:I44)</f>
        <v>0</v>
      </c>
      <c r="J45" s="47">
        <f>SUM(J43:J44)</f>
        <v>0</v>
      </c>
      <c r="K45" s="47">
        <f>SUM(K43:K44)</f>
        <v>0</v>
      </c>
    </row>
    <row r="46" spans="1:11" ht="22.5" customHeight="1" x14ac:dyDescent="0.3">
      <c r="A46" s="57" t="s">
        <v>21</v>
      </c>
      <c r="B46" s="75"/>
      <c r="C46" s="103"/>
      <c r="D46" s="76"/>
      <c r="E46" s="76"/>
      <c r="F46" s="76"/>
      <c r="G46" s="76"/>
      <c r="H46" s="76"/>
      <c r="I46" s="55"/>
      <c r="J46" s="55"/>
      <c r="K46" s="56"/>
    </row>
    <row r="47" spans="1:11" ht="200.1" customHeight="1" x14ac:dyDescent="0.3">
      <c r="A47" s="433"/>
      <c r="B47" s="434"/>
      <c r="C47" s="434"/>
      <c r="D47" s="434"/>
      <c r="E47" s="434"/>
      <c r="F47" s="434"/>
      <c r="G47" s="434"/>
      <c r="H47" s="434"/>
      <c r="I47" s="434"/>
      <c r="J47" s="434"/>
      <c r="K47" s="435"/>
    </row>
    <row r="48" spans="1:11" ht="16.5" hidden="1" customHeight="1" x14ac:dyDescent="0.3">
      <c r="A48" s="439"/>
      <c r="B48" s="440"/>
      <c r="C48" s="440"/>
      <c r="D48" s="440"/>
      <c r="E48" s="440"/>
      <c r="F48" s="440"/>
      <c r="G48" s="440"/>
      <c r="H48" s="440"/>
      <c r="I48" s="440"/>
      <c r="J48" s="440"/>
      <c r="K48" s="441"/>
    </row>
    <row r="49" spans="1:11" ht="15" thickBot="1" x14ac:dyDescent="0.35">
      <c r="A49" s="20" t="s">
        <v>37</v>
      </c>
      <c r="B49" s="21"/>
      <c r="C49" s="21"/>
      <c r="D49" s="21"/>
      <c r="E49" s="21"/>
      <c r="F49" s="21"/>
      <c r="G49" s="21"/>
      <c r="H49" s="21"/>
      <c r="I49" s="21"/>
      <c r="J49" s="21"/>
      <c r="K49" s="22"/>
    </row>
    <row r="50" spans="1:11" ht="15" thickTop="1" x14ac:dyDescent="0.3">
      <c r="A50" s="449" t="s">
        <v>16</v>
      </c>
      <c r="B50" s="450"/>
      <c r="C50" s="451"/>
      <c r="D50" s="658" t="s">
        <v>3</v>
      </c>
      <c r="E50" s="659"/>
      <c r="F50" s="659"/>
      <c r="G50" s="659"/>
      <c r="H50" s="659"/>
      <c r="I50" s="659"/>
      <c r="J50" s="659"/>
      <c r="K50" s="660"/>
    </row>
    <row r="51" spans="1:11" ht="28.5" customHeight="1" x14ac:dyDescent="0.3">
      <c r="A51" s="452" t="s">
        <v>36</v>
      </c>
      <c r="B51" s="453"/>
      <c r="C51" s="454"/>
      <c r="D51" s="452" t="s">
        <v>38</v>
      </c>
      <c r="E51" s="453"/>
      <c r="F51" s="453"/>
      <c r="G51" s="453"/>
      <c r="H51" s="453"/>
      <c r="I51" s="453"/>
      <c r="J51" s="453"/>
      <c r="K51" s="454"/>
    </row>
    <row r="52" spans="1:11" ht="15" customHeight="1" x14ac:dyDescent="0.3">
      <c r="A52" s="560"/>
      <c r="B52" s="561"/>
      <c r="C52" s="562"/>
      <c r="D52" s="646" t="s">
        <v>31</v>
      </c>
      <c r="E52" s="646"/>
      <c r="F52" s="647" t="s">
        <v>26</v>
      </c>
      <c r="G52" s="647"/>
      <c r="H52" s="647"/>
      <c r="I52" s="647" t="s">
        <v>75</v>
      </c>
      <c r="J52" s="657" t="s">
        <v>73</v>
      </c>
      <c r="K52" s="647" t="s">
        <v>51</v>
      </c>
    </row>
    <row r="53" spans="1:11" x14ac:dyDescent="0.3">
      <c r="A53" s="563"/>
      <c r="B53" s="564"/>
      <c r="C53" s="565"/>
      <c r="D53" s="646"/>
      <c r="E53" s="646"/>
      <c r="F53" s="647"/>
      <c r="G53" s="647"/>
      <c r="H53" s="647"/>
      <c r="I53" s="647"/>
      <c r="J53" s="657"/>
      <c r="K53" s="647"/>
    </row>
    <row r="54" spans="1:11" ht="30" hidden="1" customHeight="1" x14ac:dyDescent="0.3">
      <c r="A54" s="620"/>
      <c r="B54" s="621"/>
      <c r="C54" s="622"/>
      <c r="D54" s="586"/>
      <c r="E54" s="586"/>
      <c r="F54" s="559"/>
      <c r="G54" s="559"/>
      <c r="H54" s="559"/>
      <c r="I54" s="47">
        <f>CEILING(D54*F54,1)</f>
        <v>0</v>
      </c>
      <c r="J54" s="77"/>
      <c r="K54" s="47">
        <f>IF(I54-J54&lt;0,0,I54-J54)</f>
        <v>0</v>
      </c>
    </row>
    <row r="55" spans="1:11" ht="30" hidden="1" customHeight="1" x14ac:dyDescent="0.3">
      <c r="A55" s="489"/>
      <c r="B55" s="491"/>
      <c r="C55" s="104"/>
      <c r="D55" s="663"/>
      <c r="E55" s="663"/>
      <c r="F55" s="664"/>
      <c r="G55" s="664"/>
      <c r="H55" s="664"/>
      <c r="I55" s="47">
        <f>CEILING(D55*F55,1)</f>
        <v>0</v>
      </c>
      <c r="J55" s="79"/>
      <c r="K55" s="47">
        <f>IF(I55-J55&lt;0,0,I55-J55)</f>
        <v>0</v>
      </c>
    </row>
    <row r="56" spans="1:11" x14ac:dyDescent="0.3">
      <c r="A56" s="474" t="s">
        <v>20</v>
      </c>
      <c r="B56" s="475"/>
      <c r="C56" s="475"/>
      <c r="D56" s="475"/>
      <c r="E56" s="475"/>
      <c r="F56" s="475"/>
      <c r="G56" s="475"/>
      <c r="H56" s="476"/>
      <c r="I56" s="47">
        <f>SUM(I54:I55)</f>
        <v>0</v>
      </c>
      <c r="J56" s="47">
        <f>SUM(J54:J55)</f>
        <v>0</v>
      </c>
      <c r="K56" s="47">
        <f>SUM(K54:K55)</f>
        <v>0</v>
      </c>
    </row>
    <row r="57" spans="1:11" ht="22.5" customHeight="1" x14ac:dyDescent="0.3">
      <c r="A57" s="57" t="s">
        <v>21</v>
      </c>
      <c r="B57" s="75"/>
      <c r="C57" s="103"/>
      <c r="D57" s="76"/>
      <c r="E57" s="76"/>
      <c r="F57" s="76"/>
      <c r="G57" s="76"/>
      <c r="H57" s="76"/>
      <c r="I57" s="55"/>
      <c r="J57" s="55"/>
      <c r="K57" s="56"/>
    </row>
    <row r="58" spans="1:11" ht="200.1" customHeight="1" x14ac:dyDescent="0.3">
      <c r="A58" s="433"/>
      <c r="B58" s="434"/>
      <c r="C58" s="434"/>
      <c r="D58" s="434"/>
      <c r="E58" s="434"/>
      <c r="F58" s="434"/>
      <c r="G58" s="434"/>
      <c r="H58" s="434"/>
      <c r="I58" s="434"/>
      <c r="J58" s="434"/>
      <c r="K58" s="435"/>
    </row>
    <row r="59" spans="1:11" ht="16.5" hidden="1" customHeight="1" x14ac:dyDescent="0.3">
      <c r="A59" s="439"/>
      <c r="B59" s="440"/>
      <c r="C59" s="440"/>
      <c r="D59" s="440"/>
      <c r="E59" s="440"/>
      <c r="F59" s="440"/>
      <c r="G59" s="440"/>
      <c r="H59" s="440"/>
      <c r="I59" s="440"/>
      <c r="J59" s="440"/>
      <c r="K59" s="441"/>
    </row>
    <row r="60" spans="1:11" ht="15" thickBot="1" x14ac:dyDescent="0.35">
      <c r="A60" s="20" t="s">
        <v>39</v>
      </c>
      <c r="B60" s="21"/>
      <c r="C60" s="21"/>
      <c r="D60" s="21"/>
      <c r="E60" s="21"/>
      <c r="F60" s="21"/>
      <c r="G60" s="21"/>
      <c r="H60" s="21"/>
      <c r="I60" s="21"/>
      <c r="J60" s="21"/>
      <c r="K60" s="22"/>
    </row>
    <row r="61" spans="1:11" ht="15" thickTop="1" x14ac:dyDescent="0.3">
      <c r="A61" s="449" t="s">
        <v>17</v>
      </c>
      <c r="B61" s="450"/>
      <c r="C61" s="451"/>
      <c r="D61" s="658" t="s">
        <v>3</v>
      </c>
      <c r="E61" s="659"/>
      <c r="F61" s="659"/>
      <c r="G61" s="659"/>
      <c r="H61" s="659"/>
      <c r="I61" s="659"/>
      <c r="J61" s="659"/>
      <c r="K61" s="660"/>
    </row>
    <row r="62" spans="1:11" ht="28.5" customHeight="1" x14ac:dyDescent="0.3">
      <c r="A62" s="452" t="s">
        <v>86</v>
      </c>
      <c r="B62" s="453"/>
      <c r="C62" s="454"/>
      <c r="D62" s="469" t="s">
        <v>40</v>
      </c>
      <c r="E62" s="470"/>
      <c r="F62" s="470"/>
      <c r="G62" s="470"/>
      <c r="H62" s="470"/>
      <c r="I62" s="470"/>
      <c r="J62" s="470"/>
      <c r="K62" s="471"/>
    </row>
    <row r="63" spans="1:11" ht="15" customHeight="1" x14ac:dyDescent="0.3">
      <c r="A63" s="560"/>
      <c r="B63" s="561"/>
      <c r="C63" s="562"/>
      <c r="D63" s="646" t="s">
        <v>31</v>
      </c>
      <c r="E63" s="646"/>
      <c r="F63" s="647" t="s">
        <v>26</v>
      </c>
      <c r="G63" s="647"/>
      <c r="H63" s="647"/>
      <c r="I63" s="647" t="s">
        <v>75</v>
      </c>
      <c r="J63" s="657" t="s">
        <v>73</v>
      </c>
      <c r="K63" s="647" t="s">
        <v>51</v>
      </c>
    </row>
    <row r="64" spans="1:11" x14ac:dyDescent="0.3">
      <c r="A64" s="563"/>
      <c r="B64" s="564"/>
      <c r="C64" s="565"/>
      <c r="D64" s="646"/>
      <c r="E64" s="646"/>
      <c r="F64" s="647"/>
      <c r="G64" s="647"/>
      <c r="H64" s="647"/>
      <c r="I64" s="647"/>
      <c r="J64" s="657"/>
      <c r="K64" s="647"/>
    </row>
    <row r="65" spans="1:18" ht="30" hidden="1" customHeight="1" x14ac:dyDescent="0.3">
      <c r="A65" s="654"/>
      <c r="B65" s="655"/>
      <c r="C65" s="656"/>
      <c r="D65" s="661"/>
      <c r="E65" s="661"/>
      <c r="F65" s="662"/>
      <c r="G65" s="662"/>
      <c r="H65" s="662"/>
      <c r="I65" s="47">
        <f>CEILING(D65*F65,1)</f>
        <v>0</v>
      </c>
      <c r="J65" s="77"/>
      <c r="K65" s="47">
        <f>IF(I65-J65&lt;0,0,I65-J65)</f>
        <v>0</v>
      </c>
    </row>
    <row r="66" spans="1:18" ht="30" customHeight="1" x14ac:dyDescent="0.3">
      <c r="A66" s="654" t="s">
        <v>55</v>
      </c>
      <c r="B66" s="655"/>
      <c r="C66" s="656"/>
      <c r="D66" s="661"/>
      <c r="E66" s="661"/>
      <c r="F66" s="662"/>
      <c r="G66" s="662"/>
      <c r="H66" s="662"/>
      <c r="I66" s="47">
        <f>CEILING(D66*F66,1)</f>
        <v>0</v>
      </c>
      <c r="J66" s="79"/>
      <c r="K66" s="47">
        <f>IF(I66-J66&lt;0,0,I66-J66)</f>
        <v>0</v>
      </c>
    </row>
    <row r="67" spans="1:18" x14ac:dyDescent="0.3">
      <c r="A67" s="474" t="s">
        <v>20</v>
      </c>
      <c r="B67" s="475"/>
      <c r="C67" s="475"/>
      <c r="D67" s="475"/>
      <c r="E67" s="475"/>
      <c r="F67" s="475"/>
      <c r="G67" s="475"/>
      <c r="H67" s="476"/>
      <c r="I67" s="47">
        <f>SUM(I65:I66)</f>
        <v>0</v>
      </c>
      <c r="J67" s="47">
        <f>SUM(J65:J66)</f>
        <v>0</v>
      </c>
      <c r="K67" s="47">
        <f>SUM(K65:K66)</f>
        <v>0</v>
      </c>
    </row>
    <row r="68" spans="1:18" ht="22.5" customHeight="1" x14ac:dyDescent="0.3">
      <c r="A68" s="57" t="s">
        <v>21</v>
      </c>
      <c r="B68" s="75"/>
      <c r="C68" s="103"/>
      <c r="D68" s="76"/>
      <c r="E68" s="76"/>
      <c r="F68" s="76"/>
      <c r="G68" s="76"/>
      <c r="H68" s="76"/>
      <c r="I68" s="55"/>
      <c r="J68" s="55"/>
      <c r="K68" s="56"/>
    </row>
    <row r="69" spans="1:18" ht="200.1" customHeight="1" x14ac:dyDescent="0.3">
      <c r="A69" s="639"/>
      <c r="B69" s="640"/>
      <c r="C69" s="640"/>
      <c r="D69" s="640"/>
      <c r="E69" s="640"/>
      <c r="F69" s="640"/>
      <c r="G69" s="640"/>
      <c r="H69" s="640"/>
      <c r="I69" s="640"/>
      <c r="J69" s="640"/>
      <c r="K69" s="641"/>
    </row>
    <row r="70" spans="1:18" ht="16.5" hidden="1" customHeight="1" x14ac:dyDescent="0.3">
      <c r="A70" s="642"/>
      <c r="B70" s="643"/>
      <c r="C70" s="643"/>
      <c r="D70" s="643"/>
      <c r="E70" s="643"/>
      <c r="F70" s="643"/>
      <c r="G70" s="643"/>
      <c r="H70" s="643"/>
      <c r="I70" s="643"/>
      <c r="J70" s="643"/>
      <c r="K70" s="644"/>
    </row>
    <row r="71" spans="1:18" ht="15" thickBot="1" x14ac:dyDescent="0.35">
      <c r="A71" s="298" t="s">
        <v>291</v>
      </c>
      <c r="B71" s="299"/>
      <c r="C71" s="299"/>
      <c r="D71" s="299"/>
      <c r="E71" s="299"/>
      <c r="F71" s="299"/>
      <c r="G71" s="299"/>
      <c r="H71" s="299"/>
      <c r="I71" s="299"/>
      <c r="J71" s="299"/>
      <c r="K71" s="22"/>
      <c r="L71" s="187"/>
      <c r="M71" s="187"/>
      <c r="N71" s="166"/>
      <c r="O71" s="166"/>
    </row>
    <row r="72" spans="1:18" ht="15" thickTop="1" x14ac:dyDescent="0.3">
      <c r="A72" s="645" t="s">
        <v>292</v>
      </c>
      <c r="B72" s="645"/>
      <c r="C72" s="645"/>
      <c r="D72" s="645"/>
      <c r="E72" s="645"/>
      <c r="F72" s="645"/>
      <c r="G72" s="645"/>
      <c r="H72" s="645"/>
      <c r="I72" s="645"/>
      <c r="J72" s="645"/>
      <c r="K72" s="645"/>
      <c r="L72" s="187"/>
      <c r="M72" s="187"/>
      <c r="N72" s="166"/>
      <c r="O72" s="166"/>
    </row>
    <row r="73" spans="1:18" ht="26.25" customHeight="1" x14ac:dyDescent="0.3">
      <c r="A73" s="626" t="s">
        <v>293</v>
      </c>
      <c r="B73" s="626"/>
      <c r="C73" s="626"/>
      <c r="D73" s="626"/>
      <c r="E73" s="626"/>
      <c r="F73" s="626"/>
      <c r="G73" s="626"/>
      <c r="H73" s="626"/>
      <c r="I73" s="626"/>
      <c r="J73" s="626"/>
      <c r="K73" s="626"/>
      <c r="L73" s="187"/>
      <c r="M73" s="187"/>
      <c r="N73" s="166"/>
      <c r="O73" s="166"/>
    </row>
    <row r="74" spans="1:18" x14ac:dyDescent="0.3">
      <c r="A74" s="576" t="s">
        <v>19</v>
      </c>
      <c r="B74" s="577"/>
      <c r="C74" s="578"/>
      <c r="D74" s="627" t="s">
        <v>294</v>
      </c>
      <c r="E74" s="627"/>
      <c r="F74" s="627"/>
      <c r="G74" s="627" t="s">
        <v>297</v>
      </c>
      <c r="H74" s="627"/>
      <c r="I74" s="627" t="s">
        <v>3</v>
      </c>
      <c r="J74" s="627"/>
      <c r="K74" s="627"/>
      <c r="L74" s="187"/>
      <c r="M74" s="166"/>
      <c r="N74" s="166"/>
    </row>
    <row r="75" spans="1:18" ht="88.2" customHeight="1" x14ac:dyDescent="0.3">
      <c r="A75" s="579" t="s">
        <v>296</v>
      </c>
      <c r="B75" s="580"/>
      <c r="C75" s="581"/>
      <c r="D75" s="626" t="s">
        <v>295</v>
      </c>
      <c r="E75" s="626"/>
      <c r="F75" s="626"/>
      <c r="G75" s="626" t="s">
        <v>298</v>
      </c>
      <c r="H75" s="626"/>
      <c r="I75" s="626" t="s">
        <v>223</v>
      </c>
      <c r="J75" s="626"/>
      <c r="K75" s="626"/>
      <c r="L75" s="187"/>
      <c r="M75" s="166"/>
      <c r="N75" s="166"/>
    </row>
    <row r="76" spans="1:18" ht="15" customHeight="1" x14ac:dyDescent="0.3">
      <c r="A76" s="311"/>
      <c r="B76" s="312"/>
      <c r="C76" s="312"/>
      <c r="D76" s="312"/>
      <c r="E76" s="312"/>
      <c r="F76" s="312"/>
      <c r="G76" s="312"/>
      <c r="H76" s="312"/>
      <c r="I76" s="458" t="s">
        <v>75</v>
      </c>
      <c r="J76" s="465" t="s">
        <v>73</v>
      </c>
      <c r="K76" s="458" t="s">
        <v>51</v>
      </c>
      <c r="O76" s="187"/>
      <c r="P76" s="187"/>
      <c r="Q76" s="166"/>
      <c r="R76" s="166"/>
    </row>
    <row r="77" spans="1:18" x14ac:dyDescent="0.3">
      <c r="A77" s="313"/>
      <c r="B77" s="314"/>
      <c r="C77" s="314"/>
      <c r="D77" s="314"/>
      <c r="E77" s="314"/>
      <c r="F77" s="314"/>
      <c r="G77" s="314"/>
      <c r="H77" s="314"/>
      <c r="I77" s="459"/>
      <c r="J77" s="466"/>
      <c r="K77" s="459"/>
      <c r="O77" s="187"/>
      <c r="P77" s="187"/>
      <c r="Q77" s="166"/>
      <c r="R77" s="166"/>
    </row>
    <row r="78" spans="1:18" ht="30" hidden="1" customHeight="1" x14ac:dyDescent="0.3">
      <c r="A78" s="511"/>
      <c r="B78" s="512"/>
      <c r="C78" s="513"/>
      <c r="D78" s="511"/>
      <c r="E78" s="512"/>
      <c r="F78" s="512"/>
      <c r="G78" s="513"/>
      <c r="H78" s="511"/>
      <c r="I78" s="512"/>
      <c r="J78" s="512"/>
      <c r="K78" s="513"/>
      <c r="L78" s="294">
        <v>0</v>
      </c>
      <c r="M78" s="301">
        <v>0</v>
      </c>
      <c r="N78" s="293">
        <f>IF(L78-M78&lt;0,0,L78-M78)</f>
        <v>0</v>
      </c>
      <c r="O78" s="187"/>
      <c r="P78" s="187"/>
      <c r="Q78" s="166"/>
      <c r="R78" s="166"/>
    </row>
    <row r="79" spans="1:18" hidden="1" x14ac:dyDescent="0.3">
      <c r="A79" s="511"/>
      <c r="B79" s="512"/>
      <c r="C79" s="513"/>
      <c r="D79" s="511"/>
      <c r="E79" s="512"/>
      <c r="F79" s="512"/>
      <c r="G79" s="513"/>
      <c r="H79" s="511"/>
      <c r="I79" s="512"/>
      <c r="J79" s="512"/>
      <c r="K79" s="513"/>
      <c r="L79" s="215"/>
      <c r="M79" s="227"/>
      <c r="N79" s="211"/>
      <c r="O79" s="187"/>
      <c r="P79" s="166"/>
      <c r="Q79" s="166"/>
    </row>
    <row r="80" spans="1:18" ht="30" hidden="1" customHeight="1" x14ac:dyDescent="0.3">
      <c r="A80" s="511"/>
      <c r="B80" s="512"/>
      <c r="C80" s="513"/>
      <c r="D80" s="511"/>
      <c r="E80" s="512"/>
      <c r="F80" s="512"/>
      <c r="G80" s="513"/>
      <c r="H80" s="511"/>
      <c r="I80" s="512"/>
      <c r="J80" s="512"/>
      <c r="K80" s="513"/>
      <c r="L80" s="294">
        <v>0</v>
      </c>
      <c r="M80" s="301">
        <v>0</v>
      </c>
      <c r="N80" s="293">
        <f>IF(L80-M80&lt;0,0,L80-M80)</f>
        <v>0</v>
      </c>
      <c r="O80" s="187"/>
      <c r="P80" s="187"/>
      <c r="Q80" s="166"/>
      <c r="R80" s="166"/>
    </row>
    <row r="81" spans="1:18" ht="30" customHeight="1" x14ac:dyDescent="0.3">
      <c r="A81" s="511"/>
      <c r="B81" s="512"/>
      <c r="C81" s="513"/>
      <c r="D81" s="628"/>
      <c r="E81" s="628"/>
      <c r="F81" s="628"/>
      <c r="G81" s="511"/>
      <c r="H81" s="513"/>
      <c r="I81" s="294">
        <v>0</v>
      </c>
      <c r="J81" s="301">
        <v>0</v>
      </c>
      <c r="K81" s="293">
        <f>IF(I81-J81&lt;0,0,I81-J81)</f>
        <v>0</v>
      </c>
      <c r="L81" s="187"/>
      <c r="M81" s="187"/>
      <c r="N81" s="166"/>
      <c r="O81" s="166"/>
    </row>
    <row r="82" spans="1:18" hidden="1" x14ac:dyDescent="0.3">
      <c r="A82" s="511"/>
      <c r="B82" s="512"/>
      <c r="C82" s="513"/>
      <c r="D82" s="511"/>
      <c r="E82" s="512"/>
      <c r="F82" s="512"/>
      <c r="G82" s="513"/>
      <c r="H82" s="511"/>
      <c r="I82" s="512"/>
      <c r="J82" s="512"/>
      <c r="K82" s="513"/>
      <c r="L82" s="215"/>
      <c r="M82" s="227"/>
      <c r="N82" s="212"/>
      <c r="O82" s="187"/>
      <c r="P82" s="166"/>
      <c r="Q82" s="166"/>
    </row>
    <row r="83" spans="1:18" hidden="1" x14ac:dyDescent="0.3">
      <c r="A83" s="511"/>
      <c r="B83" s="512"/>
      <c r="C83" s="513"/>
      <c r="D83" s="511"/>
      <c r="E83" s="512"/>
      <c r="F83" s="512"/>
      <c r="G83" s="513"/>
      <c r="H83" s="511"/>
      <c r="I83" s="512"/>
      <c r="J83" s="512"/>
      <c r="K83" s="513"/>
      <c r="L83" s="215">
        <v>0</v>
      </c>
      <c r="M83" s="227"/>
      <c r="N83" s="212"/>
      <c r="O83" s="187"/>
      <c r="P83" s="166"/>
      <c r="Q83" s="166"/>
    </row>
    <row r="84" spans="1:18" x14ac:dyDescent="0.3">
      <c r="A84" s="474" t="s">
        <v>20</v>
      </c>
      <c r="B84" s="475"/>
      <c r="C84" s="475"/>
      <c r="D84" s="475"/>
      <c r="E84" s="475"/>
      <c r="F84" s="475"/>
      <c r="G84" s="475"/>
      <c r="H84" s="475"/>
      <c r="I84" s="293">
        <f>SUM(I78:I83)</f>
        <v>0</v>
      </c>
      <c r="J84" s="293">
        <f>SUM(J78:J83)</f>
        <v>0</v>
      </c>
      <c r="K84" s="293">
        <f>SUM(I84-J84)</f>
        <v>0</v>
      </c>
      <c r="L84" s="187"/>
      <c r="M84" s="187"/>
      <c r="N84" s="166"/>
      <c r="O84" s="166"/>
    </row>
    <row r="85" spans="1:18" hidden="1" x14ac:dyDescent="0.3">
      <c r="A85" s="569"/>
      <c r="B85" s="570"/>
      <c r="C85" s="570"/>
      <c r="D85" s="570"/>
      <c r="E85" s="570"/>
      <c r="F85" s="570"/>
      <c r="G85" s="570"/>
      <c r="H85" s="570"/>
      <c r="I85" s="570"/>
      <c r="J85" s="570"/>
      <c r="K85" s="570"/>
      <c r="L85" s="570"/>
      <c r="M85" s="570"/>
      <c r="N85" s="572"/>
      <c r="O85" s="187"/>
      <c r="P85" s="187"/>
      <c r="Q85" s="166"/>
      <c r="R85" s="166"/>
    </row>
    <row r="86" spans="1:18" hidden="1" x14ac:dyDescent="0.3">
      <c r="A86" s="569"/>
      <c r="B86" s="570"/>
      <c r="C86" s="570"/>
      <c r="D86" s="570"/>
      <c r="E86" s="570"/>
      <c r="F86" s="570"/>
      <c r="G86" s="571"/>
      <c r="H86" s="571"/>
      <c r="I86" s="570"/>
      <c r="J86" s="570"/>
      <c r="K86" s="570"/>
      <c r="L86" s="570"/>
      <c r="M86" s="570"/>
      <c r="N86" s="572"/>
      <c r="O86" s="187"/>
      <c r="P86" s="187"/>
      <c r="Q86" s="166"/>
      <c r="R86" s="166"/>
    </row>
    <row r="87" spans="1:18" ht="25.5" customHeight="1" x14ac:dyDescent="0.3">
      <c r="A87" s="162" t="s">
        <v>307</v>
      </c>
      <c r="B87" s="162"/>
      <c r="C87" s="162"/>
      <c r="D87" s="287"/>
      <c r="E87" s="287"/>
      <c r="F87" s="287"/>
      <c r="G87" s="287"/>
      <c r="H87" s="287"/>
      <c r="I87" s="287"/>
      <c r="J87" s="287"/>
      <c r="K87" s="288"/>
      <c r="L87" s="187"/>
      <c r="M87" s="187"/>
      <c r="N87" s="166"/>
      <c r="O87" s="166"/>
    </row>
    <row r="88" spans="1:18" ht="169.5" customHeight="1" thickBot="1" x14ac:dyDescent="0.35">
      <c r="A88" s="634"/>
      <c r="B88" s="635"/>
      <c r="C88" s="635"/>
      <c r="D88" s="635"/>
      <c r="E88" s="635"/>
      <c r="F88" s="635"/>
      <c r="G88" s="635"/>
      <c r="H88" s="635"/>
      <c r="I88" s="635"/>
      <c r="J88" s="635"/>
      <c r="K88" s="636"/>
      <c r="L88" s="187"/>
      <c r="M88" s="187"/>
      <c r="N88" s="166"/>
      <c r="O88" s="166"/>
    </row>
    <row r="89" spans="1:18" ht="15" thickTop="1" x14ac:dyDescent="0.3">
      <c r="A89" s="449" t="s">
        <v>299</v>
      </c>
      <c r="B89" s="450"/>
      <c r="C89" s="450"/>
      <c r="D89" s="450"/>
      <c r="E89" s="450"/>
      <c r="F89" s="450"/>
      <c r="G89" s="450"/>
      <c r="H89" s="450"/>
      <c r="I89" s="450"/>
      <c r="J89" s="450"/>
      <c r="K89" s="451"/>
      <c r="L89" s="187"/>
      <c r="M89" s="187"/>
      <c r="N89" s="166"/>
      <c r="O89" s="166"/>
    </row>
    <row r="90" spans="1:18" ht="14.4" customHeight="1" x14ac:dyDescent="0.3">
      <c r="A90" s="452" t="s">
        <v>228</v>
      </c>
      <c r="B90" s="453"/>
      <c r="C90" s="453"/>
      <c r="D90" s="453"/>
      <c r="E90" s="453"/>
      <c r="F90" s="453"/>
      <c r="G90" s="453"/>
      <c r="H90" s="453"/>
      <c r="I90" s="453"/>
      <c r="J90" s="453"/>
      <c r="K90" s="454"/>
      <c r="L90" s="187"/>
      <c r="M90" s="187"/>
      <c r="N90" s="166"/>
      <c r="O90" s="166"/>
    </row>
    <row r="91" spans="1:18" x14ac:dyDescent="0.3">
      <c r="A91" s="603" t="s">
        <v>13</v>
      </c>
      <c r="B91" s="448"/>
      <c r="C91" s="317" t="s">
        <v>14</v>
      </c>
      <c r="D91" s="603" t="s">
        <v>15</v>
      </c>
      <c r="E91" s="448"/>
      <c r="F91" s="603" t="s">
        <v>3</v>
      </c>
      <c r="G91" s="447"/>
      <c r="H91" s="447"/>
      <c r="I91" s="447"/>
      <c r="J91" s="447"/>
      <c r="K91" s="448"/>
      <c r="L91" s="187"/>
      <c r="M91" s="166"/>
      <c r="N91" s="166"/>
    </row>
    <row r="92" spans="1:18" ht="36.6" customHeight="1" x14ac:dyDescent="0.3">
      <c r="A92" s="452" t="s">
        <v>24</v>
      </c>
      <c r="B92" s="454"/>
      <c r="C92" s="300" t="s">
        <v>210</v>
      </c>
      <c r="D92" s="452" t="s">
        <v>25</v>
      </c>
      <c r="E92" s="454"/>
      <c r="F92" s="452" t="s">
        <v>28</v>
      </c>
      <c r="G92" s="453"/>
      <c r="H92" s="453"/>
      <c r="I92" s="453"/>
      <c r="J92" s="453"/>
      <c r="K92" s="454"/>
      <c r="L92" s="187"/>
      <c r="M92" s="187"/>
      <c r="N92" s="166"/>
      <c r="O92" s="166"/>
    </row>
    <row r="93" spans="1:18" s="19" customFormat="1" ht="33.75" customHeight="1" x14ac:dyDescent="0.3">
      <c r="A93" s="311"/>
      <c r="B93" s="312"/>
      <c r="C93" s="318"/>
      <c r="D93" s="560"/>
      <c r="E93" s="562"/>
      <c r="F93" s="458" t="s">
        <v>26</v>
      </c>
      <c r="G93" s="465" t="s">
        <v>71</v>
      </c>
      <c r="H93" s="458" t="s">
        <v>27</v>
      </c>
      <c r="I93" s="458" t="s">
        <v>75</v>
      </c>
      <c r="J93" s="465" t="s">
        <v>73</v>
      </c>
      <c r="K93" s="458" t="s">
        <v>51</v>
      </c>
      <c r="L93" s="187"/>
      <c r="M93" s="187"/>
      <c r="N93" s="166"/>
      <c r="O93" s="166"/>
    </row>
    <row r="94" spans="1:18" s="19" customFormat="1" x14ac:dyDescent="0.3">
      <c r="A94" s="313"/>
      <c r="B94" s="314"/>
      <c r="C94" s="319"/>
      <c r="D94" s="563"/>
      <c r="E94" s="565"/>
      <c r="F94" s="459"/>
      <c r="G94" s="466"/>
      <c r="H94" s="459"/>
      <c r="I94" s="459"/>
      <c r="J94" s="466"/>
      <c r="K94" s="459"/>
      <c r="L94" s="187"/>
      <c r="M94" s="187"/>
      <c r="N94" s="166"/>
      <c r="O94" s="166"/>
    </row>
    <row r="95" spans="1:18" s="19" customFormat="1" ht="20.100000000000001" hidden="1" customHeight="1" x14ac:dyDescent="0.3">
      <c r="A95" s="230"/>
      <c r="B95" s="230"/>
      <c r="C95" s="230"/>
      <c r="D95" s="230"/>
      <c r="E95" s="230"/>
      <c r="F95" s="231"/>
      <c r="G95" s="231"/>
      <c r="H95" s="229"/>
      <c r="I95" s="232"/>
      <c r="J95" s="233"/>
      <c r="K95" s="186"/>
      <c r="L95" s="166"/>
      <c r="M95" s="166"/>
    </row>
    <row r="96" spans="1:18" s="19" customFormat="1" ht="20.100000000000001" customHeight="1" x14ac:dyDescent="0.3">
      <c r="A96" s="637"/>
      <c r="B96" s="638"/>
      <c r="C96" s="310"/>
      <c r="D96" s="455"/>
      <c r="E96" s="455"/>
      <c r="F96" s="296"/>
      <c r="G96" s="309"/>
      <c r="H96" s="308"/>
      <c r="I96" s="293">
        <f>SUM(F96:F96)*H96</f>
        <v>0</v>
      </c>
      <c r="J96" s="322">
        <v>0</v>
      </c>
      <c r="K96" s="293">
        <f>IF(I96-J96&lt;0,0,I96-J96)</f>
        <v>0</v>
      </c>
      <c r="N96" s="187"/>
      <c r="O96" s="187"/>
      <c r="P96" s="166"/>
      <c r="Q96" s="166"/>
    </row>
    <row r="97" spans="1:18" s="19" customFormat="1" hidden="1" x14ac:dyDescent="0.3">
      <c r="A97" s="234"/>
      <c r="B97" s="234"/>
      <c r="C97" s="234"/>
      <c r="D97" s="234"/>
      <c r="E97" s="234"/>
      <c r="F97" s="234"/>
      <c r="G97" s="231"/>
      <c r="H97" s="231"/>
      <c r="I97" s="229"/>
      <c r="J97" s="232"/>
      <c r="K97" s="233"/>
      <c r="L97" s="186"/>
      <c r="M97" s="186"/>
      <c r="N97" s="235"/>
      <c r="O97" s="187"/>
      <c r="P97" s="187"/>
      <c r="Q97" s="166"/>
      <c r="R97" s="166"/>
    </row>
    <row r="98" spans="1:18" s="19" customFormat="1" hidden="1" x14ac:dyDescent="0.3">
      <c r="A98" s="234"/>
      <c r="B98" s="234"/>
      <c r="C98" s="234"/>
      <c r="D98" s="234"/>
      <c r="E98" s="234"/>
      <c r="F98" s="234"/>
      <c r="G98" s="231"/>
      <c r="H98" s="231"/>
      <c r="I98" s="229"/>
      <c r="J98" s="232"/>
      <c r="K98" s="233"/>
      <c r="L98" s="186">
        <v>0</v>
      </c>
      <c r="M98" s="186">
        <v>0</v>
      </c>
      <c r="N98" s="235"/>
      <c r="O98" s="187"/>
      <c r="P98" s="187"/>
      <c r="Q98" s="166"/>
      <c r="R98" s="166"/>
    </row>
    <row r="99" spans="1:18" ht="22.5" customHeight="1" x14ac:dyDescent="0.3">
      <c r="A99" s="474" t="s">
        <v>20</v>
      </c>
      <c r="B99" s="475"/>
      <c r="C99" s="475"/>
      <c r="D99" s="475"/>
      <c r="E99" s="475"/>
      <c r="F99" s="475"/>
      <c r="G99" s="475"/>
      <c r="H99" s="476"/>
      <c r="I99" s="293">
        <f>SUM(I96:I98)</f>
        <v>0</v>
      </c>
      <c r="J99" s="293">
        <f>SUM(J96:J98)</f>
        <v>0</v>
      </c>
      <c r="K99" s="293">
        <f>SUM(I99-J99)</f>
        <v>0</v>
      </c>
      <c r="O99" s="187"/>
      <c r="P99" s="187"/>
      <c r="Q99" s="166"/>
      <c r="R99" s="166"/>
    </row>
    <row r="100" spans="1:18" ht="15" hidden="1" thickBot="1" x14ac:dyDescent="0.35">
      <c r="A100" s="462"/>
      <c r="B100" s="463"/>
      <c r="C100" s="463"/>
      <c r="D100" s="463"/>
      <c r="E100" s="463"/>
      <c r="F100" s="463"/>
      <c r="G100" s="463"/>
      <c r="H100" s="463"/>
      <c r="I100" s="463"/>
      <c r="J100" s="463"/>
      <c r="K100" s="571"/>
      <c r="L100" s="463"/>
      <c r="M100" s="463"/>
      <c r="N100" s="464"/>
      <c r="O100" s="187"/>
      <c r="P100" s="187"/>
      <c r="Q100" s="166"/>
      <c r="R100" s="166"/>
    </row>
    <row r="101" spans="1:18" ht="15" thickBot="1" x14ac:dyDescent="0.35">
      <c r="A101" s="445" t="s">
        <v>300</v>
      </c>
      <c r="B101" s="446"/>
      <c r="C101" s="446"/>
      <c r="D101" s="446"/>
      <c r="E101" s="299"/>
      <c r="F101" s="299"/>
      <c r="G101" s="299"/>
      <c r="H101" s="299"/>
      <c r="I101" s="299"/>
      <c r="J101" s="299"/>
      <c r="K101" s="22"/>
      <c r="L101" s="187"/>
      <c r="M101" s="187"/>
      <c r="N101" s="166"/>
      <c r="O101" s="166"/>
    </row>
    <row r="102" spans="1:18" ht="15" thickTop="1" x14ac:dyDescent="0.3">
      <c r="A102" s="449" t="s">
        <v>301</v>
      </c>
      <c r="B102" s="450"/>
      <c r="C102" s="450"/>
      <c r="D102" s="450"/>
      <c r="E102" s="450"/>
      <c r="F102" s="450"/>
      <c r="G102" s="450"/>
      <c r="H102" s="450"/>
      <c r="I102" s="450"/>
      <c r="J102" s="450"/>
      <c r="K102" s="451"/>
      <c r="L102" s="187"/>
      <c r="M102" s="187"/>
      <c r="N102" s="166"/>
      <c r="O102" s="166"/>
    </row>
    <row r="103" spans="1:18" ht="26.25" customHeight="1" x14ac:dyDescent="0.3">
      <c r="A103" s="452" t="s">
        <v>302</v>
      </c>
      <c r="B103" s="453"/>
      <c r="C103" s="453"/>
      <c r="D103" s="453"/>
      <c r="E103" s="453"/>
      <c r="F103" s="453"/>
      <c r="G103" s="453"/>
      <c r="H103" s="453"/>
      <c r="I103" s="453"/>
      <c r="J103" s="453"/>
      <c r="K103" s="454"/>
      <c r="L103" s="187"/>
      <c r="M103" s="187"/>
      <c r="N103" s="166"/>
      <c r="O103" s="166"/>
    </row>
    <row r="104" spans="1:18" x14ac:dyDescent="0.3">
      <c r="A104" s="576" t="s">
        <v>19</v>
      </c>
      <c r="B104" s="577"/>
      <c r="C104" s="578"/>
      <c r="D104" s="576" t="s">
        <v>294</v>
      </c>
      <c r="E104" s="577"/>
      <c r="F104" s="578"/>
      <c r="G104" s="576" t="s">
        <v>297</v>
      </c>
      <c r="H104" s="578"/>
      <c r="I104" s="582" t="s">
        <v>3</v>
      </c>
      <c r="J104" s="583"/>
      <c r="K104" s="584"/>
      <c r="L104" s="187"/>
      <c r="M104" s="187"/>
      <c r="N104" s="166"/>
      <c r="O104" s="166"/>
    </row>
    <row r="105" spans="1:18" ht="71.400000000000006" customHeight="1" x14ac:dyDescent="0.3">
      <c r="A105" s="579" t="s">
        <v>303</v>
      </c>
      <c r="B105" s="580"/>
      <c r="C105" s="581"/>
      <c r="D105" s="579" t="s">
        <v>305</v>
      </c>
      <c r="E105" s="580"/>
      <c r="F105" s="581"/>
      <c r="G105" s="579" t="s">
        <v>306</v>
      </c>
      <c r="H105" s="581"/>
      <c r="I105" s="452" t="s">
        <v>223</v>
      </c>
      <c r="J105" s="453"/>
      <c r="K105" s="454"/>
      <c r="L105" s="187"/>
      <c r="M105" s="187"/>
      <c r="N105" s="166"/>
      <c r="O105" s="166"/>
    </row>
    <row r="106" spans="1:18" ht="15" customHeight="1" x14ac:dyDescent="0.3">
      <c r="A106" s="560"/>
      <c r="B106" s="561"/>
      <c r="C106" s="561"/>
      <c r="D106" s="561"/>
      <c r="E106" s="561"/>
      <c r="F106" s="561"/>
      <c r="G106" s="561"/>
      <c r="H106" s="561"/>
      <c r="I106" s="458" t="s">
        <v>75</v>
      </c>
      <c r="J106" s="465" t="s">
        <v>73</v>
      </c>
      <c r="K106" s="458" t="s">
        <v>51</v>
      </c>
      <c r="O106" s="187"/>
      <c r="P106" s="187"/>
      <c r="Q106" s="166"/>
      <c r="R106" s="166"/>
    </row>
    <row r="107" spans="1:18" x14ac:dyDescent="0.3">
      <c r="A107" s="563"/>
      <c r="B107" s="564"/>
      <c r="C107" s="564"/>
      <c r="D107" s="564"/>
      <c r="E107" s="564"/>
      <c r="F107" s="564"/>
      <c r="G107" s="564"/>
      <c r="H107" s="564"/>
      <c r="I107" s="459"/>
      <c r="J107" s="466"/>
      <c r="K107" s="459"/>
      <c r="O107" s="187"/>
      <c r="P107" s="187"/>
      <c r="Q107" s="166"/>
      <c r="R107" s="166"/>
    </row>
    <row r="108" spans="1:18" ht="30" hidden="1" customHeight="1" x14ac:dyDescent="0.3">
      <c r="A108" s="511"/>
      <c r="B108" s="512"/>
      <c r="C108" s="513"/>
      <c r="D108" s="511"/>
      <c r="E108" s="512"/>
      <c r="F108" s="512"/>
      <c r="G108" s="513"/>
      <c r="H108" s="511"/>
      <c r="I108" s="512"/>
      <c r="J108" s="512"/>
      <c r="K108" s="513"/>
      <c r="L108" s="294">
        <v>0</v>
      </c>
      <c r="M108" s="301">
        <v>0</v>
      </c>
      <c r="N108" s="293">
        <f>IF(L108-M108&lt;0,0,L108-M108)</f>
        <v>0</v>
      </c>
      <c r="O108" s="187"/>
      <c r="P108" s="187"/>
      <c r="Q108" s="166"/>
      <c r="R108" s="166"/>
    </row>
    <row r="109" spans="1:18" ht="30" customHeight="1" x14ac:dyDescent="0.3">
      <c r="A109" s="511"/>
      <c r="B109" s="512"/>
      <c r="C109" s="513"/>
      <c r="D109" s="511"/>
      <c r="E109" s="512"/>
      <c r="F109" s="513"/>
      <c r="G109" s="511"/>
      <c r="H109" s="512"/>
      <c r="I109" s="294">
        <v>0</v>
      </c>
      <c r="J109" s="301">
        <v>0</v>
      </c>
      <c r="K109" s="293">
        <f>IF(I109-J109&lt;0,0,I109-J109)</f>
        <v>0</v>
      </c>
      <c r="O109" s="187"/>
      <c r="P109" s="187"/>
      <c r="Q109" s="166"/>
      <c r="R109" s="166"/>
    </row>
    <row r="110" spans="1:18" ht="30" customHeight="1" x14ac:dyDescent="0.3">
      <c r="A110" s="474" t="s">
        <v>20</v>
      </c>
      <c r="B110" s="475"/>
      <c r="C110" s="475"/>
      <c r="D110" s="475"/>
      <c r="E110" s="475"/>
      <c r="F110" s="475"/>
      <c r="G110" s="475"/>
      <c r="H110" s="476"/>
      <c r="I110" s="293">
        <f>SUM(I108:I109)</f>
        <v>0</v>
      </c>
      <c r="J110" s="293">
        <f>SUM(J108:M109)</f>
        <v>0</v>
      </c>
      <c r="K110" s="293">
        <f>SUM(I110-J110)</f>
        <v>0</v>
      </c>
      <c r="L110" s="187"/>
      <c r="M110" s="187"/>
      <c r="N110" s="166"/>
      <c r="O110" s="166"/>
    </row>
    <row r="111" spans="1:18" ht="25.5" customHeight="1" x14ac:dyDescent="0.3">
      <c r="A111" s="302" t="s">
        <v>308</v>
      </c>
      <c r="B111" s="302"/>
      <c r="C111" s="162"/>
      <c r="D111" s="287"/>
      <c r="E111" s="287"/>
      <c r="F111" s="287"/>
      <c r="G111" s="287"/>
      <c r="H111" s="287"/>
      <c r="I111" s="287"/>
      <c r="J111" s="287"/>
      <c r="K111" s="288"/>
      <c r="L111" s="187"/>
      <c r="M111" s="187"/>
      <c r="N111" s="166"/>
      <c r="O111" s="166"/>
    </row>
    <row r="112" spans="1:18" ht="169.5" customHeight="1" thickBot="1" x14ac:dyDescent="0.35">
      <c r="A112" s="634"/>
      <c r="B112" s="635"/>
      <c r="C112" s="635"/>
      <c r="D112" s="635"/>
      <c r="E112" s="635"/>
      <c r="F112" s="635"/>
      <c r="G112" s="635"/>
      <c r="H112" s="635"/>
      <c r="I112" s="635"/>
      <c r="J112" s="635"/>
      <c r="K112" s="636"/>
      <c r="L112" s="187"/>
      <c r="M112" s="166"/>
      <c r="N112" s="166"/>
    </row>
    <row r="113" spans="1:18" ht="15" thickTop="1" x14ac:dyDescent="0.3">
      <c r="A113" s="449" t="s">
        <v>299</v>
      </c>
      <c r="B113" s="450"/>
      <c r="C113" s="450"/>
      <c r="D113" s="450"/>
      <c r="E113" s="450"/>
      <c r="F113" s="450"/>
      <c r="G113" s="450"/>
      <c r="H113" s="450"/>
      <c r="I113" s="450"/>
      <c r="J113" s="450"/>
      <c r="K113" s="451"/>
      <c r="L113" s="187"/>
      <c r="M113" s="187"/>
      <c r="N113" s="166"/>
      <c r="O113" s="166"/>
    </row>
    <row r="114" spans="1:18" ht="14.4" customHeight="1" x14ac:dyDescent="0.3">
      <c r="A114" s="452" t="s">
        <v>228</v>
      </c>
      <c r="B114" s="453"/>
      <c r="C114" s="453"/>
      <c r="D114" s="453"/>
      <c r="E114" s="453"/>
      <c r="F114" s="453"/>
      <c r="G114" s="453"/>
      <c r="H114" s="453"/>
      <c r="I114" s="453"/>
      <c r="J114" s="453"/>
      <c r="K114" s="454"/>
      <c r="L114" s="187"/>
      <c r="M114" s="187"/>
      <c r="N114" s="166"/>
      <c r="O114" s="166"/>
    </row>
    <row r="115" spans="1:18" x14ac:dyDescent="0.3">
      <c r="A115" s="603" t="s">
        <v>13</v>
      </c>
      <c r="B115" s="448"/>
      <c r="C115" s="316" t="s">
        <v>14</v>
      </c>
      <c r="D115" s="603" t="s">
        <v>15</v>
      </c>
      <c r="E115" s="448"/>
      <c r="F115" s="603" t="s">
        <v>3</v>
      </c>
      <c r="G115" s="447"/>
      <c r="H115" s="447"/>
      <c r="I115" s="447"/>
      <c r="J115" s="447"/>
      <c r="K115" s="448"/>
      <c r="L115" s="187"/>
      <c r="M115" s="187"/>
      <c r="N115" s="166"/>
      <c r="O115" s="166"/>
    </row>
    <row r="116" spans="1:18" ht="36" customHeight="1" x14ac:dyDescent="0.3">
      <c r="A116" s="452" t="s">
        <v>24</v>
      </c>
      <c r="B116" s="454"/>
      <c r="C116" s="249" t="s">
        <v>210</v>
      </c>
      <c r="D116" s="452" t="s">
        <v>25</v>
      </c>
      <c r="E116" s="454"/>
      <c r="F116" s="452" t="s">
        <v>28</v>
      </c>
      <c r="G116" s="453"/>
      <c r="H116" s="453"/>
      <c r="I116" s="453"/>
      <c r="J116" s="453"/>
      <c r="K116" s="454"/>
      <c r="L116" s="187"/>
      <c r="M116" s="187"/>
      <c r="N116" s="166"/>
      <c r="O116" s="166"/>
    </row>
    <row r="117" spans="1:18" s="19" customFormat="1" ht="33.75" customHeight="1" x14ac:dyDescent="0.3">
      <c r="A117" s="560"/>
      <c r="B117" s="561"/>
      <c r="C117" s="562"/>
      <c r="D117" s="560"/>
      <c r="E117" s="562"/>
      <c r="F117" s="458" t="s">
        <v>26</v>
      </c>
      <c r="G117" s="465" t="s">
        <v>71</v>
      </c>
      <c r="H117" s="458" t="s">
        <v>27</v>
      </c>
      <c r="I117" s="458" t="s">
        <v>75</v>
      </c>
      <c r="J117" s="465" t="s">
        <v>73</v>
      </c>
      <c r="K117" s="458" t="s">
        <v>51</v>
      </c>
      <c r="L117" s="187"/>
      <c r="M117" s="187"/>
      <c r="N117" s="166"/>
      <c r="O117" s="166"/>
    </row>
    <row r="118" spans="1:18" s="19" customFormat="1" x14ac:dyDescent="0.3">
      <c r="A118" s="563"/>
      <c r="B118" s="564"/>
      <c r="C118" s="565"/>
      <c r="D118" s="563"/>
      <c r="E118" s="565"/>
      <c r="F118" s="459"/>
      <c r="G118" s="466"/>
      <c r="H118" s="459"/>
      <c r="I118" s="459"/>
      <c r="J118" s="466"/>
      <c r="K118" s="459"/>
      <c r="L118" s="187"/>
      <c r="M118" s="187"/>
      <c r="N118" s="166"/>
      <c r="O118" s="166"/>
    </row>
    <row r="119" spans="1:18" s="19" customFormat="1" ht="20.100000000000001" customHeight="1" x14ac:dyDescent="0.3">
      <c r="A119" s="442"/>
      <c r="B119" s="443"/>
      <c r="C119" s="305"/>
      <c r="D119" s="616"/>
      <c r="E119" s="617"/>
      <c r="G119" s="320"/>
      <c r="I119" s="293">
        <f>SUM(F119*G119)*H119</f>
        <v>0</v>
      </c>
      <c r="J119" s="321">
        <v>0</v>
      </c>
      <c r="K119" s="293">
        <f>IF(I119-J119&lt;0,0,I119-J119)</f>
        <v>0</v>
      </c>
      <c r="L119" s="187"/>
      <c r="M119" s="166"/>
      <c r="N119" s="166"/>
    </row>
    <row r="120" spans="1:18" s="19" customFormat="1" hidden="1" x14ac:dyDescent="0.3">
      <c r="A120" s="234"/>
      <c r="B120" s="234"/>
      <c r="C120" s="234"/>
      <c r="D120" s="234"/>
      <c r="E120" s="234"/>
      <c r="F120" s="234"/>
      <c r="G120" s="231"/>
      <c r="H120" s="231"/>
      <c r="I120" s="229"/>
      <c r="J120" s="232"/>
      <c r="K120" s="233"/>
      <c r="L120" s="186">
        <v>0</v>
      </c>
      <c r="M120" s="186">
        <v>0</v>
      </c>
      <c r="N120" s="235"/>
      <c r="O120" s="187"/>
      <c r="P120" s="187"/>
      <c r="Q120" s="166"/>
      <c r="R120" s="166"/>
    </row>
    <row r="121" spans="1:18" ht="22.5" customHeight="1" x14ac:dyDescent="0.3">
      <c r="A121" s="474" t="s">
        <v>20</v>
      </c>
      <c r="B121" s="475"/>
      <c r="C121" s="475"/>
      <c r="D121" s="475"/>
      <c r="E121" s="475"/>
      <c r="F121" s="475"/>
      <c r="G121" s="475"/>
      <c r="H121" s="476"/>
      <c r="I121" s="293">
        <f>SUM(I120:I120)</f>
        <v>0</v>
      </c>
      <c r="J121" s="293">
        <f>SUM(J120:J120)</f>
        <v>0</v>
      </c>
      <c r="K121" s="293">
        <f>SUM(I121-J121)</f>
        <v>0</v>
      </c>
      <c r="L121" s="187"/>
      <c r="M121" s="187"/>
      <c r="N121" s="166"/>
      <c r="O121" s="166"/>
    </row>
    <row r="122" spans="1:18" ht="15" thickBot="1" x14ac:dyDescent="0.35">
      <c r="A122" s="298" t="s">
        <v>316</v>
      </c>
      <c r="B122" s="299"/>
      <c r="C122" s="299"/>
      <c r="D122" s="299"/>
      <c r="E122" s="299"/>
      <c r="F122" s="299"/>
      <c r="G122" s="299"/>
      <c r="H122" s="299"/>
      <c r="I122" s="299"/>
      <c r="J122" s="299"/>
      <c r="K122" s="22"/>
      <c r="L122" s="187"/>
      <c r="M122" s="187"/>
      <c r="N122" s="166"/>
      <c r="O122" s="166"/>
    </row>
    <row r="123" spans="1:18" ht="15" thickTop="1" x14ac:dyDescent="0.3">
      <c r="A123" s="449" t="s">
        <v>48</v>
      </c>
      <c r="B123" s="450"/>
      <c r="C123" s="450"/>
      <c r="D123" s="450"/>
      <c r="E123" s="450"/>
      <c r="F123" s="450"/>
      <c r="G123" s="450"/>
      <c r="H123" s="450"/>
      <c r="I123" s="450"/>
      <c r="J123" s="450"/>
      <c r="K123" s="451"/>
      <c r="L123" s="187"/>
      <c r="M123" s="187"/>
      <c r="N123" s="166"/>
      <c r="O123" s="166"/>
    </row>
    <row r="124" spans="1:18" ht="15" customHeight="1" x14ac:dyDescent="0.3">
      <c r="A124" s="452" t="s">
        <v>47</v>
      </c>
      <c r="B124" s="453"/>
      <c r="C124" s="453"/>
      <c r="D124" s="453"/>
      <c r="E124" s="453"/>
      <c r="F124" s="453"/>
      <c r="G124" s="453"/>
      <c r="H124" s="453"/>
      <c r="I124" s="453"/>
      <c r="J124" s="453"/>
      <c r="K124" s="454"/>
      <c r="L124" s="187"/>
      <c r="M124" s="187"/>
      <c r="N124" s="166"/>
      <c r="O124" s="166"/>
    </row>
    <row r="125" spans="1:18" ht="31.5" customHeight="1" x14ac:dyDescent="0.3">
      <c r="A125" s="323"/>
      <c r="B125" s="324"/>
      <c r="C125" s="324"/>
      <c r="D125" s="324"/>
      <c r="E125" s="324"/>
      <c r="F125" s="324"/>
      <c r="G125" s="324"/>
      <c r="H125" s="324"/>
      <c r="I125" s="289" t="s">
        <v>75</v>
      </c>
      <c r="J125" s="290" t="s">
        <v>73</v>
      </c>
      <c r="K125" s="289" t="s">
        <v>51</v>
      </c>
      <c r="L125" s="187"/>
      <c r="M125" s="187"/>
      <c r="N125" s="166"/>
      <c r="O125" s="166"/>
    </row>
    <row r="126" spans="1:18" ht="30" hidden="1" customHeight="1" x14ac:dyDescent="0.3">
      <c r="A126" s="315"/>
      <c r="B126" s="315"/>
      <c r="C126" s="315"/>
      <c r="D126" s="315"/>
      <c r="E126" s="315"/>
      <c r="F126" s="315"/>
      <c r="G126" s="315"/>
      <c r="H126" s="315"/>
      <c r="I126" s="295"/>
      <c r="J126" s="301"/>
      <c r="K126" s="293">
        <f>IF(I126-J126&lt;0,0,I126-J126)</f>
        <v>0</v>
      </c>
      <c r="L126" s="187"/>
      <c r="M126" s="187"/>
      <c r="N126" s="166"/>
      <c r="O126" s="166"/>
    </row>
    <row r="127" spans="1:18" hidden="1" x14ac:dyDescent="0.3">
      <c r="A127" s="236"/>
      <c r="B127" s="236"/>
      <c r="C127" s="236"/>
      <c r="D127" s="236"/>
      <c r="E127" s="236"/>
      <c r="F127" s="236"/>
      <c r="G127" s="236"/>
      <c r="H127" s="236"/>
      <c r="I127" s="237"/>
      <c r="J127" s="238"/>
      <c r="K127" s="235"/>
      <c r="L127" s="187"/>
      <c r="M127" s="166"/>
      <c r="N127" s="166"/>
    </row>
    <row r="128" spans="1:18" ht="30" customHeight="1" x14ac:dyDescent="0.3">
      <c r="A128" s="315"/>
      <c r="B128" s="315"/>
      <c r="C128" s="315"/>
      <c r="D128" s="315"/>
      <c r="E128" s="315"/>
      <c r="F128" s="315"/>
      <c r="G128" s="315"/>
      <c r="H128" s="315"/>
      <c r="I128" s="295"/>
      <c r="J128" s="301"/>
      <c r="K128" s="293">
        <f>IF(I128-J128&lt;0,0,I128-J128)</f>
        <v>0</v>
      </c>
      <c r="L128" s="187"/>
      <c r="M128" s="187"/>
      <c r="N128" s="166"/>
      <c r="O128" s="166"/>
    </row>
    <row r="129" spans="1:18" hidden="1" x14ac:dyDescent="0.3">
      <c r="A129" s="236"/>
      <c r="B129" s="236"/>
      <c r="C129" s="236"/>
      <c r="D129" s="236"/>
      <c r="E129" s="236"/>
      <c r="F129" s="236"/>
      <c r="G129" s="236"/>
      <c r="H129" s="236"/>
      <c r="I129" s="236"/>
      <c r="J129" s="236"/>
      <c r="K129" s="236"/>
      <c r="L129" s="237"/>
      <c r="M129" s="238"/>
      <c r="N129" s="235"/>
      <c r="O129" s="187"/>
      <c r="P129" s="166"/>
      <c r="Q129" s="166"/>
    </row>
    <row r="130" spans="1:18" hidden="1" x14ac:dyDescent="0.3">
      <c r="A130" s="236"/>
      <c r="B130" s="236"/>
      <c r="C130" s="236"/>
      <c r="D130" s="236"/>
      <c r="E130" s="236"/>
      <c r="F130" s="236"/>
      <c r="G130" s="236"/>
      <c r="H130" s="236"/>
      <c r="I130" s="236"/>
      <c r="J130" s="236"/>
      <c r="K130" s="236"/>
      <c r="L130" s="237">
        <v>0</v>
      </c>
      <c r="M130" s="238">
        <v>0</v>
      </c>
      <c r="N130" s="235"/>
      <c r="O130" s="187"/>
      <c r="P130" s="166"/>
      <c r="Q130" s="166"/>
    </row>
    <row r="131" spans="1:18" ht="22.5" customHeight="1" x14ac:dyDescent="0.3">
      <c r="A131" s="474" t="s">
        <v>20</v>
      </c>
      <c r="B131" s="475"/>
      <c r="C131" s="475"/>
      <c r="D131" s="475"/>
      <c r="E131" s="475"/>
      <c r="F131" s="475"/>
      <c r="G131" s="475"/>
      <c r="H131" s="476"/>
      <c r="I131" s="293">
        <f>SUM(I129:I130)</f>
        <v>0</v>
      </c>
      <c r="J131" s="293">
        <f>SUM(J129:J130)</f>
        <v>0</v>
      </c>
      <c r="K131" s="293">
        <f>SUM(I131-J131)</f>
        <v>0</v>
      </c>
      <c r="L131" s="187"/>
      <c r="M131" s="187"/>
      <c r="N131" s="166"/>
      <c r="O131" s="166"/>
    </row>
    <row r="132" spans="1:18" ht="31.95" customHeight="1" x14ac:dyDescent="0.3">
      <c r="A132" s="162" t="s">
        <v>205</v>
      </c>
      <c r="B132" s="162"/>
      <c r="C132" s="162"/>
      <c r="D132" s="287"/>
      <c r="E132" s="287"/>
      <c r="F132" s="287"/>
      <c r="G132" s="287"/>
      <c r="H132" s="287"/>
      <c r="I132" s="287"/>
      <c r="J132" s="287"/>
      <c r="K132" s="288"/>
      <c r="L132" s="187"/>
      <c r="M132" s="187"/>
      <c r="N132" s="166"/>
      <c r="O132" s="166"/>
    </row>
    <row r="133" spans="1:18" ht="134.25" customHeight="1" x14ac:dyDescent="0.3">
      <c r="A133" s="629"/>
      <c r="B133" s="630"/>
      <c r="C133" s="630"/>
      <c r="D133" s="630"/>
      <c r="E133" s="630"/>
      <c r="F133" s="630"/>
      <c r="G133" s="630"/>
      <c r="H133" s="630"/>
      <c r="I133" s="630"/>
      <c r="J133" s="630"/>
      <c r="K133" s="631"/>
      <c r="L133" s="187"/>
      <c r="M133" s="187"/>
      <c r="N133" s="166"/>
      <c r="O133" s="166"/>
    </row>
    <row r="134" spans="1:18" hidden="1" x14ac:dyDescent="0.3">
      <c r="A134" s="531"/>
      <c r="B134" s="532"/>
      <c r="C134" s="532"/>
      <c r="D134" s="532"/>
      <c r="E134" s="532"/>
      <c r="F134" s="532"/>
      <c r="G134" s="532"/>
      <c r="H134" s="532"/>
      <c r="I134" s="532"/>
      <c r="J134" s="532"/>
      <c r="K134" s="532"/>
      <c r="L134" s="532"/>
      <c r="M134" s="532"/>
      <c r="N134" s="533"/>
      <c r="O134" s="187"/>
      <c r="P134" s="187"/>
      <c r="Q134" s="166"/>
      <c r="R134" s="166"/>
    </row>
    <row r="135" spans="1:18" ht="15" thickBot="1" x14ac:dyDescent="0.35">
      <c r="A135" s="23" t="s">
        <v>304</v>
      </c>
      <c r="B135" s="24"/>
      <c r="C135" s="24"/>
      <c r="D135" s="24"/>
      <c r="E135" s="24"/>
      <c r="F135" s="24"/>
      <c r="G135" s="24"/>
      <c r="H135" s="24"/>
      <c r="I135" s="24"/>
      <c r="J135" s="24"/>
      <c r="K135" s="25"/>
      <c r="L135" s="187"/>
      <c r="M135" s="187"/>
      <c r="N135" s="166"/>
      <c r="O135" s="166"/>
    </row>
    <row r="136" spans="1:18" ht="15" thickTop="1" x14ac:dyDescent="0.3">
      <c r="A136" s="449" t="s">
        <v>19</v>
      </c>
      <c r="B136" s="450"/>
      <c r="C136" s="451"/>
      <c r="D136" s="449" t="s">
        <v>3</v>
      </c>
      <c r="E136" s="450"/>
      <c r="F136" s="450"/>
      <c r="G136" s="450"/>
      <c r="H136" s="450"/>
      <c r="I136" s="450"/>
      <c r="J136" s="450"/>
      <c r="K136" s="451"/>
      <c r="L136" s="187"/>
      <c r="M136" s="187"/>
      <c r="N136" s="166"/>
      <c r="O136" s="166"/>
    </row>
    <row r="137" spans="1:18" ht="15" customHeight="1" x14ac:dyDescent="0.3">
      <c r="A137" s="452" t="s">
        <v>87</v>
      </c>
      <c r="B137" s="453"/>
      <c r="C137" s="454"/>
      <c r="D137" s="452" t="s">
        <v>82</v>
      </c>
      <c r="E137" s="453"/>
      <c r="F137" s="453"/>
      <c r="G137" s="453"/>
      <c r="H137" s="453"/>
      <c r="I137" s="453"/>
      <c r="J137" s="453"/>
      <c r="K137" s="454"/>
      <c r="L137" s="187"/>
      <c r="M137" s="187"/>
      <c r="N137" s="166"/>
      <c r="O137" s="166"/>
    </row>
    <row r="138" spans="1:18" ht="32.25" customHeight="1" x14ac:dyDescent="0.3">
      <c r="A138" s="323"/>
      <c r="B138" s="600"/>
      <c r="C138" s="601"/>
      <c r="D138" s="632" t="s">
        <v>96</v>
      </c>
      <c r="E138" s="633"/>
      <c r="F138" s="522" t="s">
        <v>106</v>
      </c>
      <c r="G138" s="523"/>
      <c r="H138" s="524"/>
      <c r="I138" s="289" t="s">
        <v>75</v>
      </c>
      <c r="J138" s="290" t="s">
        <v>73</v>
      </c>
      <c r="K138" s="289" t="s">
        <v>51</v>
      </c>
      <c r="L138" s="187"/>
      <c r="M138" s="187"/>
      <c r="N138" s="166"/>
      <c r="O138" s="166"/>
    </row>
    <row r="139" spans="1:18" ht="31.5" customHeight="1" x14ac:dyDescent="0.3">
      <c r="A139" s="511"/>
      <c r="B139" s="512"/>
      <c r="C139" s="513"/>
      <c r="D139" s="511"/>
      <c r="E139" s="513"/>
      <c r="F139" s="534"/>
      <c r="G139" s="534"/>
      <c r="H139" s="534"/>
      <c r="I139" s="293">
        <f>CEILING(C139*F139,1)</f>
        <v>0</v>
      </c>
      <c r="J139" s="301">
        <v>0</v>
      </c>
      <c r="K139" s="293">
        <f>IF(I139-J139&lt;0,0,I139-J139)</f>
        <v>0</v>
      </c>
      <c r="L139" s="187"/>
      <c r="M139" s="187"/>
      <c r="N139" s="166"/>
      <c r="O139" s="166"/>
    </row>
    <row r="140" spans="1:18" hidden="1" x14ac:dyDescent="0.3">
      <c r="A140" s="213"/>
      <c r="B140" s="213"/>
      <c r="C140" s="213"/>
      <c r="D140" s="213"/>
      <c r="E140" s="213"/>
      <c r="F140" s="215"/>
      <c r="G140" s="215"/>
      <c r="H140" s="215"/>
      <c r="I140" s="239"/>
      <c r="J140" s="239"/>
      <c r="K140" s="239"/>
      <c r="L140" s="166"/>
    </row>
    <row r="141" spans="1:18" hidden="1" x14ac:dyDescent="0.3">
      <c r="A141" s="213"/>
      <c r="B141" s="213"/>
      <c r="C141" s="213"/>
      <c r="D141" s="213"/>
      <c r="E141" s="213"/>
      <c r="F141" s="215"/>
      <c r="G141" s="215"/>
      <c r="H141" s="215"/>
      <c r="I141" s="239"/>
      <c r="J141" s="239"/>
      <c r="K141" s="239"/>
      <c r="L141" s="166"/>
    </row>
    <row r="142" spans="1:18" hidden="1" x14ac:dyDescent="0.3">
      <c r="A142" s="213"/>
      <c r="B142" s="213"/>
      <c r="C142" s="213"/>
      <c r="D142" s="213"/>
      <c r="E142" s="213"/>
      <c r="F142" s="215"/>
      <c r="G142" s="215"/>
      <c r="H142" s="215"/>
      <c r="I142" s="293">
        <v>0</v>
      </c>
      <c r="J142" s="243">
        <v>0</v>
      </c>
      <c r="K142" s="219"/>
      <c r="L142" s="166"/>
    </row>
    <row r="143" spans="1:18" ht="22.5" customHeight="1" x14ac:dyDescent="0.3">
      <c r="A143" s="474" t="s">
        <v>20</v>
      </c>
      <c r="B143" s="475"/>
      <c r="C143" s="475"/>
      <c r="D143" s="475"/>
      <c r="E143" s="475"/>
      <c r="F143" s="475"/>
      <c r="G143" s="475"/>
      <c r="H143" s="476"/>
      <c r="I143" s="293">
        <f>SUM(I142:I142)</f>
        <v>0</v>
      </c>
      <c r="J143" s="293">
        <f>SUM(J142:J142)</f>
        <v>0</v>
      </c>
      <c r="K143" s="293">
        <f>SUM(I143-J143)</f>
        <v>0</v>
      </c>
      <c r="L143" s="187"/>
      <c r="M143" s="187"/>
      <c r="N143" s="166"/>
      <c r="O143" s="166"/>
    </row>
    <row r="144" spans="1:18" ht="25.95" customHeight="1" x14ac:dyDescent="0.3">
      <c r="A144" s="162" t="s">
        <v>206</v>
      </c>
      <c r="B144" s="162"/>
      <c r="C144" s="162"/>
      <c r="D144" s="287"/>
      <c r="E144" s="287"/>
      <c r="F144" s="287"/>
      <c r="G144" s="287"/>
      <c r="H144" s="287"/>
      <c r="I144" s="287"/>
      <c r="J144" s="287"/>
      <c r="K144" s="288"/>
      <c r="L144" s="187"/>
      <c r="M144" s="187"/>
      <c r="N144" s="166"/>
      <c r="O144" s="166"/>
    </row>
    <row r="145" spans="1:11" ht="98.25" customHeight="1" x14ac:dyDescent="0.3">
      <c r="A145" s="629"/>
      <c r="B145" s="630"/>
      <c r="C145" s="630"/>
      <c r="D145" s="630"/>
      <c r="E145" s="630"/>
      <c r="F145" s="630"/>
      <c r="G145" s="630"/>
      <c r="H145" s="630"/>
      <c r="I145" s="630"/>
      <c r="J145" s="630"/>
      <c r="K145" s="631"/>
    </row>
    <row r="146" spans="1:11" x14ac:dyDescent="0.3">
      <c r="A146" s="14"/>
    </row>
    <row r="147" spans="1:11" x14ac:dyDescent="0.3">
      <c r="A147" s="14"/>
    </row>
    <row r="148" spans="1:11" x14ac:dyDescent="0.3">
      <c r="A148" s="14"/>
    </row>
    <row r="149" spans="1:11" x14ac:dyDescent="0.3">
      <c r="A149" s="14"/>
    </row>
    <row r="150" spans="1:11" x14ac:dyDescent="0.3">
      <c r="A150" s="14"/>
    </row>
    <row r="151" spans="1:11" x14ac:dyDescent="0.3">
      <c r="A151" s="14"/>
    </row>
    <row r="152" spans="1:11" x14ac:dyDescent="0.3">
      <c r="A152" s="14"/>
    </row>
    <row r="153" spans="1:11" x14ac:dyDescent="0.3">
      <c r="A153" s="14"/>
    </row>
    <row r="154" spans="1:11" x14ac:dyDescent="0.3">
      <c r="A154" s="14"/>
    </row>
    <row r="155" spans="1:11" x14ac:dyDescent="0.3">
      <c r="A155" s="14"/>
    </row>
    <row r="156" spans="1:11" x14ac:dyDescent="0.3">
      <c r="A156" s="14"/>
    </row>
    <row r="157" spans="1:11" x14ac:dyDescent="0.3">
      <c r="A157" s="14"/>
    </row>
    <row r="158" spans="1:11" x14ac:dyDescent="0.3">
      <c r="A158" s="14"/>
    </row>
    <row r="159" spans="1:11" x14ac:dyDescent="0.3">
      <c r="A159" s="14"/>
    </row>
    <row r="160" spans="1:11" x14ac:dyDescent="0.3">
      <c r="A160" s="14"/>
    </row>
    <row r="161" spans="1:1" x14ac:dyDescent="0.3">
      <c r="A161" s="14"/>
    </row>
    <row r="162" spans="1:1" x14ac:dyDescent="0.3">
      <c r="A162" s="14"/>
    </row>
    <row r="163" spans="1:1" x14ac:dyDescent="0.3">
      <c r="A163" s="14"/>
    </row>
    <row r="164" spans="1:1" x14ac:dyDescent="0.3">
      <c r="A164" s="14"/>
    </row>
    <row r="165" spans="1:1" x14ac:dyDescent="0.3">
      <c r="A165" s="14"/>
    </row>
    <row r="166" spans="1:1" x14ac:dyDescent="0.3">
      <c r="A166" s="14"/>
    </row>
    <row r="167" spans="1:1" x14ac:dyDescent="0.3">
      <c r="A167" s="14"/>
    </row>
    <row r="168" spans="1:1" x14ac:dyDescent="0.3">
      <c r="A168" s="14"/>
    </row>
    <row r="169" spans="1:1" x14ac:dyDescent="0.3">
      <c r="A169" s="14"/>
    </row>
    <row r="170" spans="1:1" x14ac:dyDescent="0.3">
      <c r="A170" s="14"/>
    </row>
    <row r="171" spans="1:1" x14ac:dyDescent="0.3">
      <c r="A171" s="14"/>
    </row>
    <row r="172" spans="1:1" x14ac:dyDescent="0.3">
      <c r="A172" s="14"/>
    </row>
    <row r="173" spans="1:1" x14ac:dyDescent="0.3">
      <c r="A173" s="14"/>
    </row>
    <row r="174" spans="1:1" x14ac:dyDescent="0.3">
      <c r="A174" s="14"/>
    </row>
    <row r="175" spans="1:1" x14ac:dyDescent="0.3">
      <c r="A175" s="14"/>
    </row>
    <row r="176" spans="1:1" x14ac:dyDescent="0.3">
      <c r="A176" s="14"/>
    </row>
    <row r="177" spans="1:1" x14ac:dyDescent="0.3">
      <c r="A177" s="14"/>
    </row>
    <row r="178" spans="1:1" x14ac:dyDescent="0.3">
      <c r="A178" s="14"/>
    </row>
    <row r="179" spans="1:1" x14ac:dyDescent="0.3">
      <c r="A179" s="14"/>
    </row>
    <row r="180" spans="1:1" x14ac:dyDescent="0.3">
      <c r="A180" s="14"/>
    </row>
    <row r="181" spans="1:1" x14ac:dyDescent="0.3">
      <c r="A181" s="14"/>
    </row>
    <row r="182" spans="1:1" x14ac:dyDescent="0.3">
      <c r="A182" s="14"/>
    </row>
    <row r="183" spans="1:1" x14ac:dyDescent="0.3">
      <c r="A183" s="14"/>
    </row>
    <row r="184" spans="1:1" x14ac:dyDescent="0.3">
      <c r="A184" s="14"/>
    </row>
    <row r="185" spans="1:1" x14ac:dyDescent="0.3">
      <c r="A185" s="14"/>
    </row>
    <row r="186" spans="1:1" x14ac:dyDescent="0.3">
      <c r="A186" s="14"/>
    </row>
    <row r="187" spans="1:1" x14ac:dyDescent="0.3">
      <c r="A187" s="14"/>
    </row>
    <row r="188" spans="1:1" x14ac:dyDescent="0.3">
      <c r="A188" s="14"/>
    </row>
    <row r="189" spans="1:1" x14ac:dyDescent="0.3">
      <c r="A189" s="14"/>
    </row>
    <row r="190" spans="1:1" x14ac:dyDescent="0.3">
      <c r="A190" s="14"/>
    </row>
    <row r="191" spans="1:1" x14ac:dyDescent="0.3">
      <c r="A191" s="14"/>
    </row>
    <row r="192" spans="1:1" x14ac:dyDescent="0.3">
      <c r="A192" s="14"/>
    </row>
    <row r="193" spans="1:1" x14ac:dyDescent="0.3">
      <c r="A193" s="14"/>
    </row>
    <row r="194" spans="1:1" x14ac:dyDescent="0.3">
      <c r="A194" s="14"/>
    </row>
    <row r="195" spans="1:1" x14ac:dyDescent="0.3">
      <c r="A195" s="14"/>
    </row>
    <row r="196" spans="1:1" x14ac:dyDescent="0.3">
      <c r="A196" s="14"/>
    </row>
    <row r="197" spans="1:1" x14ac:dyDescent="0.3">
      <c r="A197" s="14"/>
    </row>
    <row r="198" spans="1:1" x14ac:dyDescent="0.3">
      <c r="A198" s="14"/>
    </row>
    <row r="199" spans="1:1" x14ac:dyDescent="0.3">
      <c r="A199" s="14"/>
    </row>
    <row r="200" spans="1:1" x14ac:dyDescent="0.3">
      <c r="A200" s="14"/>
    </row>
    <row r="201" spans="1:1" x14ac:dyDescent="0.3">
      <c r="A201" s="14"/>
    </row>
    <row r="202" spans="1:1" x14ac:dyDescent="0.3">
      <c r="A202" s="14"/>
    </row>
    <row r="203" spans="1:1" x14ac:dyDescent="0.3">
      <c r="A203" s="14"/>
    </row>
    <row r="204" spans="1:1" x14ac:dyDescent="0.3">
      <c r="A204" s="14"/>
    </row>
    <row r="205" spans="1:1" x14ac:dyDescent="0.3">
      <c r="A205" s="14"/>
    </row>
    <row r="206" spans="1:1" x14ac:dyDescent="0.3">
      <c r="A206" s="14"/>
    </row>
    <row r="207" spans="1:1" x14ac:dyDescent="0.3">
      <c r="A207" s="14"/>
    </row>
    <row r="208" spans="1:1" x14ac:dyDescent="0.3">
      <c r="A208" s="14"/>
    </row>
    <row r="209" spans="1:1" x14ac:dyDescent="0.3">
      <c r="A209" s="14"/>
    </row>
    <row r="210" spans="1:1" x14ac:dyDescent="0.3">
      <c r="A210" s="14"/>
    </row>
    <row r="211" spans="1:1" x14ac:dyDescent="0.3">
      <c r="A211" s="14"/>
    </row>
    <row r="212" spans="1:1" x14ac:dyDescent="0.3">
      <c r="A212" s="14"/>
    </row>
    <row r="213" spans="1:1" x14ac:dyDescent="0.3">
      <c r="A213" s="14"/>
    </row>
    <row r="214" spans="1:1" x14ac:dyDescent="0.3">
      <c r="A214" s="14"/>
    </row>
    <row r="215" spans="1:1" x14ac:dyDescent="0.3">
      <c r="A215" s="14"/>
    </row>
    <row r="216" spans="1:1" x14ac:dyDescent="0.3">
      <c r="A216" s="14"/>
    </row>
    <row r="217" spans="1:1" x14ac:dyDescent="0.3">
      <c r="A217" s="14"/>
    </row>
    <row r="218" spans="1:1" x14ac:dyDescent="0.3">
      <c r="A218" s="14"/>
    </row>
    <row r="219" spans="1:1" x14ac:dyDescent="0.3">
      <c r="A219" s="14"/>
    </row>
    <row r="220" spans="1:1" x14ac:dyDescent="0.3">
      <c r="A220" s="14"/>
    </row>
    <row r="221" spans="1:1" x14ac:dyDescent="0.3">
      <c r="A221" s="14"/>
    </row>
    <row r="222" spans="1:1" x14ac:dyDescent="0.3">
      <c r="A222" s="14"/>
    </row>
    <row r="223" spans="1:1" x14ac:dyDescent="0.3">
      <c r="A223" s="14"/>
    </row>
    <row r="224" spans="1:1" x14ac:dyDescent="0.3">
      <c r="A224" s="14"/>
    </row>
    <row r="225" spans="1:1" x14ac:dyDescent="0.3">
      <c r="A225" s="14"/>
    </row>
    <row r="226" spans="1:1" x14ac:dyDescent="0.3">
      <c r="A226" s="14"/>
    </row>
    <row r="227" spans="1:1" x14ac:dyDescent="0.3">
      <c r="A227" s="14"/>
    </row>
    <row r="228" spans="1:1" x14ac:dyDescent="0.3">
      <c r="A228" s="14"/>
    </row>
    <row r="229" spans="1:1" x14ac:dyDescent="0.3">
      <c r="A229" s="14"/>
    </row>
    <row r="230" spans="1:1" x14ac:dyDescent="0.3">
      <c r="A230" s="14"/>
    </row>
    <row r="231" spans="1:1" x14ac:dyDescent="0.3">
      <c r="A231" s="14"/>
    </row>
    <row r="232" spans="1:1" x14ac:dyDescent="0.3">
      <c r="A232" s="14"/>
    </row>
    <row r="233" spans="1:1" x14ac:dyDescent="0.3">
      <c r="A233" s="14"/>
    </row>
    <row r="234" spans="1:1" x14ac:dyDescent="0.3">
      <c r="A234" s="14"/>
    </row>
    <row r="235" spans="1:1" x14ac:dyDescent="0.3">
      <c r="A235" s="14"/>
    </row>
    <row r="236" spans="1:1" x14ac:dyDescent="0.3">
      <c r="A236" s="14"/>
    </row>
    <row r="237" spans="1:1" x14ac:dyDescent="0.3">
      <c r="A237" s="14"/>
    </row>
    <row r="238" spans="1:1" x14ac:dyDescent="0.3">
      <c r="A238" s="14"/>
    </row>
    <row r="239" spans="1:1" x14ac:dyDescent="0.3">
      <c r="A239" s="14"/>
    </row>
    <row r="240" spans="1:1" x14ac:dyDescent="0.3">
      <c r="A240" s="14"/>
    </row>
    <row r="241" spans="1:1" x14ac:dyDescent="0.3">
      <c r="A241" s="14"/>
    </row>
    <row r="242" spans="1:1" x14ac:dyDescent="0.3">
      <c r="A242" s="14"/>
    </row>
    <row r="243" spans="1:1" x14ac:dyDescent="0.3">
      <c r="A243" s="14"/>
    </row>
    <row r="244" spans="1:1" x14ac:dyDescent="0.3">
      <c r="A244" s="14"/>
    </row>
    <row r="245" spans="1:1" x14ac:dyDescent="0.3">
      <c r="A245" s="14"/>
    </row>
    <row r="246" spans="1:1" x14ac:dyDescent="0.3">
      <c r="A246" s="14"/>
    </row>
    <row r="247" spans="1:1" x14ac:dyDescent="0.3">
      <c r="A247" s="14"/>
    </row>
    <row r="248" spans="1:1" x14ac:dyDescent="0.3">
      <c r="A248" s="14"/>
    </row>
    <row r="249" spans="1:1" x14ac:dyDescent="0.3">
      <c r="A249" s="14"/>
    </row>
    <row r="250" spans="1:1" x14ac:dyDescent="0.3">
      <c r="A250" s="14"/>
    </row>
    <row r="251" spans="1:1" x14ac:dyDescent="0.3">
      <c r="A251" s="14"/>
    </row>
    <row r="252" spans="1:1" x14ac:dyDescent="0.3">
      <c r="A252" s="14"/>
    </row>
    <row r="253" spans="1:1" x14ac:dyDescent="0.3">
      <c r="A253" s="14"/>
    </row>
    <row r="254" spans="1:1" x14ac:dyDescent="0.3">
      <c r="A254" s="14"/>
    </row>
    <row r="255" spans="1:1" x14ac:dyDescent="0.3">
      <c r="A255" s="14"/>
    </row>
    <row r="256" spans="1:1" x14ac:dyDescent="0.3">
      <c r="A256" s="14"/>
    </row>
    <row r="257" spans="1:1" x14ac:dyDescent="0.3">
      <c r="A257" s="14"/>
    </row>
    <row r="258" spans="1:1" x14ac:dyDescent="0.3">
      <c r="A258" s="14"/>
    </row>
    <row r="259" spans="1:1" x14ac:dyDescent="0.3">
      <c r="A259" s="14"/>
    </row>
    <row r="260" spans="1:1" x14ac:dyDescent="0.3">
      <c r="A260" s="14"/>
    </row>
    <row r="261" spans="1:1" x14ac:dyDescent="0.3">
      <c r="A261" s="14"/>
    </row>
    <row r="262" spans="1:1" x14ac:dyDescent="0.3">
      <c r="A262" s="14"/>
    </row>
    <row r="263" spans="1:1" x14ac:dyDescent="0.3">
      <c r="A263" s="14"/>
    </row>
    <row r="264" spans="1:1" x14ac:dyDescent="0.3">
      <c r="A264" s="14"/>
    </row>
    <row r="265" spans="1:1" x14ac:dyDescent="0.3">
      <c r="A265" s="14"/>
    </row>
    <row r="266" spans="1:1" x14ac:dyDescent="0.3">
      <c r="A266" s="14"/>
    </row>
    <row r="267" spans="1:1" x14ac:dyDescent="0.3">
      <c r="A267" s="14"/>
    </row>
    <row r="268" spans="1:1" x14ac:dyDescent="0.3">
      <c r="A268" s="14"/>
    </row>
    <row r="269" spans="1:1" x14ac:dyDescent="0.3">
      <c r="A269" s="14"/>
    </row>
    <row r="270" spans="1:1" x14ac:dyDescent="0.3">
      <c r="A270" s="14"/>
    </row>
    <row r="271" spans="1:1" x14ac:dyDescent="0.3">
      <c r="A271" s="14"/>
    </row>
    <row r="272" spans="1:1" x14ac:dyDescent="0.3">
      <c r="A272" s="14"/>
    </row>
    <row r="273" spans="1:1" x14ac:dyDescent="0.3">
      <c r="A273" s="14"/>
    </row>
    <row r="274" spans="1:1" x14ac:dyDescent="0.3">
      <c r="A274" s="14"/>
    </row>
    <row r="275" spans="1:1" x14ac:dyDescent="0.3">
      <c r="A275" s="14"/>
    </row>
    <row r="276" spans="1:1" x14ac:dyDescent="0.3">
      <c r="A276" s="14"/>
    </row>
    <row r="277" spans="1:1" x14ac:dyDescent="0.3">
      <c r="A277" s="14"/>
    </row>
    <row r="278" spans="1:1" x14ac:dyDescent="0.3">
      <c r="A278" s="14"/>
    </row>
    <row r="279" spans="1:1" x14ac:dyDescent="0.3">
      <c r="A279" s="14"/>
    </row>
    <row r="280" spans="1:1" x14ac:dyDescent="0.3">
      <c r="A280" s="14"/>
    </row>
    <row r="281" spans="1:1" x14ac:dyDescent="0.3">
      <c r="A281" s="14"/>
    </row>
    <row r="282" spans="1:1" x14ac:dyDescent="0.3">
      <c r="A282" s="14"/>
    </row>
    <row r="283" spans="1:1" x14ac:dyDescent="0.3">
      <c r="A283" s="14"/>
    </row>
    <row r="284" spans="1:1" x14ac:dyDescent="0.3">
      <c r="A284" s="14"/>
    </row>
    <row r="285" spans="1:1" x14ac:dyDescent="0.3">
      <c r="A285" s="14"/>
    </row>
    <row r="286" spans="1:1" x14ac:dyDescent="0.3">
      <c r="A286" s="14"/>
    </row>
    <row r="287" spans="1:1" x14ac:dyDescent="0.3">
      <c r="A287" s="14"/>
    </row>
    <row r="288" spans="1:1" x14ac:dyDescent="0.3">
      <c r="A288" s="14"/>
    </row>
    <row r="289" spans="1:1" x14ac:dyDescent="0.3">
      <c r="A289" s="14"/>
    </row>
    <row r="290" spans="1:1" x14ac:dyDescent="0.3">
      <c r="A290" s="14"/>
    </row>
    <row r="291" spans="1:1" x14ac:dyDescent="0.3">
      <c r="A291" s="14"/>
    </row>
    <row r="292" spans="1:1" x14ac:dyDescent="0.3">
      <c r="A292" s="14"/>
    </row>
    <row r="293" spans="1:1" x14ac:dyDescent="0.3">
      <c r="A293" s="14"/>
    </row>
    <row r="294" spans="1:1" x14ac:dyDescent="0.3">
      <c r="A294" s="14"/>
    </row>
    <row r="295" spans="1:1" x14ac:dyDescent="0.3">
      <c r="A295" s="14"/>
    </row>
    <row r="296" spans="1:1" x14ac:dyDescent="0.3">
      <c r="A296" s="14"/>
    </row>
    <row r="297" spans="1:1" x14ac:dyDescent="0.3">
      <c r="A297" s="14"/>
    </row>
    <row r="298" spans="1:1" x14ac:dyDescent="0.3">
      <c r="A298" s="14"/>
    </row>
    <row r="299" spans="1:1" x14ac:dyDescent="0.3">
      <c r="A299" s="14"/>
    </row>
    <row r="300" spans="1:1" x14ac:dyDescent="0.3">
      <c r="A300" s="14"/>
    </row>
    <row r="301" spans="1:1" x14ac:dyDescent="0.3">
      <c r="A301" s="14"/>
    </row>
    <row r="302" spans="1:1" x14ac:dyDescent="0.3">
      <c r="A302" s="14"/>
    </row>
    <row r="303" spans="1:1" x14ac:dyDescent="0.3">
      <c r="A303" s="14"/>
    </row>
    <row r="304" spans="1:1" x14ac:dyDescent="0.3">
      <c r="A304" s="14"/>
    </row>
    <row r="305" spans="1:1" x14ac:dyDescent="0.3">
      <c r="A305" s="14"/>
    </row>
    <row r="306" spans="1:1" x14ac:dyDescent="0.3">
      <c r="A306" s="14"/>
    </row>
    <row r="307" spans="1:1" x14ac:dyDescent="0.3">
      <c r="A307" s="14"/>
    </row>
    <row r="308" spans="1:1" x14ac:dyDescent="0.3">
      <c r="A308" s="14"/>
    </row>
    <row r="309" spans="1:1" x14ac:dyDescent="0.3">
      <c r="A309" s="14"/>
    </row>
    <row r="310" spans="1:1" x14ac:dyDescent="0.3">
      <c r="A310" s="14"/>
    </row>
    <row r="311" spans="1:1" x14ac:dyDescent="0.3">
      <c r="A311" s="14"/>
    </row>
    <row r="312" spans="1:1" x14ac:dyDescent="0.3">
      <c r="A312" s="14"/>
    </row>
    <row r="313" spans="1:1" x14ac:dyDescent="0.3">
      <c r="A313" s="14"/>
    </row>
    <row r="314" spans="1:1" x14ac:dyDescent="0.3">
      <c r="A314" s="14"/>
    </row>
    <row r="315" spans="1:1" x14ac:dyDescent="0.3">
      <c r="A315" s="14"/>
    </row>
    <row r="316" spans="1:1" x14ac:dyDescent="0.3">
      <c r="A316" s="14"/>
    </row>
    <row r="317" spans="1:1" x14ac:dyDescent="0.3">
      <c r="A317" s="14"/>
    </row>
    <row r="318" spans="1:1" x14ac:dyDescent="0.3">
      <c r="A318" s="14"/>
    </row>
    <row r="319" spans="1:1" x14ac:dyDescent="0.3">
      <c r="A319" s="14"/>
    </row>
    <row r="320" spans="1:1" x14ac:dyDescent="0.3">
      <c r="A320" s="14"/>
    </row>
    <row r="321" spans="1:1" x14ac:dyDescent="0.3">
      <c r="A321" s="14"/>
    </row>
    <row r="322" spans="1:1" x14ac:dyDescent="0.3">
      <c r="A322" s="14"/>
    </row>
    <row r="323" spans="1:1" x14ac:dyDescent="0.3">
      <c r="A323" s="14"/>
    </row>
    <row r="324" spans="1:1" x14ac:dyDescent="0.3">
      <c r="A324" s="14"/>
    </row>
    <row r="325" spans="1:1" x14ac:dyDescent="0.3">
      <c r="A325" s="14"/>
    </row>
    <row r="326" spans="1:1" x14ac:dyDescent="0.3">
      <c r="A326" s="14"/>
    </row>
    <row r="327" spans="1:1" x14ac:dyDescent="0.3">
      <c r="A327" s="14"/>
    </row>
    <row r="328" spans="1:1" x14ac:dyDescent="0.3">
      <c r="A328" s="14"/>
    </row>
    <row r="329" spans="1:1" x14ac:dyDescent="0.3">
      <c r="A329" s="14"/>
    </row>
    <row r="330" spans="1:1" x14ac:dyDescent="0.3">
      <c r="A330" s="14"/>
    </row>
    <row r="331" spans="1:1" x14ac:dyDescent="0.3">
      <c r="A331" s="14"/>
    </row>
    <row r="332" spans="1:1" x14ac:dyDescent="0.3">
      <c r="A332" s="14"/>
    </row>
    <row r="333" spans="1:1" x14ac:dyDescent="0.3">
      <c r="A333" s="14"/>
    </row>
    <row r="334" spans="1:1" x14ac:dyDescent="0.3">
      <c r="A334" s="14"/>
    </row>
    <row r="335" spans="1:1" x14ac:dyDescent="0.3">
      <c r="A335" s="14"/>
    </row>
    <row r="336" spans="1:1" x14ac:dyDescent="0.3">
      <c r="A336" s="14"/>
    </row>
    <row r="337" spans="1:1" x14ac:dyDescent="0.3">
      <c r="A337" s="14"/>
    </row>
    <row r="338" spans="1:1" x14ac:dyDescent="0.3">
      <c r="A338" s="14"/>
    </row>
    <row r="339" spans="1:1" x14ac:dyDescent="0.3">
      <c r="A339" s="14"/>
    </row>
    <row r="340" spans="1:1" x14ac:dyDescent="0.3">
      <c r="A340" s="14"/>
    </row>
    <row r="341" spans="1:1" x14ac:dyDescent="0.3">
      <c r="A341" s="14"/>
    </row>
    <row r="342" spans="1:1" x14ac:dyDescent="0.3">
      <c r="A342" s="14"/>
    </row>
    <row r="343" spans="1:1" x14ac:dyDescent="0.3">
      <c r="A343" s="14"/>
    </row>
    <row r="344" spans="1:1" x14ac:dyDescent="0.3">
      <c r="A344" s="14"/>
    </row>
    <row r="345" spans="1:1" x14ac:dyDescent="0.3">
      <c r="A345" s="14"/>
    </row>
    <row r="346" spans="1:1" x14ac:dyDescent="0.3">
      <c r="A346" s="14"/>
    </row>
    <row r="347" spans="1:1" x14ac:dyDescent="0.3">
      <c r="A347" s="14"/>
    </row>
    <row r="348" spans="1:1" x14ac:dyDescent="0.3">
      <c r="A348" s="14"/>
    </row>
    <row r="349" spans="1:1" x14ac:dyDescent="0.3">
      <c r="A349" s="14"/>
    </row>
    <row r="350" spans="1:1" x14ac:dyDescent="0.3">
      <c r="A350" s="14"/>
    </row>
    <row r="351" spans="1:1" x14ac:dyDescent="0.3">
      <c r="A351" s="14"/>
    </row>
    <row r="352" spans="1:1" x14ac:dyDescent="0.3">
      <c r="A352" s="14"/>
    </row>
    <row r="353" spans="1:1" x14ac:dyDescent="0.3">
      <c r="A353" s="14"/>
    </row>
    <row r="354" spans="1:1" x14ac:dyDescent="0.3">
      <c r="A354" s="14"/>
    </row>
    <row r="355" spans="1:1" x14ac:dyDescent="0.3">
      <c r="A355" s="14"/>
    </row>
    <row r="356" spans="1:1" x14ac:dyDescent="0.3">
      <c r="A356" s="14"/>
    </row>
    <row r="357" spans="1:1" x14ac:dyDescent="0.3">
      <c r="A357" s="14"/>
    </row>
    <row r="358" spans="1:1" x14ac:dyDescent="0.3">
      <c r="A358" s="14"/>
    </row>
    <row r="359" spans="1:1" x14ac:dyDescent="0.3">
      <c r="A359" s="14"/>
    </row>
    <row r="360" spans="1:1" x14ac:dyDescent="0.3">
      <c r="A360" s="14"/>
    </row>
    <row r="361" spans="1:1" x14ac:dyDescent="0.3">
      <c r="A361" s="14"/>
    </row>
    <row r="362" spans="1:1" x14ac:dyDescent="0.3">
      <c r="A362" s="14"/>
    </row>
    <row r="363" spans="1:1" x14ac:dyDescent="0.3">
      <c r="A363" s="14"/>
    </row>
    <row r="364" spans="1:1" x14ac:dyDescent="0.3">
      <c r="A364" s="14"/>
    </row>
    <row r="365" spans="1:1" x14ac:dyDescent="0.3">
      <c r="A365" s="14"/>
    </row>
    <row r="366" spans="1:1" x14ac:dyDescent="0.3">
      <c r="A366" s="14"/>
    </row>
    <row r="367" spans="1:1" x14ac:dyDescent="0.3">
      <c r="A367" s="14"/>
    </row>
    <row r="368" spans="1:1" x14ac:dyDescent="0.3">
      <c r="A368" s="14"/>
    </row>
    <row r="369" spans="1:1" x14ac:dyDescent="0.3">
      <c r="A369" s="14"/>
    </row>
    <row r="370" spans="1:1" x14ac:dyDescent="0.3">
      <c r="A370" s="14"/>
    </row>
    <row r="371" spans="1:1" x14ac:dyDescent="0.3">
      <c r="A371" s="14"/>
    </row>
    <row r="372" spans="1:1" x14ac:dyDescent="0.3">
      <c r="A372" s="14"/>
    </row>
    <row r="373" spans="1:1" x14ac:dyDescent="0.3">
      <c r="A373" s="14"/>
    </row>
    <row r="374" spans="1:1" x14ac:dyDescent="0.3">
      <c r="A374" s="14"/>
    </row>
    <row r="375" spans="1:1" x14ac:dyDescent="0.3">
      <c r="A375" s="14"/>
    </row>
    <row r="376" spans="1:1" x14ac:dyDescent="0.3">
      <c r="A376" s="14"/>
    </row>
    <row r="377" spans="1:1" x14ac:dyDescent="0.3">
      <c r="A377" s="14"/>
    </row>
    <row r="378" spans="1:1" x14ac:dyDescent="0.3">
      <c r="A378" s="14"/>
    </row>
    <row r="379" spans="1:1" x14ac:dyDescent="0.3">
      <c r="A379" s="14"/>
    </row>
    <row r="380" spans="1:1" x14ac:dyDescent="0.3">
      <c r="A380" s="14"/>
    </row>
    <row r="381" spans="1:1" x14ac:dyDescent="0.3">
      <c r="A381" s="14"/>
    </row>
    <row r="382" spans="1:1" x14ac:dyDescent="0.3">
      <c r="A382" s="14"/>
    </row>
    <row r="383" spans="1:1" x14ac:dyDescent="0.3">
      <c r="A383" s="14"/>
    </row>
    <row r="384" spans="1:1" x14ac:dyDescent="0.3">
      <c r="A384" s="14"/>
    </row>
    <row r="385" spans="1:1" x14ac:dyDescent="0.3">
      <c r="A385" s="14"/>
    </row>
    <row r="386" spans="1:1" x14ac:dyDescent="0.3">
      <c r="A386" s="14"/>
    </row>
    <row r="387" spans="1:1" x14ac:dyDescent="0.3">
      <c r="A387" s="14"/>
    </row>
    <row r="388" spans="1:1" x14ac:dyDescent="0.3">
      <c r="A388" s="14"/>
    </row>
    <row r="389" spans="1:1" x14ac:dyDescent="0.3">
      <c r="A389" s="14"/>
    </row>
    <row r="390" spans="1:1" x14ac:dyDescent="0.3">
      <c r="A390" s="14"/>
    </row>
    <row r="391" spans="1:1" x14ac:dyDescent="0.3">
      <c r="A391" s="14"/>
    </row>
    <row r="392" spans="1:1" x14ac:dyDescent="0.3">
      <c r="A392" s="14"/>
    </row>
    <row r="393" spans="1:1" x14ac:dyDescent="0.3">
      <c r="A393" s="14"/>
    </row>
    <row r="394" spans="1:1" x14ac:dyDescent="0.3">
      <c r="A394" s="14"/>
    </row>
    <row r="395" spans="1:1" x14ac:dyDescent="0.3">
      <c r="A395" s="14"/>
    </row>
    <row r="396" spans="1:1" x14ac:dyDescent="0.3">
      <c r="A396" s="14"/>
    </row>
    <row r="397" spans="1:1" x14ac:dyDescent="0.3">
      <c r="A397" s="14"/>
    </row>
    <row r="398" spans="1:1" x14ac:dyDescent="0.3">
      <c r="A398" s="14"/>
    </row>
    <row r="399" spans="1:1" x14ac:dyDescent="0.3">
      <c r="A399" s="14"/>
    </row>
    <row r="400" spans="1:1" x14ac:dyDescent="0.3">
      <c r="A400" s="14"/>
    </row>
    <row r="401" spans="1:1" x14ac:dyDescent="0.3">
      <c r="A401" s="14"/>
    </row>
    <row r="402" spans="1:1" x14ac:dyDescent="0.3">
      <c r="A402" s="14"/>
    </row>
    <row r="403" spans="1:1" x14ac:dyDescent="0.3">
      <c r="A403" s="14"/>
    </row>
    <row r="404" spans="1:1" x14ac:dyDescent="0.3">
      <c r="A404" s="14"/>
    </row>
    <row r="405" spans="1:1" x14ac:dyDescent="0.3">
      <c r="A405" s="14"/>
    </row>
    <row r="406" spans="1:1" x14ac:dyDescent="0.3">
      <c r="A406" s="14"/>
    </row>
    <row r="407" spans="1:1" x14ac:dyDescent="0.3">
      <c r="A407" s="14"/>
    </row>
    <row r="408" spans="1:1" x14ac:dyDescent="0.3">
      <c r="A408" s="14"/>
    </row>
    <row r="409" spans="1:1" x14ac:dyDescent="0.3">
      <c r="A409" s="14"/>
    </row>
    <row r="410" spans="1:1" x14ac:dyDescent="0.3">
      <c r="A410" s="14"/>
    </row>
    <row r="411" spans="1:1" x14ac:dyDescent="0.3">
      <c r="A411" s="14"/>
    </row>
    <row r="412" spans="1:1" x14ac:dyDescent="0.3">
      <c r="A412" s="14"/>
    </row>
    <row r="413" spans="1:1" x14ac:dyDescent="0.3">
      <c r="A413" s="14"/>
    </row>
    <row r="414" spans="1:1" x14ac:dyDescent="0.3">
      <c r="A414" s="14"/>
    </row>
    <row r="415" spans="1:1" x14ac:dyDescent="0.3">
      <c r="A415" s="14"/>
    </row>
    <row r="416" spans="1:1" x14ac:dyDescent="0.3">
      <c r="A416" s="14"/>
    </row>
    <row r="417" spans="1:1" x14ac:dyDescent="0.3">
      <c r="A417" s="14"/>
    </row>
    <row r="418" spans="1:1" x14ac:dyDescent="0.3">
      <c r="A418" s="14"/>
    </row>
    <row r="419" spans="1:1" x14ac:dyDescent="0.3">
      <c r="A419" s="14"/>
    </row>
    <row r="420" spans="1:1" x14ac:dyDescent="0.3">
      <c r="A420" s="14"/>
    </row>
    <row r="421" spans="1:1" x14ac:dyDescent="0.3">
      <c r="A421" s="14"/>
    </row>
    <row r="422" spans="1:1" x14ac:dyDescent="0.3">
      <c r="A422" s="14"/>
    </row>
    <row r="423" spans="1:1" x14ac:dyDescent="0.3">
      <c r="A423" s="14"/>
    </row>
    <row r="424" spans="1:1" x14ac:dyDescent="0.3">
      <c r="A424" s="14"/>
    </row>
    <row r="425" spans="1:1" x14ac:dyDescent="0.3">
      <c r="A425" s="14"/>
    </row>
    <row r="426" spans="1:1" x14ac:dyDescent="0.3">
      <c r="A426" s="14"/>
    </row>
    <row r="427" spans="1:1" x14ac:dyDescent="0.3">
      <c r="A427" s="14"/>
    </row>
    <row r="428" spans="1:1" x14ac:dyDescent="0.3">
      <c r="A428" s="14"/>
    </row>
    <row r="429" spans="1:1" x14ac:dyDescent="0.3">
      <c r="A429" s="14"/>
    </row>
    <row r="430" spans="1:1" x14ac:dyDescent="0.3">
      <c r="A430" s="14"/>
    </row>
    <row r="431" spans="1:1" x14ac:dyDescent="0.3">
      <c r="A431" s="14"/>
    </row>
    <row r="432" spans="1:1" x14ac:dyDescent="0.3">
      <c r="A432" s="14"/>
    </row>
    <row r="433" spans="1:1" x14ac:dyDescent="0.3">
      <c r="A433" s="14"/>
    </row>
    <row r="434" spans="1:1" x14ac:dyDescent="0.3">
      <c r="A434" s="14"/>
    </row>
    <row r="435" spans="1:1" x14ac:dyDescent="0.3">
      <c r="A435" s="14"/>
    </row>
    <row r="436" spans="1:1" x14ac:dyDescent="0.3">
      <c r="A436" s="14"/>
    </row>
    <row r="437" spans="1:1" x14ac:dyDescent="0.3">
      <c r="A437" s="14"/>
    </row>
    <row r="438" spans="1:1" x14ac:dyDescent="0.3">
      <c r="A438" s="14"/>
    </row>
    <row r="439" spans="1:1" x14ac:dyDescent="0.3">
      <c r="A439" s="14"/>
    </row>
    <row r="440" spans="1:1" x14ac:dyDescent="0.3">
      <c r="A440" s="14"/>
    </row>
    <row r="441" spans="1:1" x14ac:dyDescent="0.3">
      <c r="A441" s="14"/>
    </row>
    <row r="442" spans="1:1" x14ac:dyDescent="0.3">
      <c r="A442" s="14"/>
    </row>
    <row r="443" spans="1:1" x14ac:dyDescent="0.3">
      <c r="A443" s="14"/>
    </row>
    <row r="444" spans="1:1" x14ac:dyDescent="0.3">
      <c r="A444" s="14"/>
    </row>
    <row r="445" spans="1:1" x14ac:dyDescent="0.3">
      <c r="A445" s="14"/>
    </row>
    <row r="446" spans="1:1" x14ac:dyDescent="0.3">
      <c r="A446" s="14"/>
    </row>
    <row r="447" spans="1:1" x14ac:dyDescent="0.3">
      <c r="A447" s="14"/>
    </row>
    <row r="448" spans="1:1" x14ac:dyDescent="0.3">
      <c r="A448" s="14"/>
    </row>
    <row r="449" spans="1:1" x14ac:dyDescent="0.3">
      <c r="A449" s="14"/>
    </row>
    <row r="450" spans="1:1" x14ac:dyDescent="0.3">
      <c r="A450" s="14"/>
    </row>
    <row r="451" spans="1:1" x14ac:dyDescent="0.3">
      <c r="A451" s="14"/>
    </row>
    <row r="452" spans="1:1" x14ac:dyDescent="0.3">
      <c r="A452" s="14"/>
    </row>
    <row r="453" spans="1:1" x14ac:dyDescent="0.3">
      <c r="A453" s="14"/>
    </row>
    <row r="454" spans="1:1" x14ac:dyDescent="0.3">
      <c r="A454" s="14"/>
    </row>
    <row r="455" spans="1:1" x14ac:dyDescent="0.3">
      <c r="A455" s="14"/>
    </row>
    <row r="456" spans="1:1" x14ac:dyDescent="0.3">
      <c r="A456" s="14"/>
    </row>
    <row r="457" spans="1:1" x14ac:dyDescent="0.3">
      <c r="A457" s="14"/>
    </row>
    <row r="458" spans="1:1" x14ac:dyDescent="0.3">
      <c r="A458" s="14"/>
    </row>
    <row r="459" spans="1:1" x14ac:dyDescent="0.3">
      <c r="A459" s="14"/>
    </row>
    <row r="460" spans="1:1" x14ac:dyDescent="0.3">
      <c r="A460" s="14"/>
    </row>
    <row r="461" spans="1:1" x14ac:dyDescent="0.3">
      <c r="A461" s="14"/>
    </row>
    <row r="462" spans="1:1" x14ac:dyDescent="0.3">
      <c r="A462" s="14"/>
    </row>
    <row r="463" spans="1:1" x14ac:dyDescent="0.3">
      <c r="A463" s="14"/>
    </row>
    <row r="464" spans="1:1" x14ac:dyDescent="0.3">
      <c r="A464" s="14"/>
    </row>
    <row r="465" spans="1:1" x14ac:dyDescent="0.3">
      <c r="A465" s="14"/>
    </row>
    <row r="466" spans="1:1" x14ac:dyDescent="0.3">
      <c r="A466" s="14"/>
    </row>
    <row r="467" spans="1:1" x14ac:dyDescent="0.3">
      <c r="A467" s="14"/>
    </row>
    <row r="468" spans="1:1" x14ac:dyDescent="0.3">
      <c r="A468" s="14"/>
    </row>
    <row r="469" spans="1:1" x14ac:dyDescent="0.3">
      <c r="A469" s="14"/>
    </row>
    <row r="470" spans="1:1" x14ac:dyDescent="0.3">
      <c r="A470" s="14"/>
    </row>
    <row r="471" spans="1:1" x14ac:dyDescent="0.3">
      <c r="A471" s="14"/>
    </row>
    <row r="472" spans="1:1" x14ac:dyDescent="0.3">
      <c r="A472" s="14"/>
    </row>
    <row r="473" spans="1:1" x14ac:dyDescent="0.3">
      <c r="A473" s="14"/>
    </row>
    <row r="474" spans="1:1" x14ac:dyDescent="0.3">
      <c r="A474" s="14"/>
    </row>
    <row r="475" spans="1:1" x14ac:dyDescent="0.3">
      <c r="A475" s="14"/>
    </row>
    <row r="476" spans="1:1" x14ac:dyDescent="0.3">
      <c r="A476" s="14"/>
    </row>
    <row r="477" spans="1:1" x14ac:dyDescent="0.3">
      <c r="A477" s="14"/>
    </row>
    <row r="478" spans="1:1" x14ac:dyDescent="0.3">
      <c r="A478" s="14"/>
    </row>
    <row r="479" spans="1:1" x14ac:dyDescent="0.3">
      <c r="A479" s="14"/>
    </row>
    <row r="480" spans="1:1" x14ac:dyDescent="0.3">
      <c r="A480" s="14"/>
    </row>
    <row r="481" spans="1:1" x14ac:dyDescent="0.3">
      <c r="A481" s="14"/>
    </row>
    <row r="482" spans="1:1" x14ac:dyDescent="0.3">
      <c r="A482" s="14"/>
    </row>
    <row r="483" spans="1:1" x14ac:dyDescent="0.3">
      <c r="A483" s="14"/>
    </row>
    <row r="484" spans="1:1" x14ac:dyDescent="0.3">
      <c r="A484" s="14"/>
    </row>
    <row r="485" spans="1:1" x14ac:dyDescent="0.3">
      <c r="A485" s="14"/>
    </row>
    <row r="486" spans="1:1" x14ac:dyDescent="0.3">
      <c r="A486" s="14"/>
    </row>
    <row r="487" spans="1:1" x14ac:dyDescent="0.3">
      <c r="A487" s="14"/>
    </row>
    <row r="488" spans="1:1" x14ac:dyDescent="0.3">
      <c r="A488" s="14"/>
    </row>
    <row r="489" spans="1:1" x14ac:dyDescent="0.3">
      <c r="A489" s="14"/>
    </row>
    <row r="490" spans="1:1" x14ac:dyDescent="0.3">
      <c r="A490" s="14"/>
    </row>
    <row r="491" spans="1:1" x14ac:dyDescent="0.3">
      <c r="A491" s="14"/>
    </row>
    <row r="492" spans="1:1" x14ac:dyDescent="0.3">
      <c r="A492" s="14"/>
    </row>
    <row r="493" spans="1:1" x14ac:dyDescent="0.3">
      <c r="A493" s="14"/>
    </row>
    <row r="494" spans="1:1" x14ac:dyDescent="0.3">
      <c r="A494" s="14"/>
    </row>
    <row r="495" spans="1:1" x14ac:dyDescent="0.3">
      <c r="A495" s="14"/>
    </row>
    <row r="496" spans="1:1" x14ac:dyDescent="0.3">
      <c r="A496" s="14"/>
    </row>
    <row r="497" spans="1:1" x14ac:dyDescent="0.3">
      <c r="A497" s="14"/>
    </row>
    <row r="498" spans="1:1" x14ac:dyDescent="0.3">
      <c r="A498" s="14"/>
    </row>
    <row r="499" spans="1:1" x14ac:dyDescent="0.3">
      <c r="A499" s="14"/>
    </row>
    <row r="500" spans="1:1" x14ac:dyDescent="0.3">
      <c r="A500" s="14"/>
    </row>
    <row r="501" spans="1:1" x14ac:dyDescent="0.3">
      <c r="A501" s="14"/>
    </row>
    <row r="502" spans="1:1" x14ac:dyDescent="0.3">
      <c r="A502" s="14"/>
    </row>
    <row r="503" spans="1:1" x14ac:dyDescent="0.3">
      <c r="A503" s="14"/>
    </row>
    <row r="504" spans="1:1" x14ac:dyDescent="0.3">
      <c r="A504" s="14"/>
    </row>
    <row r="505" spans="1:1" x14ac:dyDescent="0.3">
      <c r="A505" s="14"/>
    </row>
    <row r="506" spans="1:1" x14ac:dyDescent="0.3">
      <c r="A506" s="14"/>
    </row>
    <row r="507" spans="1:1" x14ac:dyDescent="0.3">
      <c r="A507" s="14"/>
    </row>
    <row r="508" spans="1:1" x14ac:dyDescent="0.3">
      <c r="A508" s="14"/>
    </row>
    <row r="509" spans="1:1" x14ac:dyDescent="0.3">
      <c r="A509" s="14"/>
    </row>
    <row r="510" spans="1:1" x14ac:dyDescent="0.3">
      <c r="A510" s="14"/>
    </row>
    <row r="511" spans="1:1" x14ac:dyDescent="0.3">
      <c r="A511" s="14"/>
    </row>
    <row r="512" spans="1:1" x14ac:dyDescent="0.3">
      <c r="A512" s="14"/>
    </row>
    <row r="513" spans="1:1" x14ac:dyDescent="0.3">
      <c r="A513" s="14"/>
    </row>
    <row r="514" spans="1:1" x14ac:dyDescent="0.3">
      <c r="A514" s="14"/>
    </row>
    <row r="515" spans="1:1" x14ac:dyDescent="0.3">
      <c r="A515" s="14"/>
    </row>
    <row r="516" spans="1:1" x14ac:dyDescent="0.3">
      <c r="A516" s="14"/>
    </row>
    <row r="517" spans="1:1" x14ac:dyDescent="0.3">
      <c r="A517" s="14"/>
    </row>
    <row r="518" spans="1:1" x14ac:dyDescent="0.3">
      <c r="A518" s="14"/>
    </row>
    <row r="519" spans="1:1" x14ac:dyDescent="0.3">
      <c r="A519" s="14"/>
    </row>
    <row r="520" spans="1:1" x14ac:dyDescent="0.3">
      <c r="A520" s="14"/>
    </row>
    <row r="521" spans="1:1" x14ac:dyDescent="0.3">
      <c r="A521" s="14"/>
    </row>
    <row r="522" spans="1:1" x14ac:dyDescent="0.3">
      <c r="A522" s="14"/>
    </row>
    <row r="523" spans="1:1" x14ac:dyDescent="0.3">
      <c r="A523" s="14"/>
    </row>
    <row r="524" spans="1:1" x14ac:dyDescent="0.3">
      <c r="A524" s="14"/>
    </row>
    <row r="525" spans="1:1" x14ac:dyDescent="0.3">
      <c r="A525" s="14"/>
    </row>
    <row r="526" spans="1:1" x14ac:dyDescent="0.3">
      <c r="A526" s="14"/>
    </row>
    <row r="527" spans="1:1" x14ac:dyDescent="0.3">
      <c r="A527" s="14"/>
    </row>
    <row r="528" spans="1:1" x14ac:dyDescent="0.3">
      <c r="A528" s="14"/>
    </row>
    <row r="529" spans="1:1" x14ac:dyDescent="0.3">
      <c r="A529" s="14"/>
    </row>
    <row r="530" spans="1:1" x14ac:dyDescent="0.3">
      <c r="A530" s="14"/>
    </row>
    <row r="531" spans="1:1" x14ac:dyDescent="0.3">
      <c r="A531" s="14"/>
    </row>
    <row r="532" spans="1:1" x14ac:dyDescent="0.3">
      <c r="A532" s="14"/>
    </row>
    <row r="533" spans="1:1" x14ac:dyDescent="0.3">
      <c r="A533" s="14"/>
    </row>
    <row r="534" spans="1:1" x14ac:dyDescent="0.3">
      <c r="A534" s="14"/>
    </row>
    <row r="535" spans="1:1" x14ac:dyDescent="0.3">
      <c r="A535" s="14"/>
    </row>
    <row r="536" spans="1:1" x14ac:dyDescent="0.3">
      <c r="A536" s="14"/>
    </row>
    <row r="537" spans="1:1" x14ac:dyDescent="0.3">
      <c r="A537" s="14"/>
    </row>
    <row r="538" spans="1:1" x14ac:dyDescent="0.3">
      <c r="A538" s="14"/>
    </row>
    <row r="539" spans="1:1" x14ac:dyDescent="0.3">
      <c r="A539" s="14"/>
    </row>
    <row r="540" spans="1:1" x14ac:dyDescent="0.3">
      <c r="A540" s="14"/>
    </row>
    <row r="541" spans="1:1" x14ac:dyDescent="0.3">
      <c r="A541" s="14"/>
    </row>
    <row r="542" spans="1:1" x14ac:dyDescent="0.3">
      <c r="A542" s="14"/>
    </row>
    <row r="543" spans="1:1" x14ac:dyDescent="0.3">
      <c r="A543" s="14"/>
    </row>
    <row r="544" spans="1:1" x14ac:dyDescent="0.3">
      <c r="A544" s="14"/>
    </row>
    <row r="545" spans="1:1" x14ac:dyDescent="0.3">
      <c r="A545" s="14"/>
    </row>
    <row r="546" spans="1:1" x14ac:dyDescent="0.3">
      <c r="A546" s="14"/>
    </row>
    <row r="547" spans="1:1" x14ac:dyDescent="0.3">
      <c r="A547" s="14"/>
    </row>
    <row r="548" spans="1:1" x14ac:dyDescent="0.3">
      <c r="A548" s="14"/>
    </row>
    <row r="549" spans="1:1" x14ac:dyDescent="0.3">
      <c r="A549" s="14"/>
    </row>
    <row r="550" spans="1:1" x14ac:dyDescent="0.3">
      <c r="A550" s="14"/>
    </row>
    <row r="551" spans="1:1" x14ac:dyDescent="0.3">
      <c r="A551" s="14"/>
    </row>
    <row r="552" spans="1:1" x14ac:dyDescent="0.3">
      <c r="A552" s="14"/>
    </row>
    <row r="553" spans="1:1" x14ac:dyDescent="0.3">
      <c r="A553" s="14"/>
    </row>
    <row r="554" spans="1:1" x14ac:dyDescent="0.3">
      <c r="A554" s="14"/>
    </row>
    <row r="555" spans="1:1" x14ac:dyDescent="0.3">
      <c r="A555" s="14"/>
    </row>
    <row r="556" spans="1:1" x14ac:dyDescent="0.3">
      <c r="A556" s="14"/>
    </row>
    <row r="557" spans="1:1" x14ac:dyDescent="0.3">
      <c r="A557" s="14"/>
    </row>
    <row r="558" spans="1:1" x14ac:dyDescent="0.3">
      <c r="A558" s="14"/>
    </row>
    <row r="559" spans="1:1" x14ac:dyDescent="0.3">
      <c r="A559" s="14"/>
    </row>
    <row r="560" spans="1:1" x14ac:dyDescent="0.3">
      <c r="A560" s="14"/>
    </row>
    <row r="561" spans="1:1" x14ac:dyDescent="0.3">
      <c r="A561" s="14"/>
    </row>
    <row r="562" spans="1:1" x14ac:dyDescent="0.3">
      <c r="A562" s="14"/>
    </row>
    <row r="563" spans="1:1" x14ac:dyDescent="0.3">
      <c r="A563" s="14"/>
    </row>
    <row r="564" spans="1:1" x14ac:dyDescent="0.3">
      <c r="A564" s="14"/>
    </row>
    <row r="565" spans="1:1" x14ac:dyDescent="0.3">
      <c r="A565" s="14"/>
    </row>
    <row r="566" spans="1:1" x14ac:dyDescent="0.3">
      <c r="A566" s="14"/>
    </row>
    <row r="567" spans="1:1" x14ac:dyDescent="0.3">
      <c r="A567" s="14"/>
    </row>
    <row r="568" spans="1:1" x14ac:dyDescent="0.3">
      <c r="A568" s="14"/>
    </row>
    <row r="569" spans="1:1" x14ac:dyDescent="0.3">
      <c r="A569" s="14"/>
    </row>
    <row r="570" spans="1:1" x14ac:dyDescent="0.3">
      <c r="A570" s="14"/>
    </row>
    <row r="571" spans="1:1" x14ac:dyDescent="0.3">
      <c r="A571" s="14"/>
    </row>
    <row r="572" spans="1:1" x14ac:dyDescent="0.3">
      <c r="A572" s="14"/>
    </row>
    <row r="573" spans="1:1" x14ac:dyDescent="0.3">
      <c r="A573" s="14"/>
    </row>
    <row r="574" spans="1:1" x14ac:dyDescent="0.3">
      <c r="A574" s="14"/>
    </row>
    <row r="575" spans="1:1" x14ac:dyDescent="0.3">
      <c r="A575" s="14"/>
    </row>
    <row r="576" spans="1:1" x14ac:dyDescent="0.3">
      <c r="A576" s="14"/>
    </row>
    <row r="577" spans="1:1" x14ac:dyDescent="0.3">
      <c r="A577" s="14"/>
    </row>
    <row r="578" spans="1:1" x14ac:dyDescent="0.3">
      <c r="A578" s="14"/>
    </row>
    <row r="579" spans="1:1" x14ac:dyDescent="0.3">
      <c r="A579" s="14"/>
    </row>
    <row r="580" spans="1:1" x14ac:dyDescent="0.3">
      <c r="A580" s="14"/>
    </row>
    <row r="581" spans="1:1" x14ac:dyDescent="0.3">
      <c r="A581" s="14"/>
    </row>
    <row r="582" spans="1:1" x14ac:dyDescent="0.3">
      <c r="A582" s="14"/>
    </row>
    <row r="583" spans="1:1" x14ac:dyDescent="0.3">
      <c r="A583" s="14"/>
    </row>
    <row r="584" spans="1:1" x14ac:dyDescent="0.3">
      <c r="A584" s="14"/>
    </row>
    <row r="585" spans="1:1" x14ac:dyDescent="0.3">
      <c r="A585" s="14"/>
    </row>
    <row r="586" spans="1:1" x14ac:dyDescent="0.3">
      <c r="A586" s="14"/>
    </row>
    <row r="587" spans="1:1" x14ac:dyDescent="0.3">
      <c r="A587" s="14"/>
    </row>
    <row r="588" spans="1:1" x14ac:dyDescent="0.3">
      <c r="A588" s="14"/>
    </row>
    <row r="589" spans="1:1" x14ac:dyDescent="0.3">
      <c r="A589" s="14"/>
    </row>
    <row r="590" spans="1:1" x14ac:dyDescent="0.3">
      <c r="A590" s="14"/>
    </row>
    <row r="591" spans="1:1" x14ac:dyDescent="0.3">
      <c r="A591" s="14"/>
    </row>
    <row r="592" spans="1:1" x14ac:dyDescent="0.3">
      <c r="A592" s="14"/>
    </row>
    <row r="593" spans="1:1" x14ac:dyDescent="0.3">
      <c r="A593" s="14"/>
    </row>
    <row r="594" spans="1:1" x14ac:dyDescent="0.3">
      <c r="A594" s="14"/>
    </row>
    <row r="595" spans="1:1" x14ac:dyDescent="0.3">
      <c r="A595" s="14"/>
    </row>
    <row r="596" spans="1:1" x14ac:dyDescent="0.3">
      <c r="A596" s="14"/>
    </row>
    <row r="597" spans="1:1" x14ac:dyDescent="0.3">
      <c r="A597" s="14"/>
    </row>
    <row r="598" spans="1:1" x14ac:dyDescent="0.3">
      <c r="A598" s="14"/>
    </row>
    <row r="599" spans="1:1" x14ac:dyDescent="0.3">
      <c r="A599" s="14"/>
    </row>
    <row r="600" spans="1:1" x14ac:dyDescent="0.3">
      <c r="A600" s="14"/>
    </row>
    <row r="601" spans="1:1" x14ac:dyDescent="0.3">
      <c r="A601" s="14"/>
    </row>
    <row r="602" spans="1:1" x14ac:dyDescent="0.3">
      <c r="A602" s="14"/>
    </row>
    <row r="603" spans="1:1" x14ac:dyDescent="0.3">
      <c r="A603" s="14"/>
    </row>
    <row r="604" spans="1:1" x14ac:dyDescent="0.3">
      <c r="A604" s="14"/>
    </row>
    <row r="605" spans="1:1" x14ac:dyDescent="0.3">
      <c r="A605" s="14"/>
    </row>
    <row r="606" spans="1:1" x14ac:dyDescent="0.3">
      <c r="A606" s="14"/>
    </row>
    <row r="607" spans="1:1" x14ac:dyDescent="0.3">
      <c r="A607" s="14"/>
    </row>
    <row r="608" spans="1:1" x14ac:dyDescent="0.3">
      <c r="A608" s="14"/>
    </row>
    <row r="609" spans="1:1" x14ac:dyDescent="0.3">
      <c r="A609" s="14"/>
    </row>
    <row r="610" spans="1:1" x14ac:dyDescent="0.3">
      <c r="A610" s="14"/>
    </row>
    <row r="611" spans="1:1" x14ac:dyDescent="0.3">
      <c r="A611" s="14"/>
    </row>
    <row r="612" spans="1:1" x14ac:dyDescent="0.3">
      <c r="A612" s="14"/>
    </row>
    <row r="613" spans="1:1" x14ac:dyDescent="0.3">
      <c r="A613" s="14"/>
    </row>
    <row r="614" spans="1:1" x14ac:dyDescent="0.3">
      <c r="A614" s="14"/>
    </row>
    <row r="615" spans="1:1" x14ac:dyDescent="0.3">
      <c r="A615" s="14"/>
    </row>
    <row r="616" spans="1:1" x14ac:dyDescent="0.3">
      <c r="A616" s="14"/>
    </row>
    <row r="617" spans="1:1" x14ac:dyDescent="0.3">
      <c r="A617" s="14"/>
    </row>
    <row r="618" spans="1:1" x14ac:dyDescent="0.3">
      <c r="A618" s="14"/>
    </row>
    <row r="619" spans="1:1" x14ac:dyDescent="0.3">
      <c r="A619" s="14"/>
    </row>
    <row r="620" spans="1:1" x14ac:dyDescent="0.3">
      <c r="A620" s="14"/>
    </row>
    <row r="621" spans="1:1" x14ac:dyDescent="0.3">
      <c r="A621" s="14"/>
    </row>
    <row r="622" spans="1:1" x14ac:dyDescent="0.3">
      <c r="A622" s="14"/>
    </row>
    <row r="623" spans="1:1" x14ac:dyDescent="0.3">
      <c r="A623" s="14"/>
    </row>
    <row r="624" spans="1:1" x14ac:dyDescent="0.3">
      <c r="A624" s="14"/>
    </row>
    <row r="625" spans="1:1" x14ac:dyDescent="0.3">
      <c r="A625" s="14"/>
    </row>
    <row r="626" spans="1:1" x14ac:dyDescent="0.3">
      <c r="A626" s="14"/>
    </row>
    <row r="627" spans="1:1" x14ac:dyDescent="0.3">
      <c r="A627" s="14"/>
    </row>
    <row r="628" spans="1:1" x14ac:dyDescent="0.3">
      <c r="A628" s="14"/>
    </row>
    <row r="629" spans="1:1" x14ac:dyDescent="0.3">
      <c r="A629" s="14"/>
    </row>
    <row r="630" spans="1:1" x14ac:dyDescent="0.3">
      <c r="A630" s="14"/>
    </row>
    <row r="631" spans="1:1" x14ac:dyDescent="0.3">
      <c r="A631" s="14"/>
    </row>
    <row r="632" spans="1:1" x14ac:dyDescent="0.3">
      <c r="A632" s="14"/>
    </row>
    <row r="633" spans="1:1" x14ac:dyDescent="0.3">
      <c r="A633" s="14"/>
    </row>
    <row r="634" spans="1:1" x14ac:dyDescent="0.3">
      <c r="A634" s="14"/>
    </row>
    <row r="635" spans="1:1" x14ac:dyDescent="0.3">
      <c r="A635" s="14"/>
    </row>
    <row r="636" spans="1:1" x14ac:dyDescent="0.3">
      <c r="A636" s="14"/>
    </row>
    <row r="637" spans="1:1" x14ac:dyDescent="0.3">
      <c r="A637" s="14"/>
    </row>
    <row r="638" spans="1:1" x14ac:dyDescent="0.3">
      <c r="A638" s="14"/>
    </row>
    <row r="639" spans="1:1" x14ac:dyDescent="0.3">
      <c r="A639" s="14"/>
    </row>
    <row r="640" spans="1:1" x14ac:dyDescent="0.3">
      <c r="A640" s="14"/>
    </row>
    <row r="641" spans="1:1" x14ac:dyDescent="0.3">
      <c r="A641" s="14"/>
    </row>
    <row r="642" spans="1:1" x14ac:dyDescent="0.3">
      <c r="A642" s="14"/>
    </row>
    <row r="643" spans="1:1" x14ac:dyDescent="0.3">
      <c r="A643" s="14"/>
    </row>
    <row r="644" spans="1:1" x14ac:dyDescent="0.3">
      <c r="A644" s="14"/>
    </row>
    <row r="645" spans="1:1" x14ac:dyDescent="0.3">
      <c r="A645" s="14"/>
    </row>
    <row r="646" spans="1:1" x14ac:dyDescent="0.3">
      <c r="A646" s="14"/>
    </row>
    <row r="647" spans="1:1" x14ac:dyDescent="0.3">
      <c r="A647" s="14"/>
    </row>
    <row r="648" spans="1:1" x14ac:dyDescent="0.3">
      <c r="A648" s="14"/>
    </row>
    <row r="649" spans="1:1" x14ac:dyDescent="0.3">
      <c r="A649" s="14"/>
    </row>
    <row r="650" spans="1:1" x14ac:dyDescent="0.3">
      <c r="A650" s="14"/>
    </row>
    <row r="651" spans="1:1" x14ac:dyDescent="0.3">
      <c r="A651" s="14"/>
    </row>
    <row r="652" spans="1:1" x14ac:dyDescent="0.3">
      <c r="A652" s="14"/>
    </row>
    <row r="653" spans="1:1" x14ac:dyDescent="0.3">
      <c r="A653" s="14"/>
    </row>
    <row r="654" spans="1:1" x14ac:dyDescent="0.3">
      <c r="A654" s="14"/>
    </row>
    <row r="655" spans="1:1" x14ac:dyDescent="0.3">
      <c r="A655" s="14"/>
    </row>
    <row r="656" spans="1:1" x14ac:dyDescent="0.3">
      <c r="A656" s="14"/>
    </row>
    <row r="657" spans="1:1" x14ac:dyDescent="0.3">
      <c r="A657" s="14"/>
    </row>
    <row r="658" spans="1:1" x14ac:dyDescent="0.3">
      <c r="A658" s="14"/>
    </row>
    <row r="659" spans="1:1" x14ac:dyDescent="0.3">
      <c r="A659" s="14"/>
    </row>
    <row r="660" spans="1:1" x14ac:dyDescent="0.3">
      <c r="A660" s="14"/>
    </row>
    <row r="661" spans="1:1" x14ac:dyDescent="0.3">
      <c r="A661" s="14"/>
    </row>
    <row r="662" spans="1:1" x14ac:dyDescent="0.3">
      <c r="A662" s="14"/>
    </row>
    <row r="663" spans="1:1" x14ac:dyDescent="0.3">
      <c r="A663" s="14"/>
    </row>
    <row r="664" spans="1:1" x14ac:dyDescent="0.3">
      <c r="A664" s="14"/>
    </row>
    <row r="665" spans="1:1" x14ac:dyDescent="0.3">
      <c r="A665" s="14"/>
    </row>
    <row r="666" spans="1:1" x14ac:dyDescent="0.3">
      <c r="A666" s="14"/>
    </row>
    <row r="667" spans="1:1" x14ac:dyDescent="0.3">
      <c r="A667" s="14"/>
    </row>
    <row r="668" spans="1:1" x14ac:dyDescent="0.3">
      <c r="A668" s="14"/>
    </row>
    <row r="669" spans="1:1" x14ac:dyDescent="0.3">
      <c r="A669" s="14"/>
    </row>
    <row r="670" spans="1:1" x14ac:dyDescent="0.3">
      <c r="A670" s="14"/>
    </row>
    <row r="671" spans="1:1" x14ac:dyDescent="0.3">
      <c r="A671" s="14"/>
    </row>
    <row r="672" spans="1:1" x14ac:dyDescent="0.3">
      <c r="A672" s="14"/>
    </row>
    <row r="673" spans="1:1" x14ac:dyDescent="0.3">
      <c r="A673" s="14"/>
    </row>
    <row r="674" spans="1:1" x14ac:dyDescent="0.3">
      <c r="A674" s="14"/>
    </row>
    <row r="675" spans="1:1" x14ac:dyDescent="0.3">
      <c r="A675" s="14"/>
    </row>
    <row r="676" spans="1:1" x14ac:dyDescent="0.3">
      <c r="A676" s="14"/>
    </row>
    <row r="677" spans="1:1" x14ac:dyDescent="0.3">
      <c r="A677" s="14"/>
    </row>
    <row r="678" spans="1:1" x14ac:dyDescent="0.3">
      <c r="A678" s="14"/>
    </row>
    <row r="679" spans="1:1" x14ac:dyDescent="0.3">
      <c r="A679" s="14"/>
    </row>
    <row r="680" spans="1:1" x14ac:dyDescent="0.3">
      <c r="A680" s="14"/>
    </row>
    <row r="681" spans="1:1" x14ac:dyDescent="0.3">
      <c r="A681" s="14"/>
    </row>
    <row r="682" spans="1:1" x14ac:dyDescent="0.3">
      <c r="A682" s="14"/>
    </row>
    <row r="683" spans="1:1" x14ac:dyDescent="0.3">
      <c r="A683" s="14"/>
    </row>
    <row r="684" spans="1:1" x14ac:dyDescent="0.3">
      <c r="A684" s="14"/>
    </row>
    <row r="685" spans="1:1" x14ac:dyDescent="0.3">
      <c r="A685" s="14"/>
    </row>
    <row r="686" spans="1:1" x14ac:dyDescent="0.3">
      <c r="A686" s="14"/>
    </row>
    <row r="687" spans="1:1" x14ac:dyDescent="0.3">
      <c r="A687" s="14"/>
    </row>
    <row r="688" spans="1:1" x14ac:dyDescent="0.3">
      <c r="A688" s="14"/>
    </row>
    <row r="689" spans="1:1" x14ac:dyDescent="0.3">
      <c r="A689" s="14"/>
    </row>
    <row r="690" spans="1:1" x14ac:dyDescent="0.3">
      <c r="A690" s="14"/>
    </row>
    <row r="691" spans="1:1" x14ac:dyDescent="0.3">
      <c r="A691" s="14"/>
    </row>
    <row r="692" spans="1:1" x14ac:dyDescent="0.3">
      <c r="A692" s="14"/>
    </row>
    <row r="693" spans="1:1" x14ac:dyDescent="0.3">
      <c r="A693" s="14"/>
    </row>
    <row r="694" spans="1:1" x14ac:dyDescent="0.3">
      <c r="A694" s="14"/>
    </row>
    <row r="695" spans="1:1" x14ac:dyDescent="0.3">
      <c r="A695" s="14"/>
    </row>
    <row r="696" spans="1:1" x14ac:dyDescent="0.3">
      <c r="A696" s="14"/>
    </row>
    <row r="697" spans="1:1" x14ac:dyDescent="0.3">
      <c r="A697" s="14"/>
    </row>
    <row r="698" spans="1:1" x14ac:dyDescent="0.3">
      <c r="A698" s="14"/>
    </row>
    <row r="699" spans="1:1" x14ac:dyDescent="0.3">
      <c r="A699" s="14"/>
    </row>
    <row r="700" spans="1:1" x14ac:dyDescent="0.3">
      <c r="A700" s="14"/>
    </row>
    <row r="701" spans="1:1" x14ac:dyDescent="0.3">
      <c r="A701" s="14"/>
    </row>
    <row r="702" spans="1:1" x14ac:dyDescent="0.3">
      <c r="A702" s="14"/>
    </row>
    <row r="703" spans="1:1" x14ac:dyDescent="0.3">
      <c r="A703" s="14"/>
    </row>
    <row r="704" spans="1:1" x14ac:dyDescent="0.3">
      <c r="A704" s="14"/>
    </row>
    <row r="705" spans="1:1" x14ac:dyDescent="0.3">
      <c r="A705" s="14"/>
    </row>
    <row r="706" spans="1:1" x14ac:dyDescent="0.3">
      <c r="A706" s="14"/>
    </row>
    <row r="707" spans="1:1" x14ac:dyDescent="0.3">
      <c r="A707" s="14"/>
    </row>
    <row r="708" spans="1:1" x14ac:dyDescent="0.3">
      <c r="A708" s="14"/>
    </row>
    <row r="709" spans="1:1" x14ac:dyDescent="0.3">
      <c r="A709" s="14"/>
    </row>
    <row r="710" spans="1:1" x14ac:dyDescent="0.3">
      <c r="A710" s="14"/>
    </row>
    <row r="711" spans="1:1" x14ac:dyDescent="0.3">
      <c r="A711" s="14"/>
    </row>
    <row r="712" spans="1:1" x14ac:dyDescent="0.3">
      <c r="A712" s="14"/>
    </row>
    <row r="713" spans="1:1" x14ac:dyDescent="0.3">
      <c r="A713" s="14"/>
    </row>
    <row r="714" spans="1:1" x14ac:dyDescent="0.3">
      <c r="A714" s="14"/>
    </row>
    <row r="715" spans="1:1" x14ac:dyDescent="0.3">
      <c r="A715" s="14"/>
    </row>
    <row r="716" spans="1:1" x14ac:dyDescent="0.3">
      <c r="A716" s="14"/>
    </row>
    <row r="717" spans="1:1" x14ac:dyDescent="0.3">
      <c r="A717" s="14"/>
    </row>
    <row r="718" spans="1:1" x14ac:dyDescent="0.3">
      <c r="A718" s="14"/>
    </row>
    <row r="719" spans="1:1" x14ac:dyDescent="0.3">
      <c r="A719" s="14"/>
    </row>
    <row r="720" spans="1:1" x14ac:dyDescent="0.3">
      <c r="A720" s="14"/>
    </row>
    <row r="721" spans="1:1" x14ac:dyDescent="0.3">
      <c r="A721" s="14"/>
    </row>
    <row r="722" spans="1:1" x14ac:dyDescent="0.3">
      <c r="A722" s="14"/>
    </row>
    <row r="723" spans="1:1" x14ac:dyDescent="0.3">
      <c r="A723" s="14"/>
    </row>
    <row r="724" spans="1:1" x14ac:dyDescent="0.3">
      <c r="A724" s="14"/>
    </row>
    <row r="725" spans="1:1" x14ac:dyDescent="0.3">
      <c r="A725" s="14"/>
    </row>
    <row r="726" spans="1:1" x14ac:dyDescent="0.3">
      <c r="A726" s="14"/>
    </row>
    <row r="727" spans="1:1" x14ac:dyDescent="0.3">
      <c r="A727" s="14"/>
    </row>
    <row r="728" spans="1:1" x14ac:dyDescent="0.3">
      <c r="A728" s="14"/>
    </row>
    <row r="729" spans="1:1" x14ac:dyDescent="0.3">
      <c r="A729" s="14"/>
    </row>
    <row r="730" spans="1:1" x14ac:dyDescent="0.3">
      <c r="A730" s="14"/>
    </row>
    <row r="731" spans="1:1" x14ac:dyDescent="0.3">
      <c r="A731" s="14"/>
    </row>
    <row r="732" spans="1:1" x14ac:dyDescent="0.3">
      <c r="A732" s="14"/>
    </row>
    <row r="733" spans="1:1" x14ac:dyDescent="0.3">
      <c r="A733" s="14"/>
    </row>
    <row r="734" spans="1:1" x14ac:dyDescent="0.3">
      <c r="A734" s="14"/>
    </row>
    <row r="735" spans="1:1" x14ac:dyDescent="0.3">
      <c r="A735" s="14"/>
    </row>
    <row r="736" spans="1:1" x14ac:dyDescent="0.3">
      <c r="A736" s="14"/>
    </row>
    <row r="737" spans="1:1" x14ac:dyDescent="0.3">
      <c r="A737" s="14"/>
    </row>
    <row r="738" spans="1:1" x14ac:dyDescent="0.3">
      <c r="A738" s="14"/>
    </row>
    <row r="739" spans="1:1" x14ac:dyDescent="0.3">
      <c r="A739" s="14"/>
    </row>
    <row r="740" spans="1:1" x14ac:dyDescent="0.3">
      <c r="A740" s="14"/>
    </row>
    <row r="741" spans="1:1" x14ac:dyDescent="0.3">
      <c r="A741" s="14"/>
    </row>
    <row r="742" spans="1:1" x14ac:dyDescent="0.3">
      <c r="A742" s="14"/>
    </row>
    <row r="743" spans="1:1" x14ac:dyDescent="0.3">
      <c r="A743" s="14"/>
    </row>
    <row r="744" spans="1:1" x14ac:dyDescent="0.3">
      <c r="A744" s="14"/>
    </row>
    <row r="745" spans="1:1" x14ac:dyDescent="0.3">
      <c r="A745" s="14"/>
    </row>
    <row r="746" spans="1:1" x14ac:dyDescent="0.3">
      <c r="A746" s="14"/>
    </row>
    <row r="747" spans="1:1" x14ac:dyDescent="0.3">
      <c r="A747" s="14"/>
    </row>
    <row r="748" spans="1:1" x14ac:dyDescent="0.3">
      <c r="A748" s="14"/>
    </row>
    <row r="749" spans="1:1" x14ac:dyDescent="0.3">
      <c r="A749" s="14"/>
    </row>
    <row r="750" spans="1:1" x14ac:dyDescent="0.3">
      <c r="A750" s="14"/>
    </row>
    <row r="751" spans="1:1" x14ac:dyDescent="0.3">
      <c r="A751" s="14"/>
    </row>
    <row r="752" spans="1:1" x14ac:dyDescent="0.3">
      <c r="A752" s="14"/>
    </row>
    <row r="753" spans="1:1" x14ac:dyDescent="0.3">
      <c r="A753" s="14"/>
    </row>
    <row r="754" spans="1:1" x14ac:dyDescent="0.3">
      <c r="A754" s="14"/>
    </row>
    <row r="755" spans="1:1" x14ac:dyDescent="0.3">
      <c r="A755" s="14"/>
    </row>
    <row r="756" spans="1:1" x14ac:dyDescent="0.3">
      <c r="A756" s="14"/>
    </row>
    <row r="757" spans="1:1" x14ac:dyDescent="0.3">
      <c r="A757" s="14"/>
    </row>
    <row r="758" spans="1:1" x14ac:dyDescent="0.3">
      <c r="A758" s="14"/>
    </row>
    <row r="759" spans="1:1" x14ac:dyDescent="0.3">
      <c r="A759" s="14"/>
    </row>
    <row r="760" spans="1:1" x14ac:dyDescent="0.3">
      <c r="A760" s="14"/>
    </row>
    <row r="761" spans="1:1" x14ac:dyDescent="0.3">
      <c r="A761" s="14"/>
    </row>
    <row r="762" spans="1:1" x14ac:dyDescent="0.3">
      <c r="A762" s="14"/>
    </row>
    <row r="763" spans="1:1" x14ac:dyDescent="0.3">
      <c r="A763" s="14"/>
    </row>
    <row r="764" spans="1:1" x14ac:dyDescent="0.3">
      <c r="A764" s="14"/>
    </row>
    <row r="765" spans="1:1" x14ac:dyDescent="0.3">
      <c r="A765" s="14"/>
    </row>
    <row r="766" spans="1:1" x14ac:dyDescent="0.3">
      <c r="A766" s="14"/>
    </row>
    <row r="767" spans="1:1" x14ac:dyDescent="0.3">
      <c r="A767" s="14"/>
    </row>
    <row r="768" spans="1:1" x14ac:dyDescent="0.3">
      <c r="A768" s="14"/>
    </row>
    <row r="769" spans="1:1" x14ac:dyDescent="0.3">
      <c r="A769" s="14"/>
    </row>
    <row r="770" spans="1:1" x14ac:dyDescent="0.3">
      <c r="A770" s="14"/>
    </row>
    <row r="771" spans="1:1" x14ac:dyDescent="0.3">
      <c r="A771" s="14"/>
    </row>
    <row r="772" spans="1:1" x14ac:dyDescent="0.3">
      <c r="A772" s="14"/>
    </row>
    <row r="773" spans="1:1" x14ac:dyDescent="0.3">
      <c r="A773" s="14"/>
    </row>
    <row r="774" spans="1:1" x14ac:dyDescent="0.3">
      <c r="A774" s="14"/>
    </row>
    <row r="775" spans="1:1" x14ac:dyDescent="0.3">
      <c r="A775" s="14"/>
    </row>
    <row r="776" spans="1:1" x14ac:dyDescent="0.3">
      <c r="A776" s="14"/>
    </row>
    <row r="777" spans="1:1" x14ac:dyDescent="0.3">
      <c r="A777" s="14"/>
    </row>
    <row r="778" spans="1:1" x14ac:dyDescent="0.3">
      <c r="A778" s="14"/>
    </row>
    <row r="779" spans="1:1" x14ac:dyDescent="0.3">
      <c r="A779" s="14"/>
    </row>
    <row r="780" spans="1:1" x14ac:dyDescent="0.3">
      <c r="A780" s="14"/>
    </row>
    <row r="781" spans="1:1" x14ac:dyDescent="0.3">
      <c r="A781" s="14"/>
    </row>
    <row r="782" spans="1:1" x14ac:dyDescent="0.3">
      <c r="A782" s="14"/>
    </row>
    <row r="783" spans="1:1" x14ac:dyDescent="0.3">
      <c r="A783" s="14"/>
    </row>
    <row r="784" spans="1:1" x14ac:dyDescent="0.3">
      <c r="A784" s="14"/>
    </row>
    <row r="785" spans="1:1" x14ac:dyDescent="0.3">
      <c r="A785" s="14"/>
    </row>
    <row r="786" spans="1:1" x14ac:dyDescent="0.3">
      <c r="A786" s="14"/>
    </row>
    <row r="787" spans="1:1" x14ac:dyDescent="0.3">
      <c r="A787" s="14"/>
    </row>
    <row r="788" spans="1:1" x14ac:dyDescent="0.3">
      <c r="A788" s="14"/>
    </row>
    <row r="789" spans="1:1" x14ac:dyDescent="0.3">
      <c r="A789" s="14"/>
    </row>
    <row r="790" spans="1:1" x14ac:dyDescent="0.3">
      <c r="A790" s="14"/>
    </row>
    <row r="791" spans="1:1" x14ac:dyDescent="0.3">
      <c r="A791" s="14"/>
    </row>
    <row r="792" spans="1:1" x14ac:dyDescent="0.3">
      <c r="A792" s="14"/>
    </row>
    <row r="793" spans="1:1" x14ac:dyDescent="0.3">
      <c r="A793" s="14"/>
    </row>
    <row r="794" spans="1:1" x14ac:dyDescent="0.3">
      <c r="A794" s="14"/>
    </row>
    <row r="795" spans="1:1" x14ac:dyDescent="0.3">
      <c r="A795" s="14"/>
    </row>
    <row r="796" spans="1:1" x14ac:dyDescent="0.3">
      <c r="A796" s="14"/>
    </row>
    <row r="797" spans="1:1" x14ac:dyDescent="0.3">
      <c r="A797" s="14"/>
    </row>
    <row r="798" spans="1:1" x14ac:dyDescent="0.3">
      <c r="A798" s="14"/>
    </row>
    <row r="799" spans="1:1" x14ac:dyDescent="0.3">
      <c r="A799" s="14"/>
    </row>
    <row r="800" spans="1:1" x14ac:dyDescent="0.3">
      <c r="A800" s="14"/>
    </row>
    <row r="801" spans="1:1" x14ac:dyDescent="0.3">
      <c r="A801" s="14"/>
    </row>
    <row r="802" spans="1:1" x14ac:dyDescent="0.3">
      <c r="A802" s="14"/>
    </row>
    <row r="803" spans="1:1" x14ac:dyDescent="0.3">
      <c r="A803" s="14"/>
    </row>
    <row r="804" spans="1:1" x14ac:dyDescent="0.3">
      <c r="A804" s="14"/>
    </row>
    <row r="805" spans="1:1" x14ac:dyDescent="0.3">
      <c r="A805" s="14"/>
    </row>
    <row r="806" spans="1:1" x14ac:dyDescent="0.3">
      <c r="A806" s="14"/>
    </row>
    <row r="807" spans="1:1" x14ac:dyDescent="0.3">
      <c r="A807" s="14"/>
    </row>
    <row r="808" spans="1:1" x14ac:dyDescent="0.3">
      <c r="A808" s="14"/>
    </row>
    <row r="809" spans="1:1" x14ac:dyDescent="0.3">
      <c r="A809" s="14"/>
    </row>
    <row r="810" spans="1:1" x14ac:dyDescent="0.3">
      <c r="A810" s="14"/>
    </row>
    <row r="811" spans="1:1" x14ac:dyDescent="0.3">
      <c r="A811" s="14"/>
    </row>
    <row r="812" spans="1:1" x14ac:dyDescent="0.3">
      <c r="A812" s="14"/>
    </row>
    <row r="813" spans="1:1" x14ac:dyDescent="0.3">
      <c r="A813" s="14"/>
    </row>
    <row r="814" spans="1:1" x14ac:dyDescent="0.3">
      <c r="A814" s="14"/>
    </row>
    <row r="815" spans="1:1" x14ac:dyDescent="0.3">
      <c r="A815" s="14"/>
    </row>
    <row r="816" spans="1:1" x14ac:dyDescent="0.3">
      <c r="A816" s="14"/>
    </row>
    <row r="817" spans="1:1" x14ac:dyDescent="0.3">
      <c r="A817" s="14"/>
    </row>
    <row r="818" spans="1:1" x14ac:dyDescent="0.3">
      <c r="A818" s="14"/>
    </row>
    <row r="819" spans="1:1" x14ac:dyDescent="0.3">
      <c r="A819" s="14"/>
    </row>
    <row r="820" spans="1:1" x14ac:dyDescent="0.3">
      <c r="A820" s="14"/>
    </row>
    <row r="821" spans="1:1" x14ac:dyDescent="0.3">
      <c r="A821" s="14"/>
    </row>
    <row r="822" spans="1:1" x14ac:dyDescent="0.3">
      <c r="A822" s="14"/>
    </row>
    <row r="823" spans="1:1" x14ac:dyDescent="0.3">
      <c r="A823" s="14"/>
    </row>
    <row r="824" spans="1:1" x14ac:dyDescent="0.3">
      <c r="A824" s="14"/>
    </row>
    <row r="825" spans="1:1" x14ac:dyDescent="0.3">
      <c r="A825" s="14"/>
    </row>
    <row r="826" spans="1:1" x14ac:dyDescent="0.3">
      <c r="A826" s="14"/>
    </row>
    <row r="827" spans="1:1" x14ac:dyDescent="0.3">
      <c r="A827" s="14"/>
    </row>
    <row r="828" spans="1:1" x14ac:dyDescent="0.3">
      <c r="A828" s="14"/>
    </row>
    <row r="829" spans="1:1" x14ac:dyDescent="0.3">
      <c r="A829" s="14"/>
    </row>
    <row r="830" spans="1:1" x14ac:dyDescent="0.3">
      <c r="A830" s="14"/>
    </row>
    <row r="831" spans="1:1" x14ac:dyDescent="0.3">
      <c r="A831" s="14"/>
    </row>
    <row r="832" spans="1:1" x14ac:dyDescent="0.3">
      <c r="A832" s="14"/>
    </row>
    <row r="833" spans="1:1" x14ac:dyDescent="0.3">
      <c r="A833" s="14"/>
    </row>
    <row r="834" spans="1:1" x14ac:dyDescent="0.3">
      <c r="A834" s="14"/>
    </row>
    <row r="835" spans="1:1" x14ac:dyDescent="0.3">
      <c r="A835" s="14"/>
    </row>
    <row r="836" spans="1:1" x14ac:dyDescent="0.3">
      <c r="A836" s="14"/>
    </row>
    <row r="837" spans="1:1" x14ac:dyDescent="0.3">
      <c r="A837" s="14"/>
    </row>
    <row r="838" spans="1:1" x14ac:dyDescent="0.3">
      <c r="A838" s="14"/>
    </row>
    <row r="839" spans="1:1" x14ac:dyDescent="0.3">
      <c r="A839" s="14"/>
    </row>
    <row r="840" spans="1:1" x14ac:dyDescent="0.3">
      <c r="A840" s="14"/>
    </row>
    <row r="841" spans="1:1" x14ac:dyDescent="0.3">
      <c r="A841" s="14"/>
    </row>
    <row r="842" spans="1:1" x14ac:dyDescent="0.3">
      <c r="A842" s="14"/>
    </row>
    <row r="843" spans="1:1" x14ac:dyDescent="0.3">
      <c r="A843" s="14"/>
    </row>
    <row r="844" spans="1:1" x14ac:dyDescent="0.3">
      <c r="A844" s="14"/>
    </row>
    <row r="845" spans="1:1" x14ac:dyDescent="0.3">
      <c r="A845" s="14"/>
    </row>
    <row r="846" spans="1:1" x14ac:dyDescent="0.3">
      <c r="A846" s="14"/>
    </row>
    <row r="847" spans="1:1" x14ac:dyDescent="0.3">
      <c r="A847" s="14"/>
    </row>
    <row r="848" spans="1:1" x14ac:dyDescent="0.3">
      <c r="A848" s="14"/>
    </row>
    <row r="849" spans="1:1" x14ac:dyDescent="0.3">
      <c r="A849" s="14"/>
    </row>
    <row r="850" spans="1:1" x14ac:dyDescent="0.3">
      <c r="A850" s="14"/>
    </row>
    <row r="851" spans="1:1" x14ac:dyDescent="0.3">
      <c r="A851" s="14"/>
    </row>
    <row r="852" spans="1:1" x14ac:dyDescent="0.3">
      <c r="A852" s="14"/>
    </row>
    <row r="853" spans="1:1" x14ac:dyDescent="0.3">
      <c r="A853" s="14"/>
    </row>
    <row r="854" spans="1:1" x14ac:dyDescent="0.3">
      <c r="A854" s="14"/>
    </row>
    <row r="855" spans="1:1" x14ac:dyDescent="0.3">
      <c r="A855" s="14"/>
    </row>
    <row r="856" spans="1:1" x14ac:dyDescent="0.3">
      <c r="A856" s="14"/>
    </row>
    <row r="857" spans="1:1" x14ac:dyDescent="0.3">
      <c r="A857" s="14"/>
    </row>
    <row r="858" spans="1:1" x14ac:dyDescent="0.3">
      <c r="A858" s="14"/>
    </row>
    <row r="859" spans="1:1" x14ac:dyDescent="0.3">
      <c r="A859" s="14"/>
    </row>
    <row r="860" spans="1:1" x14ac:dyDescent="0.3">
      <c r="A860" s="14"/>
    </row>
    <row r="861" spans="1:1" x14ac:dyDescent="0.3">
      <c r="A861" s="14"/>
    </row>
    <row r="862" spans="1:1" x14ac:dyDescent="0.3">
      <c r="A862" s="14"/>
    </row>
    <row r="863" spans="1:1" x14ac:dyDescent="0.3">
      <c r="A863" s="14"/>
    </row>
    <row r="864" spans="1:1" x14ac:dyDescent="0.3">
      <c r="A864" s="14"/>
    </row>
    <row r="865" spans="1:1" x14ac:dyDescent="0.3">
      <c r="A865" s="14"/>
    </row>
    <row r="866" spans="1:1" x14ac:dyDescent="0.3">
      <c r="A866" s="14"/>
    </row>
    <row r="867" spans="1:1" x14ac:dyDescent="0.3">
      <c r="A867" s="14"/>
    </row>
    <row r="868" spans="1:1" x14ac:dyDescent="0.3">
      <c r="A868" s="14"/>
    </row>
    <row r="869" spans="1:1" x14ac:dyDescent="0.3">
      <c r="A869" s="14"/>
    </row>
    <row r="870" spans="1:1" x14ac:dyDescent="0.3">
      <c r="A870" s="14"/>
    </row>
    <row r="871" spans="1:1" x14ac:dyDescent="0.3">
      <c r="A871" s="14"/>
    </row>
    <row r="872" spans="1:1" x14ac:dyDescent="0.3">
      <c r="A872" s="14"/>
    </row>
    <row r="873" spans="1:1" x14ac:dyDescent="0.3">
      <c r="A873" s="14"/>
    </row>
    <row r="874" spans="1:1" x14ac:dyDescent="0.3">
      <c r="A874" s="14"/>
    </row>
    <row r="875" spans="1:1" x14ac:dyDescent="0.3">
      <c r="A875" s="14"/>
    </row>
    <row r="876" spans="1:1" x14ac:dyDescent="0.3">
      <c r="A876" s="14"/>
    </row>
    <row r="877" spans="1:1" x14ac:dyDescent="0.3">
      <c r="A877" s="14"/>
    </row>
    <row r="878" spans="1:1" x14ac:dyDescent="0.3">
      <c r="A878" s="14"/>
    </row>
    <row r="879" spans="1:1" x14ac:dyDescent="0.3">
      <c r="A879" s="14"/>
    </row>
    <row r="880" spans="1:1" x14ac:dyDescent="0.3">
      <c r="A880" s="14"/>
    </row>
    <row r="881" spans="1:1" x14ac:dyDescent="0.3">
      <c r="A881" s="14"/>
    </row>
    <row r="882" spans="1:1" x14ac:dyDescent="0.3">
      <c r="A882" s="14"/>
    </row>
    <row r="883" spans="1:1" x14ac:dyDescent="0.3">
      <c r="A883" s="14"/>
    </row>
    <row r="884" spans="1:1" x14ac:dyDescent="0.3">
      <c r="A884" s="14"/>
    </row>
    <row r="885" spans="1:1" x14ac:dyDescent="0.3">
      <c r="A885" s="14"/>
    </row>
    <row r="886" spans="1:1" x14ac:dyDescent="0.3">
      <c r="A886" s="14"/>
    </row>
    <row r="887" spans="1:1" x14ac:dyDescent="0.3">
      <c r="A887" s="14"/>
    </row>
    <row r="888" spans="1:1" x14ac:dyDescent="0.3">
      <c r="A888" s="14"/>
    </row>
    <row r="889" spans="1:1" x14ac:dyDescent="0.3">
      <c r="A889" s="14"/>
    </row>
    <row r="890" spans="1:1" x14ac:dyDescent="0.3">
      <c r="A890" s="14"/>
    </row>
    <row r="891" spans="1:1" x14ac:dyDescent="0.3">
      <c r="A891" s="14"/>
    </row>
    <row r="892" spans="1:1" x14ac:dyDescent="0.3">
      <c r="A892" s="14"/>
    </row>
    <row r="893" spans="1:1" x14ac:dyDescent="0.3">
      <c r="A893" s="14"/>
    </row>
    <row r="894" spans="1:1" x14ac:dyDescent="0.3">
      <c r="A894" s="14"/>
    </row>
    <row r="895" spans="1:1" x14ac:dyDescent="0.3">
      <c r="A895" s="14"/>
    </row>
    <row r="896" spans="1:1" x14ac:dyDescent="0.3">
      <c r="A896" s="14"/>
    </row>
    <row r="897" spans="1:1" x14ac:dyDescent="0.3">
      <c r="A897" s="14"/>
    </row>
    <row r="898" spans="1:1" x14ac:dyDescent="0.3">
      <c r="A898" s="14"/>
    </row>
    <row r="899" spans="1:1" x14ac:dyDescent="0.3">
      <c r="A899" s="14"/>
    </row>
    <row r="900" spans="1:1" x14ac:dyDescent="0.3">
      <c r="A900" s="14"/>
    </row>
    <row r="901" spans="1:1" x14ac:dyDescent="0.3">
      <c r="A901" s="14"/>
    </row>
    <row r="902" spans="1:1" x14ac:dyDescent="0.3">
      <c r="A902" s="14"/>
    </row>
    <row r="903" spans="1:1" x14ac:dyDescent="0.3">
      <c r="A903" s="14"/>
    </row>
    <row r="904" spans="1:1" x14ac:dyDescent="0.3">
      <c r="A904" s="14"/>
    </row>
    <row r="905" spans="1:1" x14ac:dyDescent="0.3">
      <c r="A905" s="14"/>
    </row>
    <row r="906" spans="1:1" x14ac:dyDescent="0.3">
      <c r="A906" s="14"/>
    </row>
    <row r="907" spans="1:1" x14ac:dyDescent="0.3">
      <c r="A907" s="14"/>
    </row>
    <row r="908" spans="1:1" x14ac:dyDescent="0.3">
      <c r="A908" s="14"/>
    </row>
    <row r="909" spans="1:1" x14ac:dyDescent="0.3">
      <c r="A909" s="14"/>
    </row>
    <row r="910" spans="1:1" x14ac:dyDescent="0.3">
      <c r="A910" s="14"/>
    </row>
    <row r="911" spans="1:1" x14ac:dyDescent="0.3">
      <c r="A911" s="14"/>
    </row>
    <row r="912" spans="1:1" x14ac:dyDescent="0.3">
      <c r="A912" s="14"/>
    </row>
    <row r="913" spans="1:1" x14ac:dyDescent="0.3">
      <c r="A913" s="14"/>
    </row>
    <row r="914" spans="1:1" x14ac:dyDescent="0.3">
      <c r="A914" s="14"/>
    </row>
    <row r="915" spans="1:1" x14ac:dyDescent="0.3">
      <c r="A915" s="14"/>
    </row>
    <row r="916" spans="1:1" x14ac:dyDescent="0.3">
      <c r="A916" s="14"/>
    </row>
    <row r="917" spans="1:1" x14ac:dyDescent="0.3">
      <c r="A917" s="14"/>
    </row>
    <row r="918" spans="1:1" x14ac:dyDescent="0.3">
      <c r="A918" s="14"/>
    </row>
    <row r="919" spans="1:1" x14ac:dyDescent="0.3">
      <c r="A919" s="14"/>
    </row>
    <row r="920" spans="1:1" x14ac:dyDescent="0.3">
      <c r="A920" s="14"/>
    </row>
    <row r="921" spans="1:1" x14ac:dyDescent="0.3">
      <c r="A921" s="14"/>
    </row>
    <row r="922" spans="1:1" x14ac:dyDescent="0.3">
      <c r="A922" s="14"/>
    </row>
    <row r="923" spans="1:1" x14ac:dyDescent="0.3">
      <c r="A923" s="14"/>
    </row>
    <row r="924" spans="1:1" x14ac:dyDescent="0.3">
      <c r="A924" s="14"/>
    </row>
    <row r="925" spans="1:1" x14ac:dyDescent="0.3">
      <c r="A925" s="14"/>
    </row>
    <row r="926" spans="1:1" x14ac:dyDescent="0.3">
      <c r="A926" s="14"/>
    </row>
    <row r="927" spans="1:1" x14ac:dyDescent="0.3">
      <c r="A927" s="14"/>
    </row>
    <row r="928" spans="1:1" x14ac:dyDescent="0.3">
      <c r="A928" s="14"/>
    </row>
    <row r="929" spans="1:1" x14ac:dyDescent="0.3">
      <c r="A929" s="14"/>
    </row>
    <row r="930" spans="1:1" x14ac:dyDescent="0.3">
      <c r="A930" s="14"/>
    </row>
    <row r="931" spans="1:1" x14ac:dyDescent="0.3">
      <c r="A931" s="14"/>
    </row>
    <row r="932" spans="1:1" x14ac:dyDescent="0.3">
      <c r="A932" s="14"/>
    </row>
    <row r="933" spans="1:1" x14ac:dyDescent="0.3">
      <c r="A933" s="14"/>
    </row>
    <row r="934" spans="1:1" x14ac:dyDescent="0.3">
      <c r="A934" s="14"/>
    </row>
    <row r="935" spans="1:1" x14ac:dyDescent="0.3">
      <c r="A935" s="14"/>
    </row>
    <row r="936" spans="1:1" x14ac:dyDescent="0.3">
      <c r="A936" s="14"/>
    </row>
    <row r="937" spans="1:1" x14ac:dyDescent="0.3">
      <c r="A937" s="14"/>
    </row>
    <row r="938" spans="1:1" x14ac:dyDescent="0.3">
      <c r="A938" s="14"/>
    </row>
    <row r="939" spans="1:1" x14ac:dyDescent="0.3">
      <c r="A939" s="14"/>
    </row>
    <row r="940" spans="1:1" x14ac:dyDescent="0.3">
      <c r="A940" s="14"/>
    </row>
    <row r="941" spans="1:1" x14ac:dyDescent="0.3">
      <c r="A941" s="14"/>
    </row>
    <row r="942" spans="1:1" x14ac:dyDescent="0.3">
      <c r="A942" s="14"/>
    </row>
    <row r="943" spans="1:1" x14ac:dyDescent="0.3">
      <c r="A943" s="14"/>
    </row>
    <row r="944" spans="1:1" x14ac:dyDescent="0.3">
      <c r="A944" s="14"/>
    </row>
    <row r="945" spans="1:1" x14ac:dyDescent="0.3">
      <c r="A945" s="14"/>
    </row>
    <row r="946" spans="1:1" x14ac:dyDescent="0.3">
      <c r="A946" s="14"/>
    </row>
    <row r="947" spans="1:1" x14ac:dyDescent="0.3">
      <c r="A947" s="14"/>
    </row>
    <row r="948" spans="1:1" x14ac:dyDescent="0.3">
      <c r="A948" s="14"/>
    </row>
    <row r="949" spans="1:1" x14ac:dyDescent="0.3">
      <c r="A949" s="14"/>
    </row>
    <row r="950" spans="1:1" x14ac:dyDescent="0.3">
      <c r="A950" s="14"/>
    </row>
    <row r="951" spans="1:1" x14ac:dyDescent="0.3">
      <c r="A951" s="14"/>
    </row>
    <row r="952" spans="1:1" x14ac:dyDescent="0.3">
      <c r="A952" s="14"/>
    </row>
    <row r="953" spans="1:1" x14ac:dyDescent="0.3">
      <c r="A953" s="14"/>
    </row>
    <row r="954" spans="1:1" x14ac:dyDescent="0.3">
      <c r="A954" s="14"/>
    </row>
    <row r="955" spans="1:1" x14ac:dyDescent="0.3">
      <c r="A955" s="14"/>
    </row>
    <row r="956" spans="1:1" x14ac:dyDescent="0.3">
      <c r="A956" s="14"/>
    </row>
    <row r="957" spans="1:1" x14ac:dyDescent="0.3">
      <c r="A957" s="14"/>
    </row>
    <row r="958" spans="1:1" x14ac:dyDescent="0.3">
      <c r="A958" s="14"/>
    </row>
    <row r="959" spans="1:1" x14ac:dyDescent="0.3">
      <c r="A959" s="14"/>
    </row>
    <row r="960" spans="1:1" x14ac:dyDescent="0.3">
      <c r="A960" s="14"/>
    </row>
    <row r="961" spans="1:1" x14ac:dyDescent="0.3">
      <c r="A961" s="14"/>
    </row>
    <row r="962" spans="1:1" x14ac:dyDescent="0.3">
      <c r="A962" s="14"/>
    </row>
    <row r="963" spans="1:1" x14ac:dyDescent="0.3">
      <c r="A963" s="14"/>
    </row>
    <row r="964" spans="1:1" x14ac:dyDescent="0.3">
      <c r="A964" s="14"/>
    </row>
    <row r="965" spans="1:1" x14ac:dyDescent="0.3">
      <c r="A965" s="14"/>
    </row>
    <row r="966" spans="1:1" x14ac:dyDescent="0.3">
      <c r="A966" s="14"/>
    </row>
    <row r="967" spans="1:1" x14ac:dyDescent="0.3">
      <c r="A967" s="14"/>
    </row>
    <row r="968" spans="1:1" x14ac:dyDescent="0.3">
      <c r="A968" s="14"/>
    </row>
    <row r="969" spans="1:1" x14ac:dyDescent="0.3">
      <c r="A969" s="14"/>
    </row>
    <row r="970" spans="1:1" x14ac:dyDescent="0.3">
      <c r="A970" s="14"/>
    </row>
    <row r="971" spans="1:1" x14ac:dyDescent="0.3">
      <c r="A971" s="14"/>
    </row>
    <row r="972" spans="1:1" x14ac:dyDescent="0.3">
      <c r="A972" s="14"/>
    </row>
    <row r="973" spans="1:1" x14ac:dyDescent="0.3">
      <c r="A973" s="14"/>
    </row>
    <row r="974" spans="1:1" x14ac:dyDescent="0.3">
      <c r="A974" s="14"/>
    </row>
    <row r="975" spans="1:1" x14ac:dyDescent="0.3">
      <c r="A975" s="14"/>
    </row>
    <row r="976" spans="1:1" x14ac:dyDescent="0.3">
      <c r="A976" s="14"/>
    </row>
    <row r="977" spans="1:1" x14ac:dyDescent="0.3">
      <c r="A977" s="14"/>
    </row>
    <row r="978" spans="1:1" x14ac:dyDescent="0.3">
      <c r="A978" s="14"/>
    </row>
    <row r="979" spans="1:1" x14ac:dyDescent="0.3">
      <c r="A979" s="14"/>
    </row>
    <row r="980" spans="1:1" x14ac:dyDescent="0.3">
      <c r="A980" s="14"/>
    </row>
    <row r="981" spans="1:1" x14ac:dyDescent="0.3">
      <c r="A981" s="14"/>
    </row>
    <row r="982" spans="1:1" x14ac:dyDescent="0.3">
      <c r="A982" s="14"/>
    </row>
    <row r="983" spans="1:1" x14ac:dyDescent="0.3">
      <c r="A983" s="14"/>
    </row>
    <row r="984" spans="1:1" x14ac:dyDescent="0.3">
      <c r="A984" s="14"/>
    </row>
    <row r="985" spans="1:1" x14ac:dyDescent="0.3">
      <c r="A985" s="14"/>
    </row>
    <row r="986" spans="1:1" x14ac:dyDescent="0.3">
      <c r="A986" s="14"/>
    </row>
    <row r="987" spans="1:1" x14ac:dyDescent="0.3">
      <c r="A987" s="14"/>
    </row>
    <row r="988" spans="1:1" x14ac:dyDescent="0.3">
      <c r="A988" s="14"/>
    </row>
    <row r="989" spans="1:1" x14ac:dyDescent="0.3">
      <c r="A989" s="14"/>
    </row>
    <row r="990" spans="1:1" x14ac:dyDescent="0.3">
      <c r="A990" s="14"/>
    </row>
    <row r="991" spans="1:1" x14ac:dyDescent="0.3">
      <c r="A991" s="14"/>
    </row>
    <row r="992" spans="1:1" x14ac:dyDescent="0.3">
      <c r="A992" s="14"/>
    </row>
    <row r="993" spans="1:1" x14ac:dyDescent="0.3">
      <c r="A993" s="14"/>
    </row>
    <row r="994" spans="1:1" x14ac:dyDescent="0.3">
      <c r="A994" s="14"/>
    </row>
    <row r="995" spans="1:1" x14ac:dyDescent="0.3">
      <c r="A995" s="14"/>
    </row>
    <row r="996" spans="1:1" x14ac:dyDescent="0.3">
      <c r="A996" s="14"/>
    </row>
    <row r="997" spans="1:1" x14ac:dyDescent="0.3">
      <c r="A997" s="14"/>
    </row>
    <row r="998" spans="1:1" x14ac:dyDescent="0.3">
      <c r="A998" s="14"/>
    </row>
    <row r="999" spans="1:1" x14ac:dyDescent="0.3">
      <c r="A999" s="14"/>
    </row>
    <row r="1000" spans="1:1" x14ac:dyDescent="0.3">
      <c r="A1000" s="14"/>
    </row>
    <row r="1001" spans="1:1" x14ac:dyDescent="0.3">
      <c r="A1001" s="14"/>
    </row>
    <row r="1002" spans="1:1" x14ac:dyDescent="0.3">
      <c r="A1002" s="14"/>
    </row>
    <row r="1003" spans="1:1" x14ac:dyDescent="0.3">
      <c r="A1003" s="14"/>
    </row>
    <row r="1004" spans="1:1" x14ac:dyDescent="0.3">
      <c r="A1004" s="14"/>
    </row>
    <row r="1005" spans="1:1" x14ac:dyDescent="0.3">
      <c r="A1005" s="14"/>
    </row>
    <row r="1006" spans="1:1" x14ac:dyDescent="0.3">
      <c r="A1006" s="14"/>
    </row>
    <row r="1007" spans="1:1" x14ac:dyDescent="0.3">
      <c r="A1007" s="14"/>
    </row>
    <row r="1008" spans="1:1" x14ac:dyDescent="0.3">
      <c r="A1008" s="14"/>
    </row>
    <row r="1009" spans="1:1" x14ac:dyDescent="0.3">
      <c r="A1009" s="14"/>
    </row>
    <row r="1010" spans="1:1" x14ac:dyDescent="0.3">
      <c r="A1010" s="14"/>
    </row>
    <row r="1011" spans="1:1" x14ac:dyDescent="0.3">
      <c r="A1011" s="14"/>
    </row>
    <row r="1012" spans="1:1" x14ac:dyDescent="0.3">
      <c r="A1012" s="14"/>
    </row>
    <row r="1013" spans="1:1" x14ac:dyDescent="0.3">
      <c r="A1013" s="14"/>
    </row>
    <row r="1014" spans="1:1" x14ac:dyDescent="0.3">
      <c r="A1014" s="14"/>
    </row>
    <row r="1015" spans="1:1" x14ac:dyDescent="0.3">
      <c r="A1015" s="14"/>
    </row>
    <row r="1016" spans="1:1" x14ac:dyDescent="0.3">
      <c r="A1016" s="14"/>
    </row>
    <row r="1017" spans="1:1" x14ac:dyDescent="0.3">
      <c r="A1017" s="14"/>
    </row>
    <row r="1018" spans="1:1" x14ac:dyDescent="0.3">
      <c r="A1018" s="14"/>
    </row>
    <row r="1019" spans="1:1" x14ac:dyDescent="0.3">
      <c r="A1019" s="14"/>
    </row>
    <row r="1020" spans="1:1" x14ac:dyDescent="0.3">
      <c r="A1020" s="14"/>
    </row>
    <row r="1021" spans="1:1" x14ac:dyDescent="0.3">
      <c r="A1021" s="14"/>
    </row>
    <row r="1022" spans="1:1" x14ac:dyDescent="0.3">
      <c r="A1022" s="14"/>
    </row>
    <row r="1023" spans="1:1" x14ac:dyDescent="0.3">
      <c r="A1023" s="14"/>
    </row>
    <row r="1024" spans="1:1" x14ac:dyDescent="0.3">
      <c r="A1024" s="14"/>
    </row>
    <row r="1025" spans="1:1" x14ac:dyDescent="0.3">
      <c r="A1025" s="14"/>
    </row>
    <row r="1026" spans="1:1" x14ac:dyDescent="0.3">
      <c r="A1026" s="14"/>
    </row>
    <row r="1027" spans="1:1" x14ac:dyDescent="0.3">
      <c r="A1027" s="14"/>
    </row>
    <row r="1028" spans="1:1" x14ac:dyDescent="0.3">
      <c r="A1028" s="14"/>
    </row>
    <row r="1029" spans="1:1" x14ac:dyDescent="0.3">
      <c r="A1029" s="14"/>
    </row>
    <row r="1030" spans="1:1" x14ac:dyDescent="0.3">
      <c r="A1030" s="14"/>
    </row>
    <row r="1031" spans="1:1" x14ac:dyDescent="0.3">
      <c r="A1031" s="14"/>
    </row>
    <row r="1032" spans="1:1" x14ac:dyDescent="0.3">
      <c r="A1032" s="14"/>
    </row>
    <row r="1033" spans="1:1" x14ac:dyDescent="0.3">
      <c r="A1033" s="14"/>
    </row>
    <row r="1034" spans="1:1" x14ac:dyDescent="0.3">
      <c r="A1034" s="14"/>
    </row>
    <row r="1035" spans="1:1" x14ac:dyDescent="0.3">
      <c r="A1035" s="14"/>
    </row>
    <row r="1036" spans="1:1" x14ac:dyDescent="0.3">
      <c r="A1036" s="14"/>
    </row>
    <row r="1037" spans="1:1" x14ac:dyDescent="0.3">
      <c r="A1037" s="14"/>
    </row>
    <row r="1038" spans="1:1" x14ac:dyDescent="0.3">
      <c r="A1038" s="14"/>
    </row>
    <row r="1039" spans="1:1" x14ac:dyDescent="0.3">
      <c r="A1039" s="14"/>
    </row>
    <row r="1040" spans="1:1" x14ac:dyDescent="0.3">
      <c r="A1040" s="14"/>
    </row>
    <row r="1041" spans="1:1" x14ac:dyDescent="0.3">
      <c r="A1041" s="14"/>
    </row>
    <row r="1042" spans="1:1" x14ac:dyDescent="0.3">
      <c r="A1042" s="14"/>
    </row>
    <row r="1043" spans="1:1" x14ac:dyDescent="0.3">
      <c r="A1043" s="14"/>
    </row>
    <row r="1044" spans="1:1" x14ac:dyDescent="0.3">
      <c r="A1044" s="14"/>
    </row>
    <row r="1045" spans="1:1" x14ac:dyDescent="0.3">
      <c r="A1045" s="14"/>
    </row>
    <row r="1046" spans="1:1" x14ac:dyDescent="0.3">
      <c r="A1046" s="14"/>
    </row>
    <row r="1047" spans="1:1" x14ac:dyDescent="0.3">
      <c r="A1047" s="14"/>
    </row>
    <row r="1048" spans="1:1" x14ac:dyDescent="0.3">
      <c r="A1048" s="14"/>
    </row>
    <row r="1049" spans="1:1" x14ac:dyDescent="0.3">
      <c r="A1049" s="14"/>
    </row>
    <row r="1050" spans="1:1" x14ac:dyDescent="0.3">
      <c r="A1050" s="14"/>
    </row>
    <row r="1051" spans="1:1" x14ac:dyDescent="0.3">
      <c r="A1051" s="14"/>
    </row>
    <row r="1052" spans="1:1" x14ac:dyDescent="0.3">
      <c r="A1052" s="14"/>
    </row>
    <row r="1053" spans="1:1" x14ac:dyDescent="0.3">
      <c r="A1053" s="14"/>
    </row>
    <row r="1054" spans="1:1" x14ac:dyDescent="0.3">
      <c r="A1054" s="14"/>
    </row>
    <row r="1055" spans="1:1" x14ac:dyDescent="0.3">
      <c r="A1055" s="14"/>
    </row>
    <row r="1056" spans="1:1" x14ac:dyDescent="0.3">
      <c r="A1056" s="14"/>
    </row>
    <row r="1057" spans="1:1" x14ac:dyDescent="0.3">
      <c r="A1057" s="14"/>
    </row>
    <row r="1058" spans="1:1" x14ac:dyDescent="0.3">
      <c r="A1058" s="14"/>
    </row>
    <row r="1059" spans="1:1" x14ac:dyDescent="0.3">
      <c r="A1059" s="14"/>
    </row>
    <row r="1060" spans="1:1" x14ac:dyDescent="0.3">
      <c r="A1060" s="14"/>
    </row>
    <row r="1061" spans="1:1" x14ac:dyDescent="0.3">
      <c r="A1061" s="14"/>
    </row>
    <row r="1062" spans="1:1" x14ac:dyDescent="0.3">
      <c r="A1062" s="14"/>
    </row>
    <row r="1063" spans="1:1" x14ac:dyDescent="0.3">
      <c r="A1063" s="14"/>
    </row>
    <row r="1064" spans="1:1" x14ac:dyDescent="0.3">
      <c r="A1064" s="14"/>
    </row>
    <row r="1065" spans="1:1" x14ac:dyDescent="0.3">
      <c r="A1065" s="14"/>
    </row>
    <row r="1066" spans="1:1" x14ac:dyDescent="0.3">
      <c r="A1066" s="14"/>
    </row>
    <row r="1067" spans="1:1" x14ac:dyDescent="0.3">
      <c r="A1067" s="14"/>
    </row>
    <row r="1068" spans="1:1" x14ac:dyDescent="0.3">
      <c r="A1068" s="14"/>
    </row>
    <row r="1069" spans="1:1" x14ac:dyDescent="0.3">
      <c r="A1069" s="14"/>
    </row>
    <row r="1070" spans="1:1" x14ac:dyDescent="0.3">
      <c r="A1070" s="14"/>
    </row>
    <row r="1071" spans="1:1" x14ac:dyDescent="0.3">
      <c r="A1071" s="14"/>
    </row>
    <row r="1072" spans="1:1" x14ac:dyDescent="0.3">
      <c r="A1072" s="14"/>
    </row>
    <row r="1073" spans="1:1" x14ac:dyDescent="0.3">
      <c r="A1073" s="14"/>
    </row>
    <row r="1074" spans="1:1" x14ac:dyDescent="0.3">
      <c r="A1074" s="14"/>
    </row>
    <row r="1075" spans="1:1" x14ac:dyDescent="0.3">
      <c r="A1075" s="14"/>
    </row>
    <row r="1076" spans="1:1" x14ac:dyDescent="0.3">
      <c r="A1076" s="14"/>
    </row>
    <row r="1077" spans="1:1" x14ac:dyDescent="0.3">
      <c r="A1077" s="14"/>
    </row>
    <row r="1078" spans="1:1" x14ac:dyDescent="0.3">
      <c r="A1078" s="14"/>
    </row>
    <row r="1079" spans="1:1" x14ac:dyDescent="0.3">
      <c r="A1079" s="14"/>
    </row>
    <row r="1080" spans="1:1" x14ac:dyDescent="0.3">
      <c r="A1080" s="14"/>
    </row>
    <row r="1081" spans="1:1" x14ac:dyDescent="0.3">
      <c r="A1081" s="14"/>
    </row>
    <row r="1082" spans="1:1" x14ac:dyDescent="0.3">
      <c r="A1082" s="14"/>
    </row>
    <row r="1083" spans="1:1" x14ac:dyDescent="0.3">
      <c r="A1083" s="14"/>
    </row>
    <row r="1084" spans="1:1" x14ac:dyDescent="0.3">
      <c r="A1084" s="14"/>
    </row>
    <row r="1085" spans="1:1" x14ac:dyDescent="0.3">
      <c r="A1085" s="14"/>
    </row>
    <row r="1086" spans="1:1" x14ac:dyDescent="0.3">
      <c r="A1086" s="14"/>
    </row>
    <row r="1087" spans="1:1" x14ac:dyDescent="0.3">
      <c r="A1087" s="14"/>
    </row>
    <row r="1088" spans="1:1" x14ac:dyDescent="0.3">
      <c r="A1088" s="14"/>
    </row>
    <row r="1089" spans="1:1" x14ac:dyDescent="0.3">
      <c r="A1089" s="14"/>
    </row>
    <row r="1090" spans="1:1" x14ac:dyDescent="0.3">
      <c r="A1090" s="14"/>
    </row>
    <row r="1091" spans="1:1" x14ac:dyDescent="0.3">
      <c r="A1091" s="14"/>
    </row>
    <row r="1092" spans="1:1" x14ac:dyDescent="0.3">
      <c r="A1092" s="14"/>
    </row>
    <row r="1093" spans="1:1" x14ac:dyDescent="0.3">
      <c r="A1093" s="14"/>
    </row>
    <row r="1094" spans="1:1" x14ac:dyDescent="0.3">
      <c r="A1094" s="14"/>
    </row>
    <row r="1095" spans="1:1" x14ac:dyDescent="0.3">
      <c r="A1095" s="14"/>
    </row>
    <row r="1096" spans="1:1" x14ac:dyDescent="0.3">
      <c r="A1096" s="14"/>
    </row>
    <row r="1097" spans="1:1" x14ac:dyDescent="0.3">
      <c r="A1097" s="14"/>
    </row>
    <row r="1098" spans="1:1" x14ac:dyDescent="0.3">
      <c r="A1098" s="14"/>
    </row>
    <row r="1099" spans="1:1" x14ac:dyDescent="0.3">
      <c r="A1099" s="14"/>
    </row>
    <row r="1100" spans="1:1" x14ac:dyDescent="0.3">
      <c r="A1100" s="14"/>
    </row>
    <row r="1101" spans="1:1" x14ac:dyDescent="0.3">
      <c r="A1101" s="14"/>
    </row>
    <row r="1102" spans="1:1" x14ac:dyDescent="0.3">
      <c r="A1102" s="14"/>
    </row>
    <row r="1103" spans="1:1" x14ac:dyDescent="0.3">
      <c r="A1103" s="14"/>
    </row>
    <row r="1104" spans="1:1" x14ac:dyDescent="0.3">
      <c r="A1104" s="14"/>
    </row>
    <row r="1105" spans="1:1" x14ac:dyDescent="0.3">
      <c r="A1105" s="14"/>
    </row>
    <row r="1106" spans="1:1" x14ac:dyDescent="0.3">
      <c r="A1106" s="14"/>
    </row>
    <row r="1107" spans="1:1" x14ac:dyDescent="0.3">
      <c r="A1107" s="14"/>
    </row>
    <row r="1108" spans="1:1" x14ac:dyDescent="0.3">
      <c r="A1108" s="14"/>
    </row>
    <row r="1109" spans="1:1" x14ac:dyDescent="0.3">
      <c r="A1109" s="14"/>
    </row>
    <row r="1110" spans="1:1" x14ac:dyDescent="0.3">
      <c r="A1110" s="14"/>
    </row>
    <row r="1111" spans="1:1" x14ac:dyDescent="0.3">
      <c r="A1111" s="14"/>
    </row>
    <row r="1112" spans="1:1" x14ac:dyDescent="0.3">
      <c r="A1112" s="14"/>
    </row>
    <row r="1113" spans="1:1" x14ac:dyDescent="0.3">
      <c r="A1113" s="14"/>
    </row>
    <row r="1114" spans="1:1" x14ac:dyDescent="0.3">
      <c r="A1114" s="14"/>
    </row>
    <row r="1115" spans="1:1" x14ac:dyDescent="0.3">
      <c r="A1115" s="14"/>
    </row>
    <row r="1116" spans="1:1" x14ac:dyDescent="0.3">
      <c r="A1116" s="14"/>
    </row>
    <row r="1117" spans="1:1" x14ac:dyDescent="0.3">
      <c r="A1117" s="14"/>
    </row>
    <row r="1118" spans="1:1" x14ac:dyDescent="0.3">
      <c r="A1118" s="14"/>
    </row>
    <row r="1119" spans="1:1" x14ac:dyDescent="0.3">
      <c r="A1119" s="14"/>
    </row>
    <row r="1120" spans="1:1" x14ac:dyDescent="0.3">
      <c r="A1120" s="14"/>
    </row>
    <row r="1121" spans="1:1" x14ac:dyDescent="0.3">
      <c r="A1121" s="14"/>
    </row>
    <row r="1122" spans="1:1" x14ac:dyDescent="0.3">
      <c r="A1122" s="14"/>
    </row>
    <row r="1123" spans="1:1" x14ac:dyDescent="0.3">
      <c r="A1123" s="14"/>
    </row>
    <row r="1124" spans="1:1" x14ac:dyDescent="0.3">
      <c r="A1124" s="14"/>
    </row>
    <row r="1125" spans="1:1" x14ac:dyDescent="0.3">
      <c r="A1125" s="14"/>
    </row>
    <row r="1126" spans="1:1" x14ac:dyDescent="0.3">
      <c r="A1126" s="14"/>
    </row>
    <row r="1127" spans="1:1" x14ac:dyDescent="0.3">
      <c r="A1127" s="14"/>
    </row>
    <row r="1128" spans="1:1" x14ac:dyDescent="0.3">
      <c r="A1128" s="14"/>
    </row>
    <row r="1129" spans="1:1" x14ac:dyDescent="0.3">
      <c r="A1129" s="14"/>
    </row>
    <row r="1130" spans="1:1" x14ac:dyDescent="0.3">
      <c r="A1130" s="14"/>
    </row>
    <row r="1131" spans="1:1" x14ac:dyDescent="0.3">
      <c r="A1131" s="14"/>
    </row>
    <row r="1132" spans="1:1" x14ac:dyDescent="0.3">
      <c r="A1132" s="14"/>
    </row>
    <row r="1133" spans="1:1" x14ac:dyDescent="0.3">
      <c r="A1133" s="14"/>
    </row>
    <row r="1134" spans="1:1" x14ac:dyDescent="0.3">
      <c r="A1134" s="14"/>
    </row>
    <row r="1135" spans="1:1" x14ac:dyDescent="0.3">
      <c r="A1135" s="14"/>
    </row>
    <row r="1136" spans="1:1" x14ac:dyDescent="0.3">
      <c r="A1136" s="14"/>
    </row>
    <row r="1137" spans="1:1" x14ac:dyDescent="0.3">
      <c r="A1137" s="14"/>
    </row>
    <row r="1138" spans="1:1" x14ac:dyDescent="0.3">
      <c r="A1138" s="14"/>
    </row>
    <row r="1139" spans="1:1" x14ac:dyDescent="0.3">
      <c r="A1139" s="14"/>
    </row>
    <row r="1140" spans="1:1" x14ac:dyDescent="0.3">
      <c r="A1140" s="14"/>
    </row>
    <row r="1141" spans="1:1" x14ac:dyDescent="0.3">
      <c r="A1141" s="14"/>
    </row>
    <row r="1142" spans="1:1" x14ac:dyDescent="0.3">
      <c r="A1142" s="14"/>
    </row>
    <row r="1143" spans="1:1" x14ac:dyDescent="0.3">
      <c r="A1143" s="14"/>
    </row>
    <row r="1144" spans="1:1" x14ac:dyDescent="0.3">
      <c r="A1144" s="14"/>
    </row>
    <row r="1145" spans="1:1" x14ac:dyDescent="0.3">
      <c r="A1145" s="14"/>
    </row>
    <row r="1146" spans="1:1" x14ac:dyDescent="0.3">
      <c r="A1146" s="14"/>
    </row>
    <row r="1147" spans="1:1" x14ac:dyDescent="0.3">
      <c r="A1147" s="14"/>
    </row>
    <row r="1148" spans="1:1" x14ac:dyDescent="0.3">
      <c r="A1148" s="14"/>
    </row>
    <row r="1149" spans="1:1" x14ac:dyDescent="0.3">
      <c r="A1149" s="14"/>
    </row>
    <row r="1150" spans="1:1" x14ac:dyDescent="0.3">
      <c r="A1150" s="14"/>
    </row>
    <row r="1151" spans="1:1" x14ac:dyDescent="0.3">
      <c r="A1151" s="14"/>
    </row>
    <row r="1152" spans="1:1" x14ac:dyDescent="0.3">
      <c r="A1152" s="14"/>
    </row>
    <row r="1153" spans="1:1" x14ac:dyDescent="0.3">
      <c r="A1153" s="14"/>
    </row>
    <row r="1154" spans="1:1" x14ac:dyDescent="0.3">
      <c r="A1154" s="14"/>
    </row>
    <row r="1155" spans="1:1" x14ac:dyDescent="0.3">
      <c r="A1155" s="14"/>
    </row>
    <row r="1156" spans="1:1" x14ac:dyDescent="0.3">
      <c r="A1156" s="14"/>
    </row>
    <row r="1157" spans="1:1" x14ac:dyDescent="0.3">
      <c r="A1157" s="14"/>
    </row>
    <row r="1158" spans="1:1" x14ac:dyDescent="0.3">
      <c r="A1158" s="14"/>
    </row>
    <row r="1159" spans="1:1" x14ac:dyDescent="0.3">
      <c r="A1159" s="14"/>
    </row>
    <row r="1160" spans="1:1" x14ac:dyDescent="0.3">
      <c r="A1160" s="14"/>
    </row>
    <row r="1161" spans="1:1" x14ac:dyDescent="0.3">
      <c r="A1161" s="14"/>
    </row>
    <row r="1162" spans="1:1" x14ac:dyDescent="0.3">
      <c r="A1162" s="14"/>
    </row>
    <row r="1163" spans="1:1" x14ac:dyDescent="0.3">
      <c r="A1163" s="14"/>
    </row>
    <row r="1164" spans="1:1" x14ac:dyDescent="0.3">
      <c r="A1164" s="14"/>
    </row>
    <row r="1165" spans="1:1" x14ac:dyDescent="0.3">
      <c r="A1165" s="14"/>
    </row>
    <row r="1166" spans="1:1" x14ac:dyDescent="0.3">
      <c r="A1166" s="14"/>
    </row>
    <row r="1167" spans="1:1" x14ac:dyDescent="0.3">
      <c r="A1167" s="14"/>
    </row>
    <row r="1168" spans="1:1" x14ac:dyDescent="0.3">
      <c r="A1168" s="14"/>
    </row>
    <row r="1169" spans="1:1" x14ac:dyDescent="0.3">
      <c r="A1169" s="14"/>
    </row>
    <row r="1170" spans="1:1" x14ac:dyDescent="0.3">
      <c r="A1170" s="14"/>
    </row>
    <row r="1171" spans="1:1" x14ac:dyDescent="0.3">
      <c r="A1171" s="14"/>
    </row>
    <row r="1172" spans="1:1" x14ac:dyDescent="0.3">
      <c r="A1172" s="14"/>
    </row>
    <row r="1173" spans="1:1" x14ac:dyDescent="0.3">
      <c r="A1173" s="14"/>
    </row>
    <row r="1174" spans="1:1" x14ac:dyDescent="0.3">
      <c r="A1174" s="14"/>
    </row>
    <row r="1175" spans="1:1" x14ac:dyDescent="0.3">
      <c r="A1175" s="14"/>
    </row>
    <row r="1176" spans="1:1" x14ac:dyDescent="0.3">
      <c r="A1176" s="14"/>
    </row>
    <row r="1177" spans="1:1" x14ac:dyDescent="0.3">
      <c r="A1177" s="14"/>
    </row>
    <row r="1178" spans="1:1" x14ac:dyDescent="0.3">
      <c r="A1178" s="14"/>
    </row>
    <row r="1179" spans="1:1" x14ac:dyDescent="0.3">
      <c r="A1179" s="14"/>
    </row>
    <row r="1180" spans="1:1" x14ac:dyDescent="0.3">
      <c r="A1180" s="14"/>
    </row>
    <row r="1181" spans="1:1" x14ac:dyDescent="0.3">
      <c r="A1181" s="14"/>
    </row>
    <row r="1182" spans="1:1" x14ac:dyDescent="0.3">
      <c r="A1182" s="14"/>
    </row>
    <row r="1183" spans="1:1" x14ac:dyDescent="0.3">
      <c r="A1183" s="14"/>
    </row>
    <row r="1184" spans="1:1" x14ac:dyDescent="0.3">
      <c r="A1184" s="14"/>
    </row>
    <row r="1185" spans="1:1" x14ac:dyDescent="0.3">
      <c r="A1185" s="14"/>
    </row>
    <row r="1186" spans="1:1" x14ac:dyDescent="0.3">
      <c r="A1186" s="14"/>
    </row>
    <row r="1187" spans="1:1" x14ac:dyDescent="0.3">
      <c r="A1187" s="14"/>
    </row>
    <row r="1188" spans="1:1" x14ac:dyDescent="0.3">
      <c r="A1188" s="14"/>
    </row>
    <row r="1189" spans="1:1" x14ac:dyDescent="0.3">
      <c r="A1189" s="14"/>
    </row>
    <row r="1190" spans="1:1" x14ac:dyDescent="0.3">
      <c r="A1190" s="14"/>
    </row>
    <row r="1191" spans="1:1" x14ac:dyDescent="0.3">
      <c r="A1191" s="14"/>
    </row>
    <row r="1192" spans="1:1" x14ac:dyDescent="0.3">
      <c r="A1192" s="14"/>
    </row>
    <row r="1193" spans="1:1" x14ac:dyDescent="0.3">
      <c r="A1193" s="14"/>
    </row>
    <row r="1194" spans="1:1" x14ac:dyDescent="0.3">
      <c r="A1194" s="14"/>
    </row>
    <row r="1195" spans="1:1" x14ac:dyDescent="0.3">
      <c r="A1195" s="14"/>
    </row>
    <row r="1196" spans="1:1" x14ac:dyDescent="0.3">
      <c r="A1196" s="14"/>
    </row>
    <row r="1197" spans="1:1" x14ac:dyDescent="0.3">
      <c r="A1197" s="14"/>
    </row>
    <row r="1198" spans="1:1" x14ac:dyDescent="0.3">
      <c r="A1198" s="14"/>
    </row>
    <row r="1199" spans="1:1" x14ac:dyDescent="0.3">
      <c r="A1199" s="14"/>
    </row>
    <row r="1200" spans="1:1" x14ac:dyDescent="0.3">
      <c r="A1200" s="14"/>
    </row>
    <row r="1201" spans="1:1" x14ac:dyDescent="0.3">
      <c r="A1201" s="14"/>
    </row>
    <row r="1202" spans="1:1" x14ac:dyDescent="0.3">
      <c r="A1202" s="14"/>
    </row>
    <row r="1203" spans="1:1" x14ac:dyDescent="0.3">
      <c r="A1203" s="14"/>
    </row>
    <row r="1204" spans="1:1" x14ac:dyDescent="0.3">
      <c r="A1204" s="14"/>
    </row>
    <row r="1205" spans="1:1" x14ac:dyDescent="0.3">
      <c r="A1205" s="14"/>
    </row>
    <row r="1206" spans="1:1" x14ac:dyDescent="0.3">
      <c r="A1206" s="14"/>
    </row>
    <row r="1207" spans="1:1" x14ac:dyDescent="0.3">
      <c r="A1207" s="14"/>
    </row>
    <row r="1208" spans="1:1" x14ac:dyDescent="0.3">
      <c r="A1208" s="14"/>
    </row>
    <row r="1209" spans="1:1" x14ac:dyDescent="0.3">
      <c r="A1209" s="14"/>
    </row>
    <row r="1210" spans="1:1" x14ac:dyDescent="0.3">
      <c r="A1210" s="14"/>
    </row>
    <row r="1211" spans="1:1" x14ac:dyDescent="0.3">
      <c r="A1211" s="14"/>
    </row>
    <row r="1212" spans="1:1" x14ac:dyDescent="0.3">
      <c r="A1212" s="14"/>
    </row>
    <row r="1213" spans="1:1" x14ac:dyDescent="0.3">
      <c r="A1213" s="14"/>
    </row>
    <row r="1214" spans="1:1" x14ac:dyDescent="0.3">
      <c r="A1214" s="14"/>
    </row>
    <row r="1215" spans="1:1" x14ac:dyDescent="0.3">
      <c r="A1215" s="14"/>
    </row>
    <row r="1216" spans="1:1" x14ac:dyDescent="0.3">
      <c r="A1216" s="14"/>
    </row>
    <row r="1217" spans="1:1" x14ac:dyDescent="0.3">
      <c r="A1217" s="14"/>
    </row>
    <row r="1218" spans="1:1" x14ac:dyDescent="0.3">
      <c r="A1218" s="14"/>
    </row>
    <row r="1219" spans="1:1" x14ac:dyDescent="0.3">
      <c r="A1219" s="14"/>
    </row>
    <row r="1220" spans="1:1" x14ac:dyDescent="0.3">
      <c r="A1220" s="14"/>
    </row>
    <row r="1221" spans="1:1" x14ac:dyDescent="0.3">
      <c r="A1221" s="14"/>
    </row>
    <row r="1222" spans="1:1" x14ac:dyDescent="0.3">
      <c r="A1222" s="14"/>
    </row>
    <row r="1223" spans="1:1" x14ac:dyDescent="0.3">
      <c r="A1223" s="14"/>
    </row>
    <row r="1224" spans="1:1" x14ac:dyDescent="0.3">
      <c r="A1224" s="14"/>
    </row>
    <row r="1225" spans="1:1" x14ac:dyDescent="0.3">
      <c r="A1225" s="14"/>
    </row>
    <row r="1226" spans="1:1" x14ac:dyDescent="0.3">
      <c r="A1226" s="14"/>
    </row>
    <row r="1227" spans="1:1" x14ac:dyDescent="0.3">
      <c r="A1227" s="14"/>
    </row>
    <row r="1228" spans="1:1" x14ac:dyDescent="0.3">
      <c r="A1228" s="14"/>
    </row>
    <row r="1229" spans="1:1" x14ac:dyDescent="0.3">
      <c r="A1229" s="14"/>
    </row>
    <row r="1230" spans="1:1" x14ac:dyDescent="0.3">
      <c r="A1230" s="14"/>
    </row>
    <row r="1231" spans="1:1" x14ac:dyDescent="0.3">
      <c r="A1231" s="14"/>
    </row>
    <row r="1232" spans="1:1" x14ac:dyDescent="0.3">
      <c r="A1232" s="14"/>
    </row>
    <row r="1233" spans="1:1" x14ac:dyDescent="0.3">
      <c r="A1233" s="14"/>
    </row>
    <row r="1234" spans="1:1" x14ac:dyDescent="0.3">
      <c r="A1234" s="14"/>
    </row>
    <row r="1235" spans="1:1" x14ac:dyDescent="0.3">
      <c r="A1235" s="14"/>
    </row>
    <row r="1236" spans="1:1" x14ac:dyDescent="0.3">
      <c r="A1236" s="14"/>
    </row>
    <row r="1237" spans="1:1" x14ac:dyDescent="0.3">
      <c r="A1237" s="14"/>
    </row>
    <row r="1238" spans="1:1" x14ac:dyDescent="0.3">
      <c r="A1238" s="14"/>
    </row>
    <row r="1239" spans="1:1" x14ac:dyDescent="0.3">
      <c r="A1239" s="14"/>
    </row>
    <row r="1240" spans="1:1" x14ac:dyDescent="0.3">
      <c r="A1240" s="14"/>
    </row>
    <row r="1241" spans="1:1" x14ac:dyDescent="0.3">
      <c r="A1241" s="14"/>
    </row>
    <row r="1242" spans="1:1" x14ac:dyDescent="0.3">
      <c r="A1242" s="14"/>
    </row>
    <row r="1243" spans="1:1" x14ac:dyDescent="0.3">
      <c r="A1243" s="14"/>
    </row>
    <row r="1244" spans="1:1" x14ac:dyDescent="0.3">
      <c r="A1244" s="14"/>
    </row>
    <row r="1245" spans="1:1" x14ac:dyDescent="0.3">
      <c r="A1245" s="14"/>
    </row>
    <row r="1246" spans="1:1" x14ac:dyDescent="0.3">
      <c r="A1246" s="14"/>
    </row>
    <row r="1247" spans="1:1" x14ac:dyDescent="0.3">
      <c r="A1247" s="14"/>
    </row>
    <row r="1248" spans="1:1" x14ac:dyDescent="0.3">
      <c r="A1248" s="14"/>
    </row>
    <row r="1249" spans="1:1" x14ac:dyDescent="0.3">
      <c r="A1249" s="14"/>
    </row>
    <row r="1250" spans="1:1" x14ac:dyDescent="0.3">
      <c r="A1250" s="14"/>
    </row>
    <row r="1251" spans="1:1" x14ac:dyDescent="0.3">
      <c r="A1251" s="14"/>
    </row>
    <row r="1252" spans="1:1" x14ac:dyDescent="0.3">
      <c r="A1252" s="14"/>
    </row>
    <row r="1253" spans="1:1" x14ac:dyDescent="0.3">
      <c r="A1253" s="14"/>
    </row>
    <row r="1254" spans="1:1" x14ac:dyDescent="0.3">
      <c r="A1254" s="14"/>
    </row>
    <row r="1255" spans="1:1" x14ac:dyDescent="0.3">
      <c r="A1255" s="14"/>
    </row>
    <row r="1256" spans="1:1" x14ac:dyDescent="0.3">
      <c r="A1256" s="14"/>
    </row>
    <row r="1257" spans="1:1" x14ac:dyDescent="0.3">
      <c r="A1257" s="14"/>
    </row>
    <row r="1258" spans="1:1" x14ac:dyDescent="0.3">
      <c r="A1258" s="14"/>
    </row>
    <row r="1259" spans="1:1" x14ac:dyDescent="0.3">
      <c r="A1259" s="14"/>
    </row>
    <row r="1260" spans="1:1" x14ac:dyDescent="0.3">
      <c r="A1260" s="14"/>
    </row>
    <row r="1261" spans="1:1" x14ac:dyDescent="0.3">
      <c r="A1261" s="14"/>
    </row>
    <row r="1262" spans="1:1" x14ac:dyDescent="0.3">
      <c r="A1262" s="14"/>
    </row>
    <row r="1263" spans="1:1" x14ac:dyDescent="0.3">
      <c r="A1263" s="14"/>
    </row>
    <row r="1264" spans="1:1" x14ac:dyDescent="0.3">
      <c r="A1264" s="14"/>
    </row>
    <row r="1265" spans="1:1" x14ac:dyDescent="0.3">
      <c r="A1265" s="14"/>
    </row>
    <row r="1266" spans="1:1" x14ac:dyDescent="0.3">
      <c r="A1266" s="14"/>
    </row>
    <row r="1267" spans="1:1" x14ac:dyDescent="0.3">
      <c r="A1267" s="14"/>
    </row>
    <row r="1268" spans="1:1" x14ac:dyDescent="0.3">
      <c r="A1268" s="14"/>
    </row>
    <row r="1269" spans="1:1" x14ac:dyDescent="0.3">
      <c r="A1269" s="14"/>
    </row>
    <row r="1270" spans="1:1" x14ac:dyDescent="0.3">
      <c r="A1270" s="14"/>
    </row>
    <row r="1271" spans="1:1" x14ac:dyDescent="0.3">
      <c r="A1271" s="14"/>
    </row>
    <row r="1272" spans="1:1" x14ac:dyDescent="0.3">
      <c r="A1272" s="14"/>
    </row>
    <row r="1273" spans="1:1" x14ac:dyDescent="0.3">
      <c r="A1273" s="14"/>
    </row>
    <row r="1274" spans="1:1" x14ac:dyDescent="0.3">
      <c r="A1274" s="14"/>
    </row>
    <row r="1275" spans="1:1" x14ac:dyDescent="0.3">
      <c r="A1275" s="14"/>
    </row>
    <row r="1276" spans="1:1" x14ac:dyDescent="0.3">
      <c r="A1276" s="14"/>
    </row>
    <row r="1277" spans="1:1" x14ac:dyDescent="0.3">
      <c r="A1277" s="14"/>
    </row>
    <row r="1278" spans="1:1" x14ac:dyDescent="0.3">
      <c r="A1278" s="14"/>
    </row>
  </sheetData>
  <sheetProtection selectLockedCells="1"/>
  <protectedRanges>
    <protectedRange sqref="I65:J66 A11:J11 A10:J10 I21:J22 I32:J33 I43:J44 I54:J55" name="Personnel"/>
    <protectedRange sqref="I139:J139 J126:J128 J81 J109 M78:M80 M82:M83 M108 M129:M130" name="Personnel_3"/>
  </protectedRanges>
  <dataConsolidate/>
  <mergeCells count="227">
    <mergeCell ref="A1:F1"/>
    <mergeCell ref="H1:K1"/>
    <mergeCell ref="A2:A3"/>
    <mergeCell ref="B2:F3"/>
    <mergeCell ref="A6:B6"/>
    <mergeCell ref="K8:K9"/>
    <mergeCell ref="A10:B10"/>
    <mergeCell ref="F10:G10"/>
    <mergeCell ref="A11:B11"/>
    <mergeCell ref="F11:G11"/>
    <mergeCell ref="A7:B7"/>
    <mergeCell ref="A8:B9"/>
    <mergeCell ref="D8:D9"/>
    <mergeCell ref="E8:E9"/>
    <mergeCell ref="F8:G9"/>
    <mergeCell ref="H8:H9"/>
    <mergeCell ref="I8:I9"/>
    <mergeCell ref="J8:J9"/>
    <mergeCell ref="C8:C9"/>
    <mergeCell ref="C7:K7"/>
    <mergeCell ref="C6:K6"/>
    <mergeCell ref="D19:E20"/>
    <mergeCell ref="F19:H20"/>
    <mergeCell ref="I19:I20"/>
    <mergeCell ref="J19:J20"/>
    <mergeCell ref="K19:K20"/>
    <mergeCell ref="A14:K15"/>
    <mergeCell ref="D17:K17"/>
    <mergeCell ref="D18:K18"/>
    <mergeCell ref="A12:H12"/>
    <mergeCell ref="A18:C18"/>
    <mergeCell ref="A17:C17"/>
    <mergeCell ref="A19:C20"/>
    <mergeCell ref="D21:E21"/>
    <mergeCell ref="F21:H21"/>
    <mergeCell ref="A22:B22"/>
    <mergeCell ref="D22:E22"/>
    <mergeCell ref="F22:H22"/>
    <mergeCell ref="A30:E31"/>
    <mergeCell ref="F30:F31"/>
    <mergeCell ref="G30:G31"/>
    <mergeCell ref="H30:H31"/>
    <mergeCell ref="B29:C29"/>
    <mergeCell ref="A21:C21"/>
    <mergeCell ref="D32:E32"/>
    <mergeCell ref="D33:E33"/>
    <mergeCell ref="A34:H34"/>
    <mergeCell ref="A36:K37"/>
    <mergeCell ref="D39:K39"/>
    <mergeCell ref="K41:K42"/>
    <mergeCell ref="A23:H23"/>
    <mergeCell ref="A25:K26"/>
    <mergeCell ref="D28:E28"/>
    <mergeCell ref="F28:K28"/>
    <mergeCell ref="D29:E29"/>
    <mergeCell ref="F29:K29"/>
    <mergeCell ref="K30:K31"/>
    <mergeCell ref="I30:I31"/>
    <mergeCell ref="J30:J31"/>
    <mergeCell ref="B32:C32"/>
    <mergeCell ref="B28:C28"/>
    <mergeCell ref="A39:C39"/>
    <mergeCell ref="D43:E43"/>
    <mergeCell ref="F43:H43"/>
    <mergeCell ref="A44:B44"/>
    <mergeCell ref="D44:E44"/>
    <mergeCell ref="F44:H44"/>
    <mergeCell ref="D40:K40"/>
    <mergeCell ref="D41:E42"/>
    <mergeCell ref="F41:H42"/>
    <mergeCell ref="I41:I42"/>
    <mergeCell ref="J41:J42"/>
    <mergeCell ref="A43:C43"/>
    <mergeCell ref="A40:C40"/>
    <mergeCell ref="A41:C42"/>
    <mergeCell ref="D52:E53"/>
    <mergeCell ref="F52:H53"/>
    <mergeCell ref="I52:I53"/>
    <mergeCell ref="J52:J53"/>
    <mergeCell ref="K52:K53"/>
    <mergeCell ref="A45:H45"/>
    <mergeCell ref="A47:K48"/>
    <mergeCell ref="D50:K50"/>
    <mergeCell ref="D51:K51"/>
    <mergeCell ref="A52:C53"/>
    <mergeCell ref="A51:C51"/>
    <mergeCell ref="A50:C50"/>
    <mergeCell ref="J63:J64"/>
    <mergeCell ref="K63:K64"/>
    <mergeCell ref="A56:H56"/>
    <mergeCell ref="A58:K59"/>
    <mergeCell ref="D61:K61"/>
    <mergeCell ref="D62:K62"/>
    <mergeCell ref="A62:C62"/>
    <mergeCell ref="A61:C61"/>
    <mergeCell ref="D54:E54"/>
    <mergeCell ref="F54:H54"/>
    <mergeCell ref="A55:B55"/>
    <mergeCell ref="D55:E55"/>
    <mergeCell ref="F55:H55"/>
    <mergeCell ref="A54:C54"/>
    <mergeCell ref="D65:E65"/>
    <mergeCell ref="F65:H65"/>
    <mergeCell ref="D66:E66"/>
    <mergeCell ref="F66:H66"/>
    <mergeCell ref="D63:E64"/>
    <mergeCell ref="F63:H64"/>
    <mergeCell ref="A66:C66"/>
    <mergeCell ref="A63:C64"/>
    <mergeCell ref="I63:I64"/>
    <mergeCell ref="A65:C65"/>
    <mergeCell ref="A80:C80"/>
    <mergeCell ref="D80:G80"/>
    <mergeCell ref="H80:K80"/>
    <mergeCell ref="A81:C81"/>
    <mergeCell ref="D81:F81"/>
    <mergeCell ref="G81:H81"/>
    <mergeCell ref="A82:C82"/>
    <mergeCell ref="A67:H67"/>
    <mergeCell ref="A69:K70"/>
    <mergeCell ref="I76:I77"/>
    <mergeCell ref="J76:J77"/>
    <mergeCell ref="K76:K77"/>
    <mergeCell ref="A78:C78"/>
    <mergeCell ref="D78:G78"/>
    <mergeCell ref="H78:K78"/>
    <mergeCell ref="A79:C79"/>
    <mergeCell ref="D79:G79"/>
    <mergeCell ref="H79:K79"/>
    <mergeCell ref="A105:C105"/>
    <mergeCell ref="D105:F105"/>
    <mergeCell ref="G105:H105"/>
    <mergeCell ref="I105:K105"/>
    <mergeCell ref="A106:H107"/>
    <mergeCell ref="I106:I107"/>
    <mergeCell ref="J106:J107"/>
    <mergeCell ref="K106:K107"/>
    <mergeCell ref="A108:C108"/>
    <mergeCell ref="D108:G108"/>
    <mergeCell ref="H108:K108"/>
    <mergeCell ref="A72:K72"/>
    <mergeCell ref="A73:K73"/>
    <mergeCell ref="A74:C74"/>
    <mergeCell ref="D74:F74"/>
    <mergeCell ref="G74:H74"/>
    <mergeCell ref="I74:K74"/>
    <mergeCell ref="A75:C75"/>
    <mergeCell ref="D75:F75"/>
    <mergeCell ref="G75:H75"/>
    <mergeCell ref="I75:K75"/>
    <mergeCell ref="D82:G82"/>
    <mergeCell ref="H82:K82"/>
    <mergeCell ref="A83:C83"/>
    <mergeCell ref="D83:G83"/>
    <mergeCell ref="H83:K83"/>
    <mergeCell ref="F91:K91"/>
    <mergeCell ref="A92:B92"/>
    <mergeCell ref="D92:E92"/>
    <mergeCell ref="F92:K92"/>
    <mergeCell ref="A84:H84"/>
    <mergeCell ref="A89:K89"/>
    <mergeCell ref="A90:K90"/>
    <mergeCell ref="A85:N85"/>
    <mergeCell ref="A86:N86"/>
    <mergeCell ref="A88:K88"/>
    <mergeCell ref="A91:B91"/>
    <mergeCell ref="D91:E91"/>
    <mergeCell ref="D93:E94"/>
    <mergeCell ref="F93:F94"/>
    <mergeCell ref="G93:G94"/>
    <mergeCell ref="H93:H94"/>
    <mergeCell ref="I93:I94"/>
    <mergeCell ref="J93:J94"/>
    <mergeCell ref="K93:K94"/>
    <mergeCell ref="A96:B96"/>
    <mergeCell ref="D96:E96"/>
    <mergeCell ref="A99:H99"/>
    <mergeCell ref="A100:N100"/>
    <mergeCell ref="A101:D101"/>
    <mergeCell ref="A102:K102"/>
    <mergeCell ref="A103:K103"/>
    <mergeCell ref="D104:F104"/>
    <mergeCell ref="G104:H104"/>
    <mergeCell ref="I104:K104"/>
    <mergeCell ref="A104:C104"/>
    <mergeCell ref="A109:C109"/>
    <mergeCell ref="D109:F109"/>
    <mergeCell ref="G109:H109"/>
    <mergeCell ref="A110:H110"/>
    <mergeCell ref="A112:K112"/>
    <mergeCell ref="A113:K113"/>
    <mergeCell ref="A114:K114"/>
    <mergeCell ref="A115:B115"/>
    <mergeCell ref="D115:E115"/>
    <mergeCell ref="F115:K115"/>
    <mergeCell ref="A116:B116"/>
    <mergeCell ref="D116:E116"/>
    <mergeCell ref="F116:K116"/>
    <mergeCell ref="A117:B118"/>
    <mergeCell ref="C117:C118"/>
    <mergeCell ref="D117:E118"/>
    <mergeCell ref="F117:F118"/>
    <mergeCell ref="G117:G118"/>
    <mergeCell ref="H117:H118"/>
    <mergeCell ref="I117:I118"/>
    <mergeCell ref="J117:J118"/>
    <mergeCell ref="K117:K118"/>
    <mergeCell ref="A119:B119"/>
    <mergeCell ref="D119:E119"/>
    <mergeCell ref="A121:H121"/>
    <mergeCell ref="A123:K123"/>
    <mergeCell ref="A124:K124"/>
    <mergeCell ref="A131:H131"/>
    <mergeCell ref="A133:K133"/>
    <mergeCell ref="A134:N134"/>
    <mergeCell ref="A136:C136"/>
    <mergeCell ref="D136:K136"/>
    <mergeCell ref="A137:C137"/>
    <mergeCell ref="D137:K137"/>
    <mergeCell ref="B138:C138"/>
    <mergeCell ref="D138:E138"/>
    <mergeCell ref="F138:H138"/>
    <mergeCell ref="A139:C139"/>
    <mergeCell ref="D139:E139"/>
    <mergeCell ref="F139:H139"/>
    <mergeCell ref="A145:K145"/>
    <mergeCell ref="A143:H143"/>
  </mergeCells>
  <conditionalFormatting sqref="A35:XFD37 B38:C38 C24:C27 B22:C23 B44:C49 A38:A41 B55:C60 B67:C70 B16:C16 C10 A1:B10 A16:A19 D8:K10 C1:K5 D16:K21 L1:IW21 A11:A14 B11:K13 B24:B34 C30:C34 A21:A34 D22:IW34 A43:A52 A54:A63 D38:IW70 A65:A70 A146:IW65488">
    <cfRule type="cellIs" dxfId="510" priority="74" stopIfTrue="1" operator="lessThan">
      <formula>0</formula>
    </cfRule>
    <cfRule type="containsErrors" dxfId="509" priority="75" stopIfTrue="1">
      <formula>ISERROR(A1)</formula>
    </cfRule>
  </conditionalFormatting>
  <conditionalFormatting sqref="I65:I66 K65:K66 K10:K11 I10:I11 I21:I22 K21:K22 I32:I33 K32:K33 I43:I44 K43:K44 I54:I55 K54:K55">
    <cfRule type="containsBlanks" dxfId="508" priority="73" stopIfTrue="1">
      <formula>LEN(TRIM(I10))=0</formula>
    </cfRule>
  </conditionalFormatting>
  <conditionalFormatting sqref="O76:JB78 L71:IY73 L74:IX75 M78:M79 N78 J76:K77 I81:IY81 O85:XFD86 L84:XFD84 F93:K93 J94:K94 H95:XFD95 N96:XFD96 F96:K96 L101:IY105 L87:XFD94 O106:JB107 J106:K107 O109:JB109 I109:K109 L111:XFD116 I117:XFD120 L121:XFD121 L110:IY110 E122:IY122 N125:IY125 L125:M126 L123:IY124 L127:XFD128 L131:XFD133 O134:JB134 L135:IY139 L140:IV142 L143:XFD145">
    <cfRule type="cellIs" dxfId="507" priority="68" stopIfTrue="1" operator="lessThan">
      <formula>0</formula>
    </cfRule>
    <cfRule type="containsErrors" dxfId="506" priority="69" stopIfTrue="1">
      <formula>ISERROR(E71)</formula>
    </cfRule>
  </conditionalFormatting>
  <conditionalFormatting sqref="A122">
    <cfRule type="cellIs" dxfId="505" priority="37" stopIfTrue="1" operator="lessThan">
      <formula>0</formula>
    </cfRule>
    <cfRule type="containsErrors" dxfId="504" priority="38" stopIfTrue="1">
      <formula>ISERROR(A122)</formula>
    </cfRule>
  </conditionalFormatting>
  <conditionalFormatting sqref="B144:K144 B135:K135 B132:K132 N126:XFD126 C111:K111 O99:XFD100 I99:K99 I76 L78:L79 N79:JA79 A71:A76 A99:A100 A129:A133 L129:M131 N129:XFD130 L82:JA83 A135:A145 I140:I141 F139:F142 A78:A79 A82:A86 A89:A93 A123:A127 A111:A114 I97:XFD98 F117:K117 I118:K118">
    <cfRule type="cellIs" dxfId="503" priority="65" stopIfTrue="1" operator="lessThan">
      <formula>0</formula>
    </cfRule>
    <cfRule type="containsErrors" dxfId="502" priority="66" stopIfTrue="1">
      <formula>ISERROR(A71)</formula>
    </cfRule>
  </conditionalFormatting>
  <conditionalFormatting sqref="N78">
    <cfRule type="containsBlanks" dxfId="501" priority="67" stopIfTrue="1">
      <formula>LEN(TRIM(N78))=0</formula>
    </cfRule>
  </conditionalFormatting>
  <conditionalFormatting sqref="A128">
    <cfRule type="cellIs" dxfId="500" priority="63" stopIfTrue="1" operator="lessThan">
      <formula>0</formula>
    </cfRule>
    <cfRule type="containsErrors" dxfId="499" priority="64" stopIfTrue="1">
      <formula>ISERROR(A128)</formula>
    </cfRule>
  </conditionalFormatting>
  <conditionalFormatting sqref="E101:K101 A101:A105">
    <cfRule type="cellIs" dxfId="498" priority="61" stopIfTrue="1" operator="lessThan">
      <formula>0</formula>
    </cfRule>
    <cfRule type="containsErrors" dxfId="497" priority="62" stopIfTrue="1">
      <formula>ISERROR(A101)</formula>
    </cfRule>
  </conditionalFormatting>
  <conditionalFormatting sqref="I106 A106">
    <cfRule type="cellIs" dxfId="496" priority="59" stopIfTrue="1" operator="lessThan">
      <formula>0</formula>
    </cfRule>
    <cfRule type="containsErrors" dxfId="495" priority="60" stopIfTrue="1">
      <formula>ISERROR(A106)</formula>
    </cfRule>
  </conditionalFormatting>
  <conditionalFormatting sqref="L108:JB108 A108">
    <cfRule type="cellIs" dxfId="494" priority="56" stopIfTrue="1" operator="lessThan">
      <formula>0</formula>
    </cfRule>
    <cfRule type="containsErrors" dxfId="493" priority="57" stopIfTrue="1">
      <formula>ISERROR(A108)</formula>
    </cfRule>
  </conditionalFormatting>
  <conditionalFormatting sqref="N108">
    <cfRule type="containsBlanks" dxfId="492" priority="58" stopIfTrue="1">
      <formula>LEN(TRIM(N108))=0</formula>
    </cfRule>
  </conditionalFormatting>
  <conditionalFormatting sqref="A109">
    <cfRule type="cellIs" dxfId="491" priority="53" stopIfTrue="1" operator="lessThan">
      <formula>0</formula>
    </cfRule>
    <cfRule type="containsErrors" dxfId="490" priority="54" stopIfTrue="1">
      <formula>ISERROR(A109)</formula>
    </cfRule>
  </conditionalFormatting>
  <conditionalFormatting sqref="K109">
    <cfRule type="containsBlanks" dxfId="489" priority="55" stopIfTrue="1">
      <formula>LEN(TRIM(K109))=0</formula>
    </cfRule>
  </conditionalFormatting>
  <conditionalFormatting sqref="L80:JB80 A80">
    <cfRule type="cellIs" dxfId="488" priority="50" stopIfTrue="1" operator="lessThan">
      <formula>0</formula>
    </cfRule>
    <cfRule type="containsErrors" dxfId="487" priority="51" stopIfTrue="1">
      <formula>ISERROR(A80)</formula>
    </cfRule>
  </conditionalFormatting>
  <conditionalFormatting sqref="N80">
    <cfRule type="containsBlanks" dxfId="486" priority="52" stopIfTrue="1">
      <formula>LEN(TRIM(N80))=0</formula>
    </cfRule>
  </conditionalFormatting>
  <conditionalFormatting sqref="A81">
    <cfRule type="cellIs" dxfId="485" priority="48" stopIfTrue="1" operator="lessThan">
      <formula>0</formula>
    </cfRule>
    <cfRule type="containsErrors" dxfId="484" priority="49" stopIfTrue="1">
      <formula>ISERROR(A81)</formula>
    </cfRule>
  </conditionalFormatting>
  <conditionalFormatting sqref="B87:K87 A87:A88">
    <cfRule type="cellIs" dxfId="483" priority="46" stopIfTrue="1" operator="lessThan">
      <formula>0</formula>
    </cfRule>
    <cfRule type="containsErrors" dxfId="482" priority="47" stopIfTrue="1">
      <formula>ISERROR(A87)</formula>
    </cfRule>
  </conditionalFormatting>
  <conditionalFormatting sqref="A119 A121 A117">
    <cfRule type="cellIs" dxfId="481" priority="42" stopIfTrue="1" operator="lessThan">
      <formula>0</formula>
    </cfRule>
    <cfRule type="containsErrors" dxfId="480" priority="43" stopIfTrue="1">
      <formula>ISERROR(A117)</formula>
    </cfRule>
  </conditionalFormatting>
  <conditionalFormatting sqref="A115:A116">
    <cfRule type="cellIs" dxfId="479" priority="44" stopIfTrue="1" operator="lessThan">
      <formula>0</formula>
    </cfRule>
    <cfRule type="containsErrors" dxfId="478" priority="45" stopIfTrue="1">
      <formula>ISERROR(A115)</formula>
    </cfRule>
  </conditionalFormatting>
  <conditionalFormatting sqref="D96 A96">
    <cfRule type="cellIs" dxfId="477" priority="39" stopIfTrue="1" operator="lessThan">
      <formula>0</formula>
    </cfRule>
    <cfRule type="containsErrors" dxfId="476" priority="40" stopIfTrue="1">
      <formula>ISERROR(A96)</formula>
    </cfRule>
  </conditionalFormatting>
  <conditionalFormatting sqref="K96">
    <cfRule type="containsBlanks" dxfId="475" priority="41" stopIfTrue="1">
      <formula>LEN(TRIM(K96))=0</formula>
    </cfRule>
  </conditionalFormatting>
  <conditionalFormatting sqref="K81">
    <cfRule type="containsBlanks" dxfId="474" priority="36" stopIfTrue="1">
      <formula>LEN(TRIM(K81))=0</formula>
    </cfRule>
  </conditionalFormatting>
  <conditionalFormatting sqref="I84:K84">
    <cfRule type="cellIs" dxfId="473" priority="34" stopIfTrue="1" operator="lessThan">
      <formula>0</formula>
    </cfRule>
    <cfRule type="containsErrors" dxfId="472" priority="35" stopIfTrue="1">
      <formula>ISERROR(I84)</formula>
    </cfRule>
  </conditionalFormatting>
  <conditionalFormatting sqref="K93:K94">
    <cfRule type="cellIs" dxfId="471" priority="31" stopIfTrue="1" operator="lessThan">
      <formula>0</formula>
    </cfRule>
    <cfRule type="containsErrors" dxfId="470" priority="32" stopIfTrue="1">
      <formula>ISERROR(K93)</formula>
    </cfRule>
  </conditionalFormatting>
  <conditionalFormatting sqref="K93:K94">
    <cfRule type="containsBlanks" dxfId="469" priority="33" stopIfTrue="1">
      <formula>LEN(TRIM(K93))=0</formula>
    </cfRule>
  </conditionalFormatting>
  <conditionalFormatting sqref="F115">
    <cfRule type="cellIs" dxfId="468" priority="29" stopIfTrue="1" operator="lessThan">
      <formula>0</formula>
    </cfRule>
    <cfRule type="containsErrors" dxfId="467" priority="30" stopIfTrue="1">
      <formula>ISERROR(F115)</formula>
    </cfRule>
  </conditionalFormatting>
  <conditionalFormatting sqref="F116">
    <cfRule type="cellIs" dxfId="466" priority="27" stopIfTrue="1" operator="lessThan">
      <formula>0</formula>
    </cfRule>
    <cfRule type="containsErrors" dxfId="465" priority="28" stopIfTrue="1">
      <formula>ISERROR(F116)</formula>
    </cfRule>
  </conditionalFormatting>
  <conditionalFormatting sqref="K117:K118">
    <cfRule type="containsBlanks" dxfId="464" priority="26" stopIfTrue="1">
      <formula>LEN(TRIM(K117))=0</formula>
    </cfRule>
  </conditionalFormatting>
  <conditionalFormatting sqref="K119">
    <cfRule type="containsBlanks" dxfId="463" priority="25" stopIfTrue="1">
      <formula>LEN(TRIM(K119))=0</formula>
    </cfRule>
  </conditionalFormatting>
  <conditionalFormatting sqref="I121:K121">
    <cfRule type="cellIs" dxfId="462" priority="23" stopIfTrue="1" operator="lessThan">
      <formula>0</formula>
    </cfRule>
    <cfRule type="containsErrors" dxfId="461" priority="24" stopIfTrue="1">
      <formula>ISERROR(I121)</formula>
    </cfRule>
  </conditionalFormatting>
  <conditionalFormatting sqref="I110:K110 A110">
    <cfRule type="cellIs" dxfId="460" priority="21" stopIfTrue="1" operator="lessThan">
      <formula>0</formula>
    </cfRule>
    <cfRule type="containsErrors" dxfId="459" priority="22" stopIfTrue="1">
      <formula>ISERROR(A110)</formula>
    </cfRule>
  </conditionalFormatting>
  <conditionalFormatting sqref="I125:K127">
    <cfRule type="cellIs" dxfId="458" priority="18" stopIfTrue="1" operator="lessThan">
      <formula>0</formula>
    </cfRule>
    <cfRule type="containsErrors" dxfId="457" priority="19" stopIfTrue="1">
      <formula>ISERROR(I125)</formula>
    </cfRule>
  </conditionalFormatting>
  <conditionalFormatting sqref="K126">
    <cfRule type="containsBlanks" dxfId="456" priority="20" stopIfTrue="1">
      <formula>LEN(TRIM(K126))=0</formula>
    </cfRule>
  </conditionalFormatting>
  <conditionalFormatting sqref="I128:K128">
    <cfRule type="cellIs" dxfId="455" priority="15" stopIfTrue="1" operator="lessThan">
      <formula>0</formula>
    </cfRule>
    <cfRule type="containsErrors" dxfId="454" priority="16" stopIfTrue="1">
      <formula>ISERROR(I128)</formula>
    </cfRule>
  </conditionalFormatting>
  <conditionalFormatting sqref="K128">
    <cfRule type="containsBlanks" dxfId="453" priority="17" stopIfTrue="1">
      <formula>LEN(TRIM(K128))=0</formula>
    </cfRule>
  </conditionalFormatting>
  <conditionalFormatting sqref="I131:K131">
    <cfRule type="cellIs" dxfId="452" priority="13" stopIfTrue="1" operator="lessThan">
      <formula>0</formula>
    </cfRule>
    <cfRule type="containsErrors" dxfId="451" priority="14" stopIfTrue="1">
      <formula>ISERROR(I131)</formula>
    </cfRule>
  </conditionalFormatting>
  <conditionalFormatting sqref="F138:H138">
    <cfRule type="cellIs" dxfId="450" priority="11" stopIfTrue="1" operator="lessThan">
      <formula>0</formula>
    </cfRule>
    <cfRule type="containsErrors" dxfId="449" priority="12" stopIfTrue="1">
      <formula>ISERROR(F138)</formula>
    </cfRule>
  </conditionalFormatting>
  <conditionalFormatting sqref="I138:K138">
    <cfRule type="cellIs" dxfId="448" priority="9" stopIfTrue="1" operator="lessThan">
      <formula>0</formula>
    </cfRule>
    <cfRule type="containsErrors" dxfId="447" priority="10" stopIfTrue="1">
      <formula>ISERROR(I138)</formula>
    </cfRule>
  </conditionalFormatting>
  <conditionalFormatting sqref="I139:K139">
    <cfRule type="cellIs" dxfId="446" priority="6" stopIfTrue="1" operator="lessThan">
      <formula>0</formula>
    </cfRule>
    <cfRule type="containsErrors" dxfId="445" priority="7" stopIfTrue="1">
      <formula>ISERROR(I139)</formula>
    </cfRule>
  </conditionalFormatting>
  <conditionalFormatting sqref="I139 K139">
    <cfRule type="containsBlanks" dxfId="444" priority="8" stopIfTrue="1">
      <formula>LEN(TRIM(I139))=0</formula>
    </cfRule>
  </conditionalFormatting>
  <conditionalFormatting sqref="I143:K143">
    <cfRule type="cellIs" dxfId="443" priority="1" stopIfTrue="1" operator="lessThan">
      <formula>0</formula>
    </cfRule>
    <cfRule type="containsErrors" dxfId="442" priority="2" stopIfTrue="1">
      <formula>ISERROR(I143)</formula>
    </cfRule>
  </conditionalFormatting>
  <conditionalFormatting sqref="I142:K142">
    <cfRule type="cellIs" dxfId="441" priority="4" stopIfTrue="1" operator="lessThan">
      <formula>0</formula>
    </cfRule>
    <cfRule type="containsErrors" dxfId="440" priority="5" stopIfTrue="1">
      <formula>ISERROR(I142)</formula>
    </cfRule>
  </conditionalFormatting>
  <conditionalFormatting sqref="I142">
    <cfRule type="containsBlanks" dxfId="439" priority="3" stopIfTrue="1">
      <formula>LEN(TRIM(I142))=0</formula>
    </cfRule>
  </conditionalFormatting>
  <dataValidations count="5">
    <dataValidation type="decimal" operator="lessThanOrEqual" allowBlank="1" showInputMessage="1" showErrorMessage="1" errorTitle="Max Value Exceeded" error="The Non-Federal Contribution entered cannot be greater than the Total Cost for the line item." sqref="J10:J11 J19:J22 J32:J33 J43:J44 J54:J55">
      <formula1>I10</formula1>
    </dataValidation>
    <dataValidation type="decimal" allowBlank="1" showInputMessage="1" showErrorMessage="1" sqref="L3:L9">
      <formula1>1</formula1>
      <formula2>100</formula2>
    </dataValidation>
    <dataValidation type="list" allowBlank="1" showInputMessage="1" showErrorMessage="1" sqref="E10:E11">
      <formula1>"hourly, daily, weekly, yearly"</formula1>
    </dataValidation>
    <dataValidation type="whole" operator="lessThanOrEqual" showInputMessage="1" showErrorMessage="1" errorTitle="Max Value Exceeded" error="The Non-Federal Contribution entered cannot be greater than the Total Cost for this line item." sqref="J96 M78:M80 M82:M83 J81 J109 M108 J119 J126:J128 M129:M130 J139">
      <formula1>I78</formula1>
    </dataValidation>
    <dataValidation type="list" allowBlank="1" showInputMessage="1" showErrorMessage="1" sqref="H78:K80 H82:K83 G81 H108:K108 G109:H109">
      <formula1>DemographicsYesNoSelection</formula1>
    </dataValidation>
  </dataValidations>
  <pageMargins left="0.7" right="0.7" top="0.75" bottom="0.75" header="0.3" footer="0.3"/>
  <pageSetup scale="93" orientation="landscape" r:id="rId1"/>
  <headerFooter>
    <oddHeader>&amp;CPurpose Area #3</oddHeader>
    <oddFooter>&amp;C&amp;P</oddFooter>
  </headerFooter>
  <rowBreaks count="5" manualBreakCount="5">
    <brk id="15" max="16383" man="1"/>
    <brk id="26" max="16383" man="1"/>
    <brk id="37" max="16383" man="1"/>
    <brk id="48" max="16383" man="1"/>
    <brk id="5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Button 1">
              <controlPr defaultSize="0" print="0" autoFill="0" autoPict="0" macro="[0]!InsertRowsTravel">
                <anchor moveWithCells="1" sizeWithCells="1">
                  <from>
                    <xdr:col>0</xdr:col>
                    <xdr:colOff>45720</xdr:colOff>
                    <xdr:row>29</xdr:row>
                    <xdr:rowOff>182880</xdr:rowOff>
                  </from>
                  <to>
                    <xdr:col>1</xdr:col>
                    <xdr:colOff>83820</xdr:colOff>
                    <xdr:row>30</xdr:row>
                    <xdr:rowOff>236220</xdr:rowOff>
                  </to>
                </anchor>
              </controlPr>
            </control>
          </mc:Choice>
        </mc:AlternateContent>
        <mc:AlternateContent xmlns:mc="http://schemas.openxmlformats.org/markup-compatibility/2006">
          <mc:Choice Requires="x14">
            <control shapeId="23554" r:id="rId5" name="Button 2">
              <controlPr defaultSize="0" print="0" autoFill="0" autoPict="0" macro="[0]!InsertRowsEquipment">
                <anchor moveWithCells="1" sizeWithCells="1">
                  <from>
                    <xdr:col>0</xdr:col>
                    <xdr:colOff>45720</xdr:colOff>
                    <xdr:row>40</xdr:row>
                    <xdr:rowOff>68580</xdr:rowOff>
                  </from>
                  <to>
                    <xdr:col>1</xdr:col>
                    <xdr:colOff>83820</xdr:colOff>
                    <xdr:row>41</xdr:row>
                    <xdr:rowOff>121920</xdr:rowOff>
                  </to>
                </anchor>
              </controlPr>
            </control>
          </mc:Choice>
        </mc:AlternateContent>
        <mc:AlternateContent xmlns:mc="http://schemas.openxmlformats.org/markup-compatibility/2006">
          <mc:Choice Requires="x14">
            <control shapeId="23555" r:id="rId6" name="Button 3">
              <controlPr defaultSize="0" print="0" autoFill="0" autoPict="0" macro="[0]!InsertRowsSupplies">
                <anchor moveWithCells="1" sizeWithCells="1">
                  <from>
                    <xdr:col>0</xdr:col>
                    <xdr:colOff>68580</xdr:colOff>
                    <xdr:row>51</xdr:row>
                    <xdr:rowOff>68580</xdr:rowOff>
                  </from>
                  <to>
                    <xdr:col>1</xdr:col>
                    <xdr:colOff>106680</xdr:colOff>
                    <xdr:row>52</xdr:row>
                    <xdr:rowOff>121920</xdr:rowOff>
                  </to>
                </anchor>
              </controlPr>
            </control>
          </mc:Choice>
        </mc:AlternateContent>
        <mc:AlternateContent xmlns:mc="http://schemas.openxmlformats.org/markup-compatibility/2006">
          <mc:Choice Requires="x14">
            <control shapeId="23558" r:id="rId7" name="Button 6">
              <controlPr defaultSize="0" print="0" autoFill="0" autoPict="0" macro="[0]!Module1.DeleteSelectedRow">
                <anchor moveWithCells="1" sizeWithCells="1">
                  <from>
                    <xdr:col>1</xdr:col>
                    <xdr:colOff>152400</xdr:colOff>
                    <xdr:row>29</xdr:row>
                    <xdr:rowOff>182880</xdr:rowOff>
                  </from>
                  <to>
                    <xdr:col>2</xdr:col>
                    <xdr:colOff>0</xdr:colOff>
                    <xdr:row>30</xdr:row>
                    <xdr:rowOff>236220</xdr:rowOff>
                  </to>
                </anchor>
              </controlPr>
            </control>
          </mc:Choice>
        </mc:AlternateContent>
        <mc:AlternateContent xmlns:mc="http://schemas.openxmlformats.org/markup-compatibility/2006">
          <mc:Choice Requires="x14">
            <control shapeId="23559" r:id="rId8" name="Button 7">
              <controlPr defaultSize="0" print="0" autoFill="0" autoPict="0" macro="[0]!Module1.DeleteSelectedRow">
                <anchor moveWithCells="1" sizeWithCells="1">
                  <from>
                    <xdr:col>1</xdr:col>
                    <xdr:colOff>114300</xdr:colOff>
                    <xdr:row>40</xdr:row>
                    <xdr:rowOff>68580</xdr:rowOff>
                  </from>
                  <to>
                    <xdr:col>1</xdr:col>
                    <xdr:colOff>1485900</xdr:colOff>
                    <xdr:row>41</xdr:row>
                    <xdr:rowOff>121920</xdr:rowOff>
                  </to>
                </anchor>
              </controlPr>
            </control>
          </mc:Choice>
        </mc:AlternateContent>
        <mc:AlternateContent xmlns:mc="http://schemas.openxmlformats.org/markup-compatibility/2006">
          <mc:Choice Requires="x14">
            <control shapeId="23560" r:id="rId9" name="Button 8">
              <controlPr defaultSize="0" print="0" autoFill="0" autoPict="0" macro="[0]!Module1.DeleteSelectedRow">
                <anchor moveWithCells="1" sizeWithCells="1">
                  <from>
                    <xdr:col>1</xdr:col>
                    <xdr:colOff>121920</xdr:colOff>
                    <xdr:row>51</xdr:row>
                    <xdr:rowOff>68580</xdr:rowOff>
                  </from>
                  <to>
                    <xdr:col>1</xdr:col>
                    <xdr:colOff>1485900</xdr:colOff>
                    <xdr:row>52</xdr:row>
                    <xdr:rowOff>121920</xdr:rowOff>
                  </to>
                </anchor>
              </controlPr>
            </control>
          </mc:Choice>
        </mc:AlternateContent>
        <mc:AlternateContent xmlns:mc="http://schemas.openxmlformats.org/markup-compatibility/2006">
          <mc:Choice Requires="x14">
            <control shapeId="23563" r:id="rId10" name="Button 11">
              <controlPr defaultSize="0" print="0" autoFill="0" autoPict="0" macro="[0]!InsertRowsBenefits">
                <anchor moveWithCells="1" sizeWithCells="1">
                  <from>
                    <xdr:col>0</xdr:col>
                    <xdr:colOff>45720</xdr:colOff>
                    <xdr:row>18</xdr:row>
                    <xdr:rowOff>106680</xdr:rowOff>
                  </from>
                  <to>
                    <xdr:col>1</xdr:col>
                    <xdr:colOff>83820</xdr:colOff>
                    <xdr:row>19</xdr:row>
                    <xdr:rowOff>160020</xdr:rowOff>
                  </to>
                </anchor>
              </controlPr>
            </control>
          </mc:Choice>
        </mc:AlternateContent>
        <mc:AlternateContent xmlns:mc="http://schemas.openxmlformats.org/markup-compatibility/2006">
          <mc:Choice Requires="x14">
            <control shapeId="23564" r:id="rId11" name="Button 12">
              <controlPr defaultSize="0" print="0" autoFill="0" autoPict="0" macro="[0]!Module1.DeleteSelectedRow">
                <anchor moveWithCells="1" sizeWithCells="1">
                  <from>
                    <xdr:col>1</xdr:col>
                    <xdr:colOff>121920</xdr:colOff>
                    <xdr:row>18</xdr:row>
                    <xdr:rowOff>106680</xdr:rowOff>
                  </from>
                  <to>
                    <xdr:col>1</xdr:col>
                    <xdr:colOff>1485900</xdr:colOff>
                    <xdr:row>19</xdr:row>
                    <xdr:rowOff>160020</xdr:rowOff>
                  </to>
                </anchor>
              </controlPr>
            </control>
          </mc:Choice>
        </mc:AlternateContent>
        <mc:AlternateContent xmlns:mc="http://schemas.openxmlformats.org/markup-compatibility/2006">
          <mc:Choice Requires="x14">
            <control shapeId="23565" r:id="rId12" name="Button 13">
              <controlPr defaultSize="0" print="0" autoFill="0" autoPict="0" macro="[0]!InsertRowsPersonnel">
                <anchor moveWithCells="1" sizeWithCells="1">
                  <from>
                    <xdr:col>0</xdr:col>
                    <xdr:colOff>38100</xdr:colOff>
                    <xdr:row>7</xdr:row>
                    <xdr:rowOff>106680</xdr:rowOff>
                  </from>
                  <to>
                    <xdr:col>1</xdr:col>
                    <xdr:colOff>76200</xdr:colOff>
                    <xdr:row>8</xdr:row>
                    <xdr:rowOff>160020</xdr:rowOff>
                  </to>
                </anchor>
              </controlPr>
            </control>
          </mc:Choice>
        </mc:AlternateContent>
        <mc:AlternateContent xmlns:mc="http://schemas.openxmlformats.org/markup-compatibility/2006">
          <mc:Choice Requires="x14">
            <control shapeId="23566" r:id="rId13" name="Button 14">
              <controlPr defaultSize="0" print="0" autoFill="0" autoPict="0" macro="[0]!Module1.DeleteSelectedRow">
                <anchor moveWithCells="1" sizeWithCells="1">
                  <from>
                    <xdr:col>1</xdr:col>
                    <xdr:colOff>121920</xdr:colOff>
                    <xdr:row>7</xdr:row>
                    <xdr:rowOff>106680</xdr:rowOff>
                  </from>
                  <to>
                    <xdr:col>1</xdr:col>
                    <xdr:colOff>1485900</xdr:colOff>
                    <xdr:row>8</xdr:row>
                    <xdr:rowOff>160020</xdr:rowOff>
                  </to>
                </anchor>
              </controlPr>
            </control>
          </mc:Choice>
        </mc:AlternateContent>
        <mc:AlternateContent xmlns:mc="http://schemas.openxmlformats.org/markup-compatibility/2006">
          <mc:Choice Requires="x14">
            <control shapeId="23569" r:id="rId14" name="Button 17">
              <controlPr defaultSize="0" print="0" autoFill="0" autoPict="0" macro="[0]!InsertRowsNarrative">
                <anchor moveWithCells="1">
                  <from>
                    <xdr:col>8</xdr:col>
                    <xdr:colOff>213360</xdr:colOff>
                    <xdr:row>12</xdr:row>
                    <xdr:rowOff>22860</xdr:rowOff>
                  </from>
                  <to>
                    <xdr:col>10</xdr:col>
                    <xdr:colOff>708660</xdr:colOff>
                    <xdr:row>12</xdr:row>
                    <xdr:rowOff>259080</xdr:rowOff>
                  </to>
                </anchor>
              </controlPr>
            </control>
          </mc:Choice>
        </mc:AlternateContent>
        <mc:AlternateContent xmlns:mc="http://schemas.openxmlformats.org/markup-compatibility/2006">
          <mc:Choice Requires="x14">
            <control shapeId="23570" r:id="rId15" name="Button 18">
              <controlPr defaultSize="0" print="0" autoFill="0" autoPict="0" macro="[0]!InsertRowsNarrative">
                <anchor moveWithCells="1" sizeWithCells="1">
                  <from>
                    <xdr:col>8</xdr:col>
                    <xdr:colOff>198120</xdr:colOff>
                    <xdr:row>23</xdr:row>
                    <xdr:rowOff>22860</xdr:rowOff>
                  </from>
                  <to>
                    <xdr:col>11</xdr:col>
                    <xdr:colOff>0</xdr:colOff>
                    <xdr:row>23</xdr:row>
                    <xdr:rowOff>259080</xdr:rowOff>
                  </to>
                </anchor>
              </controlPr>
            </control>
          </mc:Choice>
        </mc:AlternateContent>
        <mc:AlternateContent xmlns:mc="http://schemas.openxmlformats.org/markup-compatibility/2006">
          <mc:Choice Requires="x14">
            <control shapeId="23571" r:id="rId16" name="Button 19">
              <controlPr defaultSize="0" print="0" autoFill="0" autoPict="0" macro="[0]!InsertRowsNarrative">
                <anchor moveWithCells="1" sizeWithCells="1">
                  <from>
                    <xdr:col>8</xdr:col>
                    <xdr:colOff>182880</xdr:colOff>
                    <xdr:row>34</xdr:row>
                    <xdr:rowOff>22860</xdr:rowOff>
                  </from>
                  <to>
                    <xdr:col>11</xdr:col>
                    <xdr:colOff>0</xdr:colOff>
                    <xdr:row>34</xdr:row>
                    <xdr:rowOff>259080</xdr:rowOff>
                  </to>
                </anchor>
              </controlPr>
            </control>
          </mc:Choice>
        </mc:AlternateContent>
        <mc:AlternateContent xmlns:mc="http://schemas.openxmlformats.org/markup-compatibility/2006">
          <mc:Choice Requires="x14">
            <control shapeId="23572" r:id="rId17" name="Button 20">
              <controlPr defaultSize="0" print="0" autoFill="0" autoPict="0" macro="[0]!InsertRowsNarrative">
                <anchor moveWithCells="1" sizeWithCells="1">
                  <from>
                    <xdr:col>8</xdr:col>
                    <xdr:colOff>213360</xdr:colOff>
                    <xdr:row>45</xdr:row>
                    <xdr:rowOff>22860</xdr:rowOff>
                  </from>
                  <to>
                    <xdr:col>11</xdr:col>
                    <xdr:colOff>0</xdr:colOff>
                    <xdr:row>45</xdr:row>
                    <xdr:rowOff>259080</xdr:rowOff>
                  </to>
                </anchor>
              </controlPr>
            </control>
          </mc:Choice>
        </mc:AlternateContent>
        <mc:AlternateContent xmlns:mc="http://schemas.openxmlformats.org/markup-compatibility/2006">
          <mc:Choice Requires="x14">
            <control shapeId="23573" r:id="rId18" name="Button 21">
              <controlPr defaultSize="0" print="0" autoFill="0" autoPict="0" macro="[0]!InsertRowsNarrative">
                <anchor moveWithCells="1" sizeWithCells="1">
                  <from>
                    <xdr:col>8</xdr:col>
                    <xdr:colOff>213360</xdr:colOff>
                    <xdr:row>56</xdr:row>
                    <xdr:rowOff>22860</xdr:rowOff>
                  </from>
                  <to>
                    <xdr:col>11</xdr:col>
                    <xdr:colOff>0</xdr:colOff>
                    <xdr:row>56</xdr:row>
                    <xdr:rowOff>259080</xdr:rowOff>
                  </to>
                </anchor>
              </controlPr>
            </control>
          </mc:Choice>
        </mc:AlternateContent>
        <mc:AlternateContent xmlns:mc="http://schemas.openxmlformats.org/markup-compatibility/2006">
          <mc:Choice Requires="x14">
            <control shapeId="23649" r:id="rId19" name="Button 97">
              <controlPr defaultSize="0" print="0" autoFill="0" autoPict="0" macro="[0]!InsertRowsNarrative">
                <anchor moveWithCells="1" sizeWithCells="1">
                  <from>
                    <xdr:col>8</xdr:col>
                    <xdr:colOff>327660</xdr:colOff>
                    <xdr:row>131</xdr:row>
                    <xdr:rowOff>68580</xdr:rowOff>
                  </from>
                  <to>
                    <xdr:col>10</xdr:col>
                    <xdr:colOff>556260</xdr:colOff>
                    <xdr:row>131</xdr:row>
                    <xdr:rowOff>350520</xdr:rowOff>
                  </to>
                </anchor>
              </controlPr>
            </control>
          </mc:Choice>
        </mc:AlternateContent>
        <mc:AlternateContent xmlns:mc="http://schemas.openxmlformats.org/markup-compatibility/2006">
          <mc:Choice Requires="x14">
            <control shapeId="23650" r:id="rId20" name="Button 98">
              <controlPr defaultSize="0" print="0" autoFill="0" autoPict="0" macro="[0]!InsertRowsNarrative">
                <anchor moveWithCells="1" sizeWithCells="1">
                  <from>
                    <xdr:col>8</xdr:col>
                    <xdr:colOff>228600</xdr:colOff>
                    <xdr:row>143</xdr:row>
                    <xdr:rowOff>30480</xdr:rowOff>
                  </from>
                  <to>
                    <xdr:col>10</xdr:col>
                    <xdr:colOff>632460</xdr:colOff>
                    <xdr:row>143</xdr:row>
                    <xdr:rowOff>289560</xdr:rowOff>
                  </to>
                </anchor>
              </controlPr>
            </control>
          </mc:Choice>
        </mc:AlternateContent>
        <mc:AlternateContent xmlns:mc="http://schemas.openxmlformats.org/markup-compatibility/2006">
          <mc:Choice Requires="x14">
            <control shapeId="23651" r:id="rId21" name="Button 99">
              <controlPr defaultSize="0" print="0" autoFill="0" autoPict="0" macro="[0]!DeleteConsultantItemPA1">
                <anchor moveWithCells="1" sizeWithCells="1">
                  <from>
                    <xdr:col>1</xdr:col>
                    <xdr:colOff>121920</xdr:colOff>
                    <xdr:row>75</xdr:row>
                    <xdr:rowOff>45720</xdr:rowOff>
                  </from>
                  <to>
                    <xdr:col>1</xdr:col>
                    <xdr:colOff>1813560</xdr:colOff>
                    <xdr:row>76</xdr:row>
                    <xdr:rowOff>137160</xdr:rowOff>
                  </to>
                </anchor>
              </controlPr>
            </control>
          </mc:Choice>
        </mc:AlternateContent>
        <mc:AlternateContent xmlns:mc="http://schemas.openxmlformats.org/markup-compatibility/2006">
          <mc:Choice Requires="x14">
            <control shapeId="23652" r:id="rId22" name="Button 100">
              <controlPr defaultSize="0" print="0" autoFill="0" autoPict="0" macro="[0]!DeleteOtherPA1">
                <anchor moveWithCells="1" sizeWithCells="1">
                  <from>
                    <xdr:col>1</xdr:col>
                    <xdr:colOff>121920</xdr:colOff>
                    <xdr:row>124</xdr:row>
                    <xdr:rowOff>60960</xdr:rowOff>
                  </from>
                  <to>
                    <xdr:col>1</xdr:col>
                    <xdr:colOff>1813560</xdr:colOff>
                    <xdr:row>124</xdr:row>
                    <xdr:rowOff>335280</xdr:rowOff>
                  </to>
                </anchor>
              </controlPr>
            </control>
          </mc:Choice>
        </mc:AlternateContent>
        <mc:AlternateContent xmlns:mc="http://schemas.openxmlformats.org/markup-compatibility/2006">
          <mc:Choice Requires="x14">
            <control shapeId="23653" r:id="rId23" name="Button 101">
              <controlPr defaultSize="0" print="0" autoFill="0" autoPict="0" macro="[0]!DeleteIndirectCostPA1">
                <anchor moveWithCells="1" sizeWithCells="1">
                  <from>
                    <xdr:col>1</xdr:col>
                    <xdr:colOff>114300</xdr:colOff>
                    <xdr:row>137</xdr:row>
                    <xdr:rowOff>45720</xdr:rowOff>
                  </from>
                  <to>
                    <xdr:col>1</xdr:col>
                    <xdr:colOff>1798320</xdr:colOff>
                    <xdr:row>137</xdr:row>
                    <xdr:rowOff>335280</xdr:rowOff>
                  </to>
                </anchor>
              </controlPr>
            </control>
          </mc:Choice>
        </mc:AlternateContent>
        <mc:AlternateContent xmlns:mc="http://schemas.openxmlformats.org/markup-compatibility/2006">
          <mc:Choice Requires="x14">
            <control shapeId="23654" r:id="rId24" name="Button 102">
              <controlPr defaultSize="0" print="0" autoFill="0" autoPict="0" macro="[0]!PA1AddConsultantItem">
                <anchor moveWithCells="1" sizeWithCells="1">
                  <from>
                    <xdr:col>0</xdr:col>
                    <xdr:colOff>45720</xdr:colOff>
                    <xdr:row>75</xdr:row>
                    <xdr:rowOff>45720</xdr:rowOff>
                  </from>
                  <to>
                    <xdr:col>1</xdr:col>
                    <xdr:colOff>83820</xdr:colOff>
                    <xdr:row>76</xdr:row>
                    <xdr:rowOff>144780</xdr:rowOff>
                  </to>
                </anchor>
              </controlPr>
            </control>
          </mc:Choice>
        </mc:AlternateContent>
        <mc:AlternateContent xmlns:mc="http://schemas.openxmlformats.org/markup-compatibility/2006">
          <mc:Choice Requires="x14">
            <control shapeId="23655" r:id="rId25" name="Button 103">
              <controlPr defaultSize="0" print="0" autoFill="0" autoPict="0" macro="[0]!PA1AddConsultantTravel">
                <anchor moveWithCells="1" sizeWithCells="1">
                  <from>
                    <xdr:col>0</xdr:col>
                    <xdr:colOff>68580</xdr:colOff>
                    <xdr:row>92</xdr:row>
                    <xdr:rowOff>144780</xdr:rowOff>
                  </from>
                  <to>
                    <xdr:col>1</xdr:col>
                    <xdr:colOff>106680</xdr:colOff>
                    <xdr:row>93</xdr:row>
                    <xdr:rowOff>0</xdr:rowOff>
                  </to>
                </anchor>
              </controlPr>
            </control>
          </mc:Choice>
        </mc:AlternateContent>
        <mc:AlternateContent xmlns:mc="http://schemas.openxmlformats.org/markup-compatibility/2006">
          <mc:Choice Requires="x14">
            <control shapeId="23656" r:id="rId26" name="Button 104">
              <controlPr defaultSize="0" print="0" autoFill="0" autoPict="0" macro="[0]!PA1DeleteConsultantTravel">
                <anchor moveWithCells="1" sizeWithCells="1">
                  <from>
                    <xdr:col>1</xdr:col>
                    <xdr:colOff>137160</xdr:colOff>
                    <xdr:row>92</xdr:row>
                    <xdr:rowOff>144780</xdr:rowOff>
                  </from>
                  <to>
                    <xdr:col>1</xdr:col>
                    <xdr:colOff>1821180</xdr:colOff>
                    <xdr:row>93</xdr:row>
                    <xdr:rowOff>0</xdr:rowOff>
                  </to>
                </anchor>
              </controlPr>
            </control>
          </mc:Choice>
        </mc:AlternateContent>
        <mc:AlternateContent xmlns:mc="http://schemas.openxmlformats.org/markup-compatibility/2006">
          <mc:Choice Requires="x14">
            <control shapeId="23657" r:id="rId27" name="Button 105">
              <controlPr defaultSize="0" print="0" autoFill="0" autoPict="0" macro="[0]!PA1AddOtherCost">
                <anchor moveWithCells="1" sizeWithCells="1">
                  <from>
                    <xdr:col>0</xdr:col>
                    <xdr:colOff>45720</xdr:colOff>
                    <xdr:row>124</xdr:row>
                    <xdr:rowOff>60960</xdr:rowOff>
                  </from>
                  <to>
                    <xdr:col>1</xdr:col>
                    <xdr:colOff>83820</xdr:colOff>
                    <xdr:row>124</xdr:row>
                    <xdr:rowOff>335280</xdr:rowOff>
                  </to>
                </anchor>
              </controlPr>
            </control>
          </mc:Choice>
        </mc:AlternateContent>
        <mc:AlternateContent xmlns:mc="http://schemas.openxmlformats.org/markup-compatibility/2006">
          <mc:Choice Requires="x14">
            <control shapeId="23658" r:id="rId28" name="Button 106">
              <controlPr defaultSize="0" print="0" autoFill="0" autoPict="0" macro="[0]!PA1AddIndirectCost">
                <anchor moveWithCells="1" sizeWithCells="1">
                  <from>
                    <xdr:col>0</xdr:col>
                    <xdr:colOff>38100</xdr:colOff>
                    <xdr:row>137</xdr:row>
                    <xdr:rowOff>45720</xdr:rowOff>
                  </from>
                  <to>
                    <xdr:col>1</xdr:col>
                    <xdr:colOff>76200</xdr:colOff>
                    <xdr:row>137</xdr:row>
                    <xdr:rowOff>350520</xdr:rowOff>
                  </to>
                </anchor>
              </controlPr>
            </control>
          </mc:Choice>
        </mc:AlternateContent>
        <mc:AlternateContent xmlns:mc="http://schemas.openxmlformats.org/markup-compatibility/2006">
          <mc:Choice Requires="x14">
            <control shapeId="23659" r:id="rId29" name="Button 107">
              <controlPr defaultSize="0" print="0" autoFill="0" autoPict="0" macro="[0]!DeleteConsultantItemPA1">
                <anchor moveWithCells="1" sizeWithCells="1">
                  <from>
                    <xdr:col>1</xdr:col>
                    <xdr:colOff>137160</xdr:colOff>
                    <xdr:row>105</xdr:row>
                    <xdr:rowOff>45720</xdr:rowOff>
                  </from>
                  <to>
                    <xdr:col>1</xdr:col>
                    <xdr:colOff>1813560</xdr:colOff>
                    <xdr:row>106</xdr:row>
                    <xdr:rowOff>137160</xdr:rowOff>
                  </to>
                </anchor>
              </controlPr>
            </control>
          </mc:Choice>
        </mc:AlternateContent>
        <mc:AlternateContent xmlns:mc="http://schemas.openxmlformats.org/markup-compatibility/2006">
          <mc:Choice Requires="x14">
            <control shapeId="23660" r:id="rId30" name="Button 108">
              <controlPr defaultSize="0" print="0" autoFill="0" autoPict="0" macro="[0]!PA1AddConsultantItem">
                <anchor moveWithCells="1" sizeWithCells="1">
                  <from>
                    <xdr:col>0</xdr:col>
                    <xdr:colOff>45720</xdr:colOff>
                    <xdr:row>105</xdr:row>
                    <xdr:rowOff>45720</xdr:rowOff>
                  </from>
                  <to>
                    <xdr:col>1</xdr:col>
                    <xdr:colOff>83820</xdr:colOff>
                    <xdr:row>106</xdr:row>
                    <xdr:rowOff>144780</xdr:rowOff>
                  </to>
                </anchor>
              </controlPr>
            </control>
          </mc:Choice>
        </mc:AlternateContent>
        <mc:AlternateContent xmlns:mc="http://schemas.openxmlformats.org/markup-compatibility/2006">
          <mc:Choice Requires="x14">
            <control shapeId="23661" r:id="rId31" name="Button 109">
              <controlPr defaultSize="0" print="0" autoFill="0" autoPict="0" macro="[0]!PA1AddConsultantTravel">
                <anchor moveWithCells="1" sizeWithCells="1">
                  <from>
                    <xdr:col>0</xdr:col>
                    <xdr:colOff>68580</xdr:colOff>
                    <xdr:row>116</xdr:row>
                    <xdr:rowOff>144780</xdr:rowOff>
                  </from>
                  <to>
                    <xdr:col>1</xdr:col>
                    <xdr:colOff>106680</xdr:colOff>
                    <xdr:row>117</xdr:row>
                    <xdr:rowOff>0</xdr:rowOff>
                  </to>
                </anchor>
              </controlPr>
            </control>
          </mc:Choice>
        </mc:AlternateContent>
        <mc:AlternateContent xmlns:mc="http://schemas.openxmlformats.org/markup-compatibility/2006">
          <mc:Choice Requires="x14">
            <control shapeId="23662" r:id="rId32" name="Button 110">
              <controlPr defaultSize="0" print="0" autoFill="0" autoPict="0" macro="[0]!PA1DeleteConsultantTravel">
                <anchor moveWithCells="1" sizeWithCells="1">
                  <from>
                    <xdr:col>1</xdr:col>
                    <xdr:colOff>144780</xdr:colOff>
                    <xdr:row>116</xdr:row>
                    <xdr:rowOff>144780</xdr:rowOff>
                  </from>
                  <to>
                    <xdr:col>1</xdr:col>
                    <xdr:colOff>1828800</xdr:colOff>
                    <xdr:row>117</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Data'!$A$33:$A$38</xm:f>
          </x14:formula1>
          <xm:sqref>D96:E96 D119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R145"/>
  <sheetViews>
    <sheetView zoomScaleNormal="100" workbookViewId="0">
      <selection activeCell="A149" sqref="A149"/>
    </sheetView>
  </sheetViews>
  <sheetFormatPr defaultColWidth="9.109375" defaultRowHeight="14.4" x14ac:dyDescent="0.3"/>
  <cols>
    <col min="1" max="1" width="24" style="4" customWidth="1"/>
    <col min="2" max="2" width="22.5546875" style="4" customWidth="1"/>
    <col min="3" max="3" width="9.44140625" style="4" customWidth="1"/>
    <col min="4" max="4" width="10.5546875" style="4" customWidth="1"/>
    <col min="5" max="5" width="7" style="4" customWidth="1"/>
    <col min="6" max="6" width="9" style="4" customWidth="1"/>
    <col min="7" max="7" width="8.33203125" style="4" customWidth="1"/>
    <col min="8" max="8" width="5.6640625" style="4" customWidth="1"/>
    <col min="9" max="9" width="11.44140625" style="4" customWidth="1"/>
    <col min="10" max="10" width="12.33203125" style="4" customWidth="1"/>
    <col min="11" max="11" width="11.33203125" style="4" customWidth="1"/>
    <col min="12" max="16384" width="9.109375" style="4"/>
  </cols>
  <sheetData>
    <row r="1" spans="1:14" ht="69.75" customHeight="1" x14ac:dyDescent="0.6">
      <c r="A1" s="537" t="str">
        <f>'Budget Sheet Instructions'!B19</f>
        <v>Tribal Justice System Infrastructure Program</v>
      </c>
      <c r="B1" s="538"/>
      <c r="C1" s="538"/>
      <c r="D1" s="538"/>
      <c r="E1" s="538"/>
      <c r="F1" s="538"/>
      <c r="G1" s="13"/>
      <c r="H1" s="535" t="s">
        <v>102</v>
      </c>
      <c r="I1" s="535"/>
      <c r="J1" s="535"/>
      <c r="K1" s="536"/>
      <c r="L1" s="14"/>
      <c r="M1" s="14"/>
      <c r="N1" s="14"/>
    </row>
    <row r="2" spans="1:14" ht="15" customHeight="1" x14ac:dyDescent="0.3">
      <c r="A2" s="552" t="s">
        <v>42</v>
      </c>
      <c r="B2" s="539"/>
      <c r="C2" s="539"/>
      <c r="D2" s="539"/>
      <c r="E2" s="539"/>
      <c r="F2" s="539"/>
      <c r="G2" s="73"/>
      <c r="H2" s="73"/>
      <c r="I2" s="67" t="str">
        <f>'Budget Sheet Instructions'!J19</f>
        <v>BJA</v>
      </c>
      <c r="J2" s="66" t="str">
        <f>'Budget Sheet Instructions'!K19</f>
        <v>16.596</v>
      </c>
      <c r="K2" s="15"/>
      <c r="L2" s="14"/>
      <c r="M2" s="14"/>
      <c r="N2" s="14"/>
    </row>
    <row r="3" spans="1:14" ht="15" customHeight="1" x14ac:dyDescent="0.3">
      <c r="A3" s="672"/>
      <c r="B3" s="540"/>
      <c r="C3" s="540"/>
      <c r="D3" s="540"/>
      <c r="E3" s="540"/>
      <c r="F3" s="540"/>
      <c r="G3" s="74"/>
      <c r="H3" s="74"/>
      <c r="I3" s="74"/>
      <c r="J3" s="74"/>
      <c r="K3" s="16"/>
      <c r="L3" s="17"/>
      <c r="M3" s="14"/>
      <c r="N3" s="14"/>
    </row>
    <row r="4" spans="1:14" ht="15" customHeight="1" x14ac:dyDescent="0.3">
      <c r="A4" s="28" t="s">
        <v>77</v>
      </c>
      <c r="B4" s="26"/>
      <c r="C4" s="26"/>
      <c r="D4" s="26"/>
      <c r="E4" s="26"/>
      <c r="F4" s="26"/>
      <c r="G4" s="26"/>
      <c r="H4" s="26"/>
      <c r="I4" s="26"/>
      <c r="J4" s="26"/>
      <c r="K4" s="27"/>
      <c r="L4" s="17"/>
      <c r="M4" s="14"/>
      <c r="N4" s="14"/>
    </row>
    <row r="5" spans="1:14" ht="15" thickBot="1" x14ac:dyDescent="0.35">
      <c r="A5" s="20" t="s">
        <v>32</v>
      </c>
      <c r="B5" s="21"/>
      <c r="C5" s="21"/>
      <c r="D5" s="21"/>
      <c r="E5" s="21"/>
      <c r="F5" s="21"/>
      <c r="G5" s="21"/>
      <c r="H5" s="21"/>
      <c r="I5" s="21"/>
      <c r="J5" s="21"/>
      <c r="K5" s="22"/>
      <c r="L5" s="17"/>
      <c r="M5" s="14"/>
      <c r="N5" s="14"/>
    </row>
    <row r="6" spans="1:14" ht="15" thickTop="1" x14ac:dyDescent="0.3">
      <c r="A6" s="449" t="s">
        <v>11</v>
      </c>
      <c r="B6" s="451"/>
      <c r="C6" s="449" t="s">
        <v>3</v>
      </c>
      <c r="D6" s="450"/>
      <c r="E6" s="450"/>
      <c r="F6" s="450"/>
      <c r="G6" s="450"/>
      <c r="H6" s="450"/>
      <c r="I6" s="450"/>
      <c r="J6" s="450"/>
      <c r="K6" s="451"/>
      <c r="L6" s="17"/>
      <c r="M6" s="14"/>
      <c r="N6" s="14"/>
    </row>
    <row r="7" spans="1:14" ht="28.5" customHeight="1" x14ac:dyDescent="0.3">
      <c r="A7" s="452" t="s">
        <v>88</v>
      </c>
      <c r="B7" s="454"/>
      <c r="C7" s="452" t="s">
        <v>74</v>
      </c>
      <c r="D7" s="453"/>
      <c r="E7" s="453"/>
      <c r="F7" s="453"/>
      <c r="G7" s="453"/>
      <c r="H7" s="453"/>
      <c r="I7" s="453"/>
      <c r="J7" s="453"/>
      <c r="K7" s="454"/>
      <c r="L7" s="17"/>
      <c r="M7" s="14"/>
      <c r="N7" s="14"/>
    </row>
    <row r="8" spans="1:14" ht="15" customHeight="1" x14ac:dyDescent="0.3">
      <c r="A8" s="492"/>
      <c r="B8" s="492"/>
      <c r="C8" s="550" t="s">
        <v>115</v>
      </c>
      <c r="D8" s="646" t="s">
        <v>22</v>
      </c>
      <c r="E8" s="646" t="s">
        <v>72</v>
      </c>
      <c r="F8" s="522" t="s">
        <v>79</v>
      </c>
      <c r="G8" s="523"/>
      <c r="H8" s="647" t="s">
        <v>78</v>
      </c>
      <c r="I8" s="647" t="s">
        <v>75</v>
      </c>
      <c r="J8" s="657" t="s">
        <v>73</v>
      </c>
      <c r="K8" s="647" t="s">
        <v>51</v>
      </c>
      <c r="L8" s="17"/>
      <c r="M8" s="14"/>
      <c r="N8" s="14"/>
    </row>
    <row r="9" spans="1:14" ht="21.75" customHeight="1" x14ac:dyDescent="0.3">
      <c r="A9" s="492"/>
      <c r="B9" s="492"/>
      <c r="C9" s="551"/>
      <c r="D9" s="646"/>
      <c r="E9" s="646"/>
      <c r="F9" s="525"/>
      <c r="G9" s="526"/>
      <c r="H9" s="647"/>
      <c r="I9" s="647"/>
      <c r="J9" s="657"/>
      <c r="K9" s="647"/>
      <c r="L9" s="17"/>
      <c r="M9" s="14"/>
      <c r="N9" s="14"/>
    </row>
    <row r="10" spans="1:14" ht="30" hidden="1" customHeight="1" x14ac:dyDescent="0.3">
      <c r="A10" s="597"/>
      <c r="B10" s="597"/>
      <c r="C10" s="112"/>
      <c r="D10" s="78"/>
      <c r="E10" s="78"/>
      <c r="F10" s="618"/>
      <c r="G10" s="619"/>
      <c r="H10" s="54"/>
      <c r="I10" s="47">
        <f>CEILING(C10*D10*F10*H10,1)</f>
        <v>0</v>
      </c>
      <c r="J10" s="77"/>
      <c r="K10" s="47">
        <f>IF(I10-J10&lt;0,0,I10-J10)</f>
        <v>0</v>
      </c>
      <c r="L10" s="29"/>
      <c r="M10" s="14"/>
      <c r="N10" s="14"/>
    </row>
    <row r="11" spans="1:14" ht="30" hidden="1" customHeight="1" x14ac:dyDescent="0.3">
      <c r="A11" s="674"/>
      <c r="B11" s="674"/>
      <c r="C11" s="114"/>
      <c r="D11" s="85"/>
      <c r="E11" s="85"/>
      <c r="F11" s="675"/>
      <c r="G11" s="676"/>
      <c r="H11" s="80"/>
      <c r="I11" s="47">
        <f>CEILING(D11*F11*H11,1)</f>
        <v>0</v>
      </c>
      <c r="J11" s="79"/>
      <c r="K11" s="47">
        <f>IF(I11-J11&lt;0,0,I11-J11)</f>
        <v>0</v>
      </c>
      <c r="L11" s="29"/>
      <c r="M11" s="14"/>
      <c r="N11" s="14"/>
    </row>
    <row r="12" spans="1:14" x14ac:dyDescent="0.3">
      <c r="A12" s="585" t="s">
        <v>53</v>
      </c>
      <c r="B12" s="585"/>
      <c r="C12" s="585"/>
      <c r="D12" s="585"/>
      <c r="E12" s="585"/>
      <c r="F12" s="585"/>
      <c r="G12" s="585"/>
      <c r="H12" s="585"/>
      <c r="I12" s="47">
        <f>SUM(I10:I11)</f>
        <v>0</v>
      </c>
      <c r="J12" s="47">
        <f>SUM(J10:J11)</f>
        <v>0</v>
      </c>
      <c r="K12" s="47">
        <f>SUM(K10:K11)</f>
        <v>0</v>
      </c>
    </row>
    <row r="13" spans="1:14" ht="22.5" customHeight="1" x14ac:dyDescent="0.3">
      <c r="A13" s="57" t="s">
        <v>21</v>
      </c>
      <c r="B13" s="75"/>
      <c r="C13" s="110"/>
      <c r="D13" s="76"/>
      <c r="E13" s="76"/>
      <c r="F13" s="76"/>
      <c r="G13" s="76"/>
      <c r="H13" s="76"/>
      <c r="I13" s="55"/>
      <c r="J13" s="55"/>
      <c r="K13" s="56"/>
    </row>
    <row r="14" spans="1:14" ht="200.1" customHeight="1" x14ac:dyDescent="0.3">
      <c r="A14" s="433"/>
      <c r="B14" s="434"/>
      <c r="C14" s="434"/>
      <c r="D14" s="434"/>
      <c r="E14" s="434"/>
      <c r="F14" s="434"/>
      <c r="G14" s="434"/>
      <c r="H14" s="434"/>
      <c r="I14" s="434"/>
      <c r="J14" s="434"/>
      <c r="K14" s="435"/>
    </row>
    <row r="15" spans="1:14" ht="16.5" hidden="1" customHeight="1" x14ac:dyDescent="0.3">
      <c r="A15" s="439"/>
      <c r="B15" s="440"/>
      <c r="C15" s="440"/>
      <c r="D15" s="440"/>
      <c r="E15" s="440"/>
      <c r="F15" s="440"/>
      <c r="G15" s="440"/>
      <c r="H15" s="440"/>
      <c r="I15" s="440"/>
      <c r="J15" s="440"/>
      <c r="K15" s="441"/>
    </row>
    <row r="16" spans="1:14" ht="15" thickBot="1" x14ac:dyDescent="0.35">
      <c r="A16" s="20" t="s">
        <v>33</v>
      </c>
      <c r="B16" s="21"/>
      <c r="C16" s="21"/>
      <c r="D16" s="21"/>
      <c r="E16" s="21"/>
      <c r="F16" s="21"/>
      <c r="G16" s="21"/>
      <c r="H16" s="21"/>
      <c r="I16" s="21"/>
      <c r="J16" s="21"/>
      <c r="K16" s="22"/>
    </row>
    <row r="17" spans="1:11" ht="15" thickTop="1" x14ac:dyDescent="0.3">
      <c r="A17" s="449" t="s">
        <v>12</v>
      </c>
      <c r="B17" s="450"/>
      <c r="C17" s="451"/>
      <c r="D17" s="677" t="s">
        <v>3</v>
      </c>
      <c r="E17" s="677"/>
      <c r="F17" s="677"/>
      <c r="G17" s="677"/>
      <c r="H17" s="677"/>
      <c r="I17" s="677"/>
      <c r="J17" s="677"/>
      <c r="K17" s="677"/>
    </row>
    <row r="18" spans="1:11" ht="28.5" customHeight="1" x14ac:dyDescent="0.3">
      <c r="A18" s="452" t="s">
        <v>23</v>
      </c>
      <c r="B18" s="453"/>
      <c r="C18" s="454"/>
      <c r="D18" s="678" t="s">
        <v>84</v>
      </c>
      <c r="E18" s="678"/>
      <c r="F18" s="678"/>
      <c r="G18" s="678"/>
      <c r="H18" s="678"/>
      <c r="I18" s="678"/>
      <c r="J18" s="678"/>
      <c r="K18" s="678"/>
    </row>
    <row r="19" spans="1:11" ht="15" customHeight="1" x14ac:dyDescent="0.3">
      <c r="A19" s="560"/>
      <c r="B19" s="561"/>
      <c r="C19" s="562"/>
      <c r="D19" s="646" t="s">
        <v>96</v>
      </c>
      <c r="E19" s="646"/>
      <c r="F19" s="647" t="s">
        <v>72</v>
      </c>
      <c r="G19" s="647"/>
      <c r="H19" s="647"/>
      <c r="I19" s="647" t="s">
        <v>75</v>
      </c>
      <c r="J19" s="657" t="s">
        <v>73</v>
      </c>
      <c r="K19" s="647" t="s">
        <v>51</v>
      </c>
    </row>
    <row r="20" spans="1:11" ht="20.25" customHeight="1" x14ac:dyDescent="0.3">
      <c r="A20" s="563"/>
      <c r="B20" s="564"/>
      <c r="C20" s="565"/>
      <c r="D20" s="646"/>
      <c r="E20" s="646"/>
      <c r="F20" s="647"/>
      <c r="G20" s="647"/>
      <c r="H20" s="647"/>
      <c r="I20" s="647"/>
      <c r="J20" s="657"/>
      <c r="K20" s="647"/>
    </row>
    <row r="21" spans="1:11" ht="30" hidden="1" customHeight="1" x14ac:dyDescent="0.3">
      <c r="A21" s="620"/>
      <c r="B21" s="621"/>
      <c r="C21" s="622"/>
      <c r="D21" s="534"/>
      <c r="E21" s="534"/>
      <c r="F21" s="623"/>
      <c r="G21" s="623"/>
      <c r="H21" s="623"/>
      <c r="I21" s="47">
        <f>CEILING(D21*F21,1)</f>
        <v>0</v>
      </c>
      <c r="J21" s="77"/>
      <c r="K21" s="47">
        <f>IF(I21-J21&lt;0,0,I21-J21)</f>
        <v>0</v>
      </c>
    </row>
    <row r="22" spans="1:11" ht="30" hidden="1" customHeight="1" x14ac:dyDescent="0.3">
      <c r="A22" s="489"/>
      <c r="B22" s="491"/>
      <c r="C22" s="109"/>
      <c r="D22" s="667"/>
      <c r="E22" s="667"/>
      <c r="F22" s="668"/>
      <c r="G22" s="668"/>
      <c r="H22" s="668"/>
      <c r="I22" s="47">
        <f>CEILING(D22*F22,1)</f>
        <v>0</v>
      </c>
      <c r="J22" s="79"/>
      <c r="K22" s="47">
        <f>IF(I22-J22&lt;0,0,I22-J22)</f>
        <v>0</v>
      </c>
    </row>
    <row r="23" spans="1:11" x14ac:dyDescent="0.3">
      <c r="A23" s="474" t="s">
        <v>20</v>
      </c>
      <c r="B23" s="475"/>
      <c r="C23" s="475"/>
      <c r="D23" s="475"/>
      <c r="E23" s="475"/>
      <c r="F23" s="475"/>
      <c r="G23" s="475"/>
      <c r="H23" s="476"/>
      <c r="I23" s="47">
        <f>SUM(I21:I22)</f>
        <v>0</v>
      </c>
      <c r="J23" s="47">
        <f>SUM(J21:J22)</f>
        <v>0</v>
      </c>
      <c r="K23" s="47">
        <f>SUM(K21:K22)</f>
        <v>0</v>
      </c>
    </row>
    <row r="24" spans="1:11" ht="22.5" customHeight="1" x14ac:dyDescent="0.3">
      <c r="A24" s="57" t="s">
        <v>21</v>
      </c>
      <c r="B24" s="75"/>
      <c r="C24" s="110"/>
      <c r="D24" s="76"/>
      <c r="E24" s="76"/>
      <c r="F24" s="76"/>
      <c r="G24" s="76"/>
      <c r="H24" s="76"/>
      <c r="I24" s="55"/>
      <c r="J24" s="55"/>
      <c r="K24" s="56"/>
    </row>
    <row r="25" spans="1:11" ht="200.1" customHeight="1" x14ac:dyDescent="0.3">
      <c r="A25" s="433"/>
      <c r="B25" s="434"/>
      <c r="C25" s="434"/>
      <c r="D25" s="434"/>
      <c r="E25" s="434"/>
      <c r="F25" s="434"/>
      <c r="G25" s="434"/>
      <c r="H25" s="434"/>
      <c r="I25" s="434"/>
      <c r="J25" s="434"/>
      <c r="K25" s="435"/>
    </row>
    <row r="26" spans="1:11" ht="16.5" hidden="1" customHeight="1" x14ac:dyDescent="0.3">
      <c r="A26" s="439"/>
      <c r="B26" s="440"/>
      <c r="C26" s="440"/>
      <c r="D26" s="440"/>
      <c r="E26" s="440"/>
      <c r="F26" s="440"/>
      <c r="G26" s="440"/>
      <c r="H26" s="440"/>
      <c r="I26" s="440"/>
      <c r="J26" s="440"/>
      <c r="K26" s="441"/>
    </row>
    <row r="27" spans="1:11" ht="15" thickBot="1" x14ac:dyDescent="0.35">
      <c r="A27" s="20" t="s">
        <v>34</v>
      </c>
      <c r="B27" s="21"/>
      <c r="C27" s="21"/>
      <c r="D27" s="21"/>
      <c r="E27" s="21"/>
      <c r="F27" s="21"/>
      <c r="G27" s="21"/>
      <c r="H27" s="21"/>
      <c r="I27" s="21"/>
      <c r="J27" s="21"/>
      <c r="K27" s="22"/>
    </row>
    <row r="28" spans="1:11" ht="15" thickTop="1" x14ac:dyDescent="0.3">
      <c r="A28" s="18" t="s">
        <v>13</v>
      </c>
      <c r="B28" s="477" t="s">
        <v>14</v>
      </c>
      <c r="C28" s="479"/>
      <c r="D28" s="477" t="s">
        <v>15</v>
      </c>
      <c r="E28" s="479"/>
      <c r="F28" s="669" t="s">
        <v>3</v>
      </c>
      <c r="G28" s="670"/>
      <c r="H28" s="670"/>
      <c r="I28" s="670"/>
      <c r="J28" s="670"/>
      <c r="K28" s="671"/>
    </row>
    <row r="29" spans="1:11" ht="47.25" customHeight="1" x14ac:dyDescent="0.3">
      <c r="A29" s="72" t="s">
        <v>24</v>
      </c>
      <c r="B29" s="452" t="s">
        <v>85</v>
      </c>
      <c r="C29" s="454"/>
      <c r="D29" s="452" t="s">
        <v>25</v>
      </c>
      <c r="E29" s="454"/>
      <c r="F29" s="452" t="s">
        <v>28</v>
      </c>
      <c r="G29" s="453"/>
      <c r="H29" s="453"/>
      <c r="I29" s="453"/>
      <c r="J29" s="453"/>
      <c r="K29" s="454"/>
    </row>
    <row r="30" spans="1:11" ht="15" customHeight="1" x14ac:dyDescent="0.3">
      <c r="A30" s="560"/>
      <c r="B30" s="561"/>
      <c r="C30" s="561"/>
      <c r="D30" s="561"/>
      <c r="E30" s="562"/>
      <c r="F30" s="647" t="s">
        <v>26</v>
      </c>
      <c r="G30" s="657" t="s">
        <v>71</v>
      </c>
      <c r="H30" s="647" t="s">
        <v>27</v>
      </c>
      <c r="I30" s="647" t="s">
        <v>75</v>
      </c>
      <c r="J30" s="657" t="s">
        <v>73</v>
      </c>
      <c r="K30" s="647" t="s">
        <v>51</v>
      </c>
    </row>
    <row r="31" spans="1:11" s="19" customFormat="1" ht="33.75" customHeight="1" x14ac:dyDescent="0.3">
      <c r="A31" s="563"/>
      <c r="B31" s="564"/>
      <c r="C31" s="564"/>
      <c r="D31" s="564"/>
      <c r="E31" s="565"/>
      <c r="F31" s="647"/>
      <c r="G31" s="657"/>
      <c r="H31" s="647"/>
      <c r="I31" s="647"/>
      <c r="J31" s="657"/>
      <c r="K31" s="647"/>
    </row>
    <row r="32" spans="1:11" s="19" customFormat="1" ht="45" hidden="1" customHeight="1" x14ac:dyDescent="0.3">
      <c r="A32" s="48"/>
      <c r="B32" s="624"/>
      <c r="C32" s="625"/>
      <c r="D32" s="460"/>
      <c r="E32" s="460"/>
      <c r="F32" s="78"/>
      <c r="G32" s="71"/>
      <c r="H32" s="49"/>
      <c r="I32" s="47">
        <f>CEILING(F32*G32*H32,1)</f>
        <v>0</v>
      </c>
      <c r="J32" s="77"/>
      <c r="K32" s="47">
        <f>IF(I32-J32&lt;0,0,I32-J32)</f>
        <v>0</v>
      </c>
    </row>
    <row r="33" spans="1:11" s="19" customFormat="1" ht="45" hidden="1" customHeight="1" x14ac:dyDescent="0.3">
      <c r="A33" s="81"/>
      <c r="B33" s="82"/>
      <c r="C33" s="108"/>
      <c r="D33" s="673"/>
      <c r="E33" s="673"/>
      <c r="F33" s="85"/>
      <c r="G33" s="83"/>
      <c r="H33" s="84"/>
      <c r="I33" s="47">
        <f>CEILING(F33*G33*H33,1)</f>
        <v>0</v>
      </c>
      <c r="J33" s="79"/>
      <c r="K33" s="47">
        <f>IF(I33-J33&lt;0,0,I33-J33)</f>
        <v>0</v>
      </c>
    </row>
    <row r="34" spans="1:11" x14ac:dyDescent="0.3">
      <c r="A34" s="474" t="s">
        <v>20</v>
      </c>
      <c r="B34" s="475"/>
      <c r="C34" s="475"/>
      <c r="D34" s="475"/>
      <c r="E34" s="475"/>
      <c r="F34" s="475"/>
      <c r="G34" s="475"/>
      <c r="H34" s="476"/>
      <c r="I34" s="47">
        <f>SUM(I32:I33)</f>
        <v>0</v>
      </c>
      <c r="J34" s="47">
        <f>SUM(J32:J33)</f>
        <v>0</v>
      </c>
      <c r="K34" s="47">
        <f>SUM(K32:K33)</f>
        <v>0</v>
      </c>
    </row>
    <row r="35" spans="1:11" ht="22.5" customHeight="1" x14ac:dyDescent="0.3">
      <c r="A35" s="57" t="s">
        <v>21</v>
      </c>
      <c r="B35" s="75"/>
      <c r="C35" s="110"/>
      <c r="D35" s="76"/>
      <c r="E35" s="76"/>
      <c r="F35" s="76"/>
      <c r="G35" s="76"/>
      <c r="H35" s="76"/>
      <c r="I35" s="55"/>
      <c r="J35" s="55"/>
      <c r="K35" s="56"/>
    </row>
    <row r="36" spans="1:11" ht="200.1" customHeight="1" x14ac:dyDescent="0.3">
      <c r="A36" s="433"/>
      <c r="B36" s="434"/>
      <c r="C36" s="434"/>
      <c r="D36" s="434"/>
      <c r="E36" s="434"/>
      <c r="F36" s="434"/>
      <c r="G36" s="434"/>
      <c r="H36" s="434"/>
      <c r="I36" s="434"/>
      <c r="J36" s="434"/>
      <c r="K36" s="435"/>
    </row>
    <row r="37" spans="1:11" ht="16.5" hidden="1" customHeight="1" x14ac:dyDescent="0.3">
      <c r="A37" s="439"/>
      <c r="B37" s="440"/>
      <c r="C37" s="440"/>
      <c r="D37" s="440"/>
      <c r="E37" s="440"/>
      <c r="F37" s="440"/>
      <c r="G37" s="440"/>
      <c r="H37" s="440"/>
      <c r="I37" s="440"/>
      <c r="J37" s="440"/>
      <c r="K37" s="441"/>
    </row>
    <row r="38" spans="1:11" ht="15" thickBot="1" x14ac:dyDescent="0.35">
      <c r="A38" s="20" t="s">
        <v>35</v>
      </c>
      <c r="B38" s="21"/>
      <c r="C38" s="21"/>
      <c r="D38" s="21"/>
      <c r="E38" s="21"/>
      <c r="F38" s="21"/>
      <c r="G38" s="21"/>
      <c r="H38" s="21"/>
      <c r="I38" s="21"/>
      <c r="J38" s="21"/>
      <c r="K38" s="22"/>
    </row>
    <row r="39" spans="1:11" ht="15" thickTop="1" x14ac:dyDescent="0.3">
      <c r="A39" s="449" t="s">
        <v>18</v>
      </c>
      <c r="B39" s="450"/>
      <c r="C39" s="451"/>
      <c r="D39" s="658" t="s">
        <v>3</v>
      </c>
      <c r="E39" s="659"/>
      <c r="F39" s="659"/>
      <c r="G39" s="659"/>
      <c r="H39" s="659"/>
      <c r="I39" s="659"/>
      <c r="J39" s="659"/>
      <c r="K39" s="660"/>
    </row>
    <row r="40" spans="1:11" ht="30" customHeight="1" x14ac:dyDescent="0.3">
      <c r="A40" s="452" t="s">
        <v>29</v>
      </c>
      <c r="B40" s="453"/>
      <c r="C40" s="454"/>
      <c r="D40" s="452" t="s">
        <v>30</v>
      </c>
      <c r="E40" s="453"/>
      <c r="F40" s="453"/>
      <c r="G40" s="453"/>
      <c r="H40" s="453"/>
      <c r="I40" s="453"/>
      <c r="J40" s="453"/>
      <c r="K40" s="454"/>
    </row>
    <row r="41" spans="1:11" ht="15" customHeight="1" x14ac:dyDescent="0.3">
      <c r="A41" s="560"/>
      <c r="B41" s="561"/>
      <c r="C41" s="562"/>
      <c r="D41" s="646" t="s">
        <v>31</v>
      </c>
      <c r="E41" s="646"/>
      <c r="F41" s="647" t="s">
        <v>26</v>
      </c>
      <c r="G41" s="647"/>
      <c r="H41" s="647"/>
      <c r="I41" s="647" t="s">
        <v>75</v>
      </c>
      <c r="J41" s="657" t="s">
        <v>73</v>
      </c>
      <c r="K41" s="647" t="s">
        <v>51</v>
      </c>
    </row>
    <row r="42" spans="1:11" x14ac:dyDescent="0.3">
      <c r="A42" s="563"/>
      <c r="B42" s="564"/>
      <c r="C42" s="565"/>
      <c r="D42" s="646"/>
      <c r="E42" s="646"/>
      <c r="F42" s="647"/>
      <c r="G42" s="647"/>
      <c r="H42" s="647"/>
      <c r="I42" s="647"/>
      <c r="J42" s="657"/>
      <c r="K42" s="647"/>
    </row>
    <row r="43" spans="1:11" ht="45.75" hidden="1" customHeight="1" x14ac:dyDescent="0.3">
      <c r="A43" s="511"/>
      <c r="B43" s="512"/>
      <c r="C43" s="513"/>
      <c r="D43" s="586"/>
      <c r="E43" s="586"/>
      <c r="F43" s="534"/>
      <c r="G43" s="534"/>
      <c r="H43" s="534"/>
      <c r="I43" s="47">
        <f>CEILING(D43*F43,1)</f>
        <v>0</v>
      </c>
      <c r="J43" s="77"/>
      <c r="K43" s="47">
        <f>IF(I43-J43&lt;0,0,I43-J43)</f>
        <v>0</v>
      </c>
    </row>
    <row r="44" spans="1:11" ht="45.75" hidden="1" customHeight="1" x14ac:dyDescent="0.3">
      <c r="A44" s="665"/>
      <c r="B44" s="666"/>
      <c r="C44" s="111"/>
      <c r="D44" s="663"/>
      <c r="E44" s="663"/>
      <c r="F44" s="667"/>
      <c r="G44" s="667"/>
      <c r="H44" s="667"/>
      <c r="I44" s="47">
        <f>CEILING(D44*F44,1)</f>
        <v>0</v>
      </c>
      <c r="J44" s="79"/>
      <c r="K44" s="47">
        <f>IF(I44-J44&lt;0,0,I44-J44)</f>
        <v>0</v>
      </c>
    </row>
    <row r="45" spans="1:11" x14ac:dyDescent="0.3">
      <c r="A45" s="474" t="s">
        <v>20</v>
      </c>
      <c r="B45" s="475"/>
      <c r="C45" s="475"/>
      <c r="D45" s="475"/>
      <c r="E45" s="475"/>
      <c r="F45" s="475"/>
      <c r="G45" s="475"/>
      <c r="H45" s="476"/>
      <c r="I45" s="47">
        <f>SUM(I43:I44)</f>
        <v>0</v>
      </c>
      <c r="J45" s="47">
        <f>SUM(J43:J44)</f>
        <v>0</v>
      </c>
      <c r="K45" s="47">
        <f>SUM(K43:K44)</f>
        <v>0</v>
      </c>
    </row>
    <row r="46" spans="1:11" ht="22.5" customHeight="1" x14ac:dyDescent="0.3">
      <c r="A46" s="57" t="s">
        <v>21</v>
      </c>
      <c r="B46" s="75"/>
      <c r="C46" s="110"/>
      <c r="D46" s="76"/>
      <c r="E46" s="76"/>
      <c r="F46" s="76"/>
      <c r="G46" s="76"/>
      <c r="H46" s="76"/>
      <c r="I46" s="55"/>
      <c r="J46" s="55"/>
      <c r="K46" s="56"/>
    </row>
    <row r="47" spans="1:11" ht="200.1" customHeight="1" x14ac:dyDescent="0.3">
      <c r="A47" s="433"/>
      <c r="B47" s="434"/>
      <c r="C47" s="434"/>
      <c r="D47" s="434"/>
      <c r="E47" s="434"/>
      <c r="F47" s="434"/>
      <c r="G47" s="434"/>
      <c r="H47" s="434"/>
      <c r="I47" s="434"/>
      <c r="J47" s="434"/>
      <c r="K47" s="435"/>
    </row>
    <row r="48" spans="1:11" ht="16.5" hidden="1" customHeight="1" x14ac:dyDescent="0.3">
      <c r="A48" s="439"/>
      <c r="B48" s="440"/>
      <c r="C48" s="440"/>
      <c r="D48" s="440"/>
      <c r="E48" s="440"/>
      <c r="F48" s="440"/>
      <c r="G48" s="440"/>
      <c r="H48" s="440"/>
      <c r="I48" s="440"/>
      <c r="J48" s="440"/>
      <c r="K48" s="441"/>
    </row>
    <row r="49" spans="1:11" ht="15" thickBot="1" x14ac:dyDescent="0.35">
      <c r="A49" s="20" t="s">
        <v>37</v>
      </c>
      <c r="B49" s="21"/>
      <c r="C49" s="21"/>
      <c r="D49" s="21"/>
      <c r="E49" s="21"/>
      <c r="F49" s="21"/>
      <c r="G49" s="21"/>
      <c r="H49" s="21"/>
      <c r="I49" s="21"/>
      <c r="J49" s="21"/>
      <c r="K49" s="22"/>
    </row>
    <row r="50" spans="1:11" ht="15" thickTop="1" x14ac:dyDescent="0.3">
      <c r="A50" s="449" t="s">
        <v>16</v>
      </c>
      <c r="B50" s="450"/>
      <c r="C50" s="451"/>
      <c r="D50" s="658" t="s">
        <v>3</v>
      </c>
      <c r="E50" s="659"/>
      <c r="F50" s="659"/>
      <c r="G50" s="659"/>
      <c r="H50" s="659"/>
      <c r="I50" s="659"/>
      <c r="J50" s="659"/>
      <c r="K50" s="660"/>
    </row>
    <row r="51" spans="1:11" ht="28.5" customHeight="1" x14ac:dyDescent="0.3">
      <c r="A51" s="452" t="s">
        <v>36</v>
      </c>
      <c r="B51" s="453"/>
      <c r="C51" s="454"/>
      <c r="D51" s="452" t="s">
        <v>38</v>
      </c>
      <c r="E51" s="453"/>
      <c r="F51" s="453"/>
      <c r="G51" s="453"/>
      <c r="H51" s="453"/>
      <c r="I51" s="453"/>
      <c r="J51" s="453"/>
      <c r="K51" s="454"/>
    </row>
    <row r="52" spans="1:11" ht="15" customHeight="1" x14ac:dyDescent="0.3">
      <c r="A52" s="560"/>
      <c r="B52" s="561"/>
      <c r="C52" s="562"/>
      <c r="D52" s="646" t="s">
        <v>31</v>
      </c>
      <c r="E52" s="646"/>
      <c r="F52" s="647" t="s">
        <v>26</v>
      </c>
      <c r="G52" s="647"/>
      <c r="H52" s="647"/>
      <c r="I52" s="647" t="s">
        <v>75</v>
      </c>
      <c r="J52" s="657" t="s">
        <v>73</v>
      </c>
      <c r="K52" s="647" t="s">
        <v>51</v>
      </c>
    </row>
    <row r="53" spans="1:11" x14ac:dyDescent="0.3">
      <c r="A53" s="563"/>
      <c r="B53" s="564"/>
      <c r="C53" s="565"/>
      <c r="D53" s="646"/>
      <c r="E53" s="646"/>
      <c r="F53" s="647"/>
      <c r="G53" s="647"/>
      <c r="H53" s="647"/>
      <c r="I53" s="647"/>
      <c r="J53" s="657"/>
      <c r="K53" s="647"/>
    </row>
    <row r="54" spans="1:11" ht="30.75" hidden="1" customHeight="1" x14ac:dyDescent="0.3">
      <c r="A54" s="620"/>
      <c r="B54" s="621"/>
      <c r="C54" s="622"/>
      <c r="D54" s="586"/>
      <c r="E54" s="586"/>
      <c r="F54" s="559"/>
      <c r="G54" s="559"/>
      <c r="H54" s="559"/>
      <c r="I54" s="47">
        <f>CEILING(D54*F54,1)</f>
        <v>0</v>
      </c>
      <c r="J54" s="77"/>
      <c r="K54" s="47">
        <f>IF(I54-J54&lt;0,0,I54-J54)</f>
        <v>0</v>
      </c>
    </row>
    <row r="55" spans="1:11" ht="30" hidden="1" customHeight="1" x14ac:dyDescent="0.3">
      <c r="A55" s="489"/>
      <c r="B55" s="491"/>
      <c r="C55" s="109"/>
      <c r="D55" s="663"/>
      <c r="E55" s="663"/>
      <c r="F55" s="664"/>
      <c r="G55" s="664"/>
      <c r="H55" s="664"/>
      <c r="I55" s="47">
        <f>CEILING(D55*F55,1)</f>
        <v>0</v>
      </c>
      <c r="J55" s="79"/>
      <c r="K55" s="47">
        <f>IF(I55-J55&lt;0,0,I55-J55)</f>
        <v>0</v>
      </c>
    </row>
    <row r="56" spans="1:11" x14ac:dyDescent="0.3">
      <c r="A56" s="474" t="s">
        <v>20</v>
      </c>
      <c r="B56" s="475"/>
      <c r="C56" s="475"/>
      <c r="D56" s="475"/>
      <c r="E56" s="475"/>
      <c r="F56" s="475"/>
      <c r="G56" s="475"/>
      <c r="H56" s="476"/>
      <c r="I56" s="47">
        <f>SUM(I54:I55)</f>
        <v>0</v>
      </c>
      <c r="J56" s="47">
        <f>SUM(J54:J55)</f>
        <v>0</v>
      </c>
      <c r="K56" s="47">
        <f>SUM(K54:K55)</f>
        <v>0</v>
      </c>
    </row>
    <row r="57" spans="1:11" ht="22.5" customHeight="1" x14ac:dyDescent="0.3">
      <c r="A57" s="57" t="s">
        <v>21</v>
      </c>
      <c r="B57" s="75"/>
      <c r="C57" s="110"/>
      <c r="D57" s="76"/>
      <c r="E57" s="76"/>
      <c r="F57" s="76"/>
      <c r="G57" s="76"/>
      <c r="H57" s="76"/>
      <c r="I57" s="55"/>
      <c r="J57" s="55"/>
      <c r="K57" s="56"/>
    </row>
    <row r="58" spans="1:11" ht="200.1" customHeight="1" x14ac:dyDescent="0.3">
      <c r="A58" s="433"/>
      <c r="B58" s="434"/>
      <c r="C58" s="434"/>
      <c r="D58" s="434"/>
      <c r="E58" s="434"/>
      <c r="F58" s="434"/>
      <c r="G58" s="434"/>
      <c r="H58" s="434"/>
      <c r="I58" s="434"/>
      <c r="J58" s="434"/>
      <c r="K58" s="435"/>
    </row>
    <row r="59" spans="1:11" ht="16.5" hidden="1" customHeight="1" x14ac:dyDescent="0.3">
      <c r="A59" s="439"/>
      <c r="B59" s="440"/>
      <c r="C59" s="440"/>
      <c r="D59" s="440"/>
      <c r="E59" s="440"/>
      <c r="F59" s="440"/>
      <c r="G59" s="440"/>
      <c r="H59" s="440"/>
      <c r="I59" s="440"/>
      <c r="J59" s="440"/>
      <c r="K59" s="441"/>
    </row>
    <row r="60" spans="1:11" ht="15" thickBot="1" x14ac:dyDescent="0.35">
      <c r="A60" s="20" t="s">
        <v>39</v>
      </c>
      <c r="B60" s="21"/>
      <c r="C60" s="21"/>
      <c r="D60" s="21"/>
      <c r="E60" s="21"/>
      <c r="F60" s="21"/>
      <c r="G60" s="21"/>
      <c r="H60" s="21"/>
      <c r="I60" s="21"/>
      <c r="J60" s="21"/>
      <c r="K60" s="22"/>
    </row>
    <row r="61" spans="1:11" ht="15" thickTop="1" x14ac:dyDescent="0.3">
      <c r="A61" s="449" t="s">
        <v>17</v>
      </c>
      <c r="B61" s="450"/>
      <c r="C61" s="451"/>
      <c r="D61" s="658" t="s">
        <v>3</v>
      </c>
      <c r="E61" s="659"/>
      <c r="F61" s="659"/>
      <c r="G61" s="659"/>
      <c r="H61" s="659"/>
      <c r="I61" s="659"/>
      <c r="J61" s="659"/>
      <c r="K61" s="660"/>
    </row>
    <row r="62" spans="1:11" ht="28.5" customHeight="1" x14ac:dyDescent="0.3">
      <c r="A62" s="452" t="s">
        <v>86</v>
      </c>
      <c r="B62" s="453"/>
      <c r="C62" s="454"/>
      <c r="D62" s="469" t="s">
        <v>40</v>
      </c>
      <c r="E62" s="470"/>
      <c r="F62" s="470"/>
      <c r="G62" s="470"/>
      <c r="H62" s="470"/>
      <c r="I62" s="470"/>
      <c r="J62" s="470"/>
      <c r="K62" s="471"/>
    </row>
    <row r="63" spans="1:11" ht="15" customHeight="1" x14ac:dyDescent="0.3">
      <c r="A63" s="560"/>
      <c r="B63" s="561"/>
      <c r="C63" s="562"/>
      <c r="D63" s="646" t="s">
        <v>31</v>
      </c>
      <c r="E63" s="646"/>
      <c r="F63" s="647" t="s">
        <v>26</v>
      </c>
      <c r="G63" s="647"/>
      <c r="H63" s="647"/>
      <c r="I63" s="647" t="s">
        <v>75</v>
      </c>
      <c r="J63" s="657" t="s">
        <v>73</v>
      </c>
      <c r="K63" s="647" t="s">
        <v>51</v>
      </c>
    </row>
    <row r="64" spans="1:11" ht="14.25" customHeight="1" x14ac:dyDescent="0.3">
      <c r="A64" s="563"/>
      <c r="B64" s="564"/>
      <c r="C64" s="565"/>
      <c r="D64" s="646"/>
      <c r="E64" s="646"/>
      <c r="F64" s="647"/>
      <c r="G64" s="647"/>
      <c r="H64" s="647"/>
      <c r="I64" s="647"/>
      <c r="J64" s="657"/>
      <c r="K64" s="647"/>
    </row>
    <row r="65" spans="1:18" ht="30" hidden="1" customHeight="1" x14ac:dyDescent="0.3">
      <c r="A65" s="689"/>
      <c r="B65" s="690"/>
      <c r="C65" s="691"/>
      <c r="D65" s="685"/>
      <c r="E65" s="685"/>
      <c r="F65" s="686"/>
      <c r="G65" s="686"/>
      <c r="H65" s="686"/>
      <c r="I65" s="47">
        <f>CEILING(D65*F65,1)</f>
        <v>0</v>
      </c>
      <c r="J65" s="77"/>
      <c r="K65" s="47">
        <f>IF(I65-J65&lt;0,0,I65-J65)</f>
        <v>0</v>
      </c>
    </row>
    <row r="66" spans="1:18" ht="30" hidden="1" customHeight="1" x14ac:dyDescent="0.3">
      <c r="A66" s="687"/>
      <c r="B66" s="688"/>
      <c r="C66" s="113"/>
      <c r="D66" s="661"/>
      <c r="E66" s="661"/>
      <c r="F66" s="662"/>
      <c r="G66" s="662"/>
      <c r="H66" s="662"/>
      <c r="I66" s="47">
        <f>CEILING(D66*F66,1)</f>
        <v>0</v>
      </c>
      <c r="J66" s="79"/>
      <c r="K66" s="47">
        <f>IF(I66-J66&lt;0,0,I66-J66)</f>
        <v>0</v>
      </c>
    </row>
    <row r="67" spans="1:18" x14ac:dyDescent="0.3">
      <c r="A67" s="474" t="s">
        <v>20</v>
      </c>
      <c r="B67" s="475"/>
      <c r="C67" s="475"/>
      <c r="D67" s="475"/>
      <c r="E67" s="475"/>
      <c r="F67" s="475"/>
      <c r="G67" s="475"/>
      <c r="H67" s="476"/>
      <c r="I67" s="47">
        <f>SUM(I65:I66)</f>
        <v>0</v>
      </c>
      <c r="J67" s="47">
        <f>SUM(J65:J66)</f>
        <v>0</v>
      </c>
      <c r="K67" s="47">
        <f>SUM(K65:K66)</f>
        <v>0</v>
      </c>
    </row>
    <row r="68" spans="1:18" ht="22.5" customHeight="1" x14ac:dyDescent="0.3">
      <c r="A68" s="57" t="s">
        <v>21</v>
      </c>
      <c r="B68" s="75"/>
      <c r="C68" s="110"/>
      <c r="D68" s="76"/>
      <c r="E68" s="76"/>
      <c r="F68" s="76"/>
      <c r="G68" s="76"/>
      <c r="H68" s="76"/>
      <c r="I68" s="55"/>
      <c r="J68" s="55"/>
      <c r="K68" s="56"/>
    </row>
    <row r="69" spans="1:18" ht="200.1" customHeight="1" x14ac:dyDescent="0.3">
      <c r="A69" s="679"/>
      <c r="B69" s="680"/>
      <c r="C69" s="680"/>
      <c r="D69" s="680"/>
      <c r="E69" s="680"/>
      <c r="F69" s="680"/>
      <c r="G69" s="680"/>
      <c r="H69" s="680"/>
      <c r="I69" s="680"/>
      <c r="J69" s="680"/>
      <c r="K69" s="681"/>
    </row>
    <row r="70" spans="1:18" ht="16.5" hidden="1" customHeight="1" x14ac:dyDescent="0.3">
      <c r="A70" s="682"/>
      <c r="B70" s="683"/>
      <c r="C70" s="683"/>
      <c r="D70" s="683"/>
      <c r="E70" s="683"/>
      <c r="F70" s="683"/>
      <c r="G70" s="683"/>
      <c r="H70" s="683"/>
      <c r="I70" s="683"/>
      <c r="J70" s="683"/>
      <c r="K70" s="684"/>
    </row>
    <row r="71" spans="1:18" ht="15" thickBot="1" x14ac:dyDescent="0.35">
      <c r="A71" s="298" t="s">
        <v>291</v>
      </c>
      <c r="B71" s="299"/>
      <c r="C71" s="299"/>
      <c r="D71" s="299"/>
      <c r="E71" s="299"/>
      <c r="F71" s="299"/>
      <c r="G71" s="299"/>
      <c r="H71" s="299"/>
      <c r="I71" s="299"/>
      <c r="J71" s="299"/>
      <c r="K71" s="22"/>
      <c r="L71" s="187"/>
      <c r="M71" s="187"/>
      <c r="N71" s="166"/>
      <c r="O71" s="166"/>
    </row>
    <row r="72" spans="1:18" ht="15" thickTop="1" x14ac:dyDescent="0.3">
      <c r="A72" s="645" t="s">
        <v>292</v>
      </c>
      <c r="B72" s="645"/>
      <c r="C72" s="645"/>
      <c r="D72" s="645"/>
      <c r="E72" s="645"/>
      <c r="F72" s="645"/>
      <c r="G72" s="645"/>
      <c r="H72" s="645"/>
      <c r="I72" s="645"/>
      <c r="J72" s="645"/>
      <c r="K72" s="645"/>
      <c r="L72" s="187"/>
      <c r="M72" s="187"/>
      <c r="N72" s="166"/>
      <c r="O72" s="166"/>
    </row>
    <row r="73" spans="1:18" ht="26.25" customHeight="1" x14ac:dyDescent="0.3">
      <c r="A73" s="626" t="s">
        <v>293</v>
      </c>
      <c r="B73" s="626"/>
      <c r="C73" s="626"/>
      <c r="D73" s="626"/>
      <c r="E73" s="626"/>
      <c r="F73" s="626"/>
      <c r="G73" s="626"/>
      <c r="H73" s="626"/>
      <c r="I73" s="626"/>
      <c r="J73" s="626"/>
      <c r="K73" s="626"/>
      <c r="L73" s="187"/>
      <c r="M73" s="187"/>
      <c r="N73" s="166"/>
      <c r="O73" s="166"/>
    </row>
    <row r="74" spans="1:18" x14ac:dyDescent="0.3">
      <c r="A74" s="576" t="s">
        <v>19</v>
      </c>
      <c r="B74" s="577"/>
      <c r="C74" s="578"/>
      <c r="D74" s="627" t="s">
        <v>294</v>
      </c>
      <c r="E74" s="627"/>
      <c r="F74" s="627"/>
      <c r="G74" s="627" t="s">
        <v>297</v>
      </c>
      <c r="H74" s="627"/>
      <c r="I74" s="627" t="s">
        <v>3</v>
      </c>
      <c r="J74" s="627"/>
      <c r="K74" s="627"/>
      <c r="L74" s="187"/>
      <c r="M74" s="166"/>
      <c r="N74" s="166"/>
    </row>
    <row r="75" spans="1:18" ht="88.2" customHeight="1" x14ac:dyDescent="0.3">
      <c r="A75" s="579" t="s">
        <v>296</v>
      </c>
      <c r="B75" s="580"/>
      <c r="C75" s="581"/>
      <c r="D75" s="626" t="s">
        <v>295</v>
      </c>
      <c r="E75" s="626"/>
      <c r="F75" s="626"/>
      <c r="G75" s="626" t="s">
        <v>298</v>
      </c>
      <c r="H75" s="626"/>
      <c r="I75" s="626" t="s">
        <v>223</v>
      </c>
      <c r="J75" s="626"/>
      <c r="K75" s="626"/>
      <c r="L75" s="187"/>
      <c r="M75" s="166"/>
      <c r="N75" s="166"/>
    </row>
    <row r="76" spans="1:18" ht="15" customHeight="1" x14ac:dyDescent="0.3">
      <c r="A76" s="311"/>
      <c r="B76" s="312"/>
      <c r="C76" s="312"/>
      <c r="D76" s="312"/>
      <c r="E76" s="312"/>
      <c r="F76" s="312"/>
      <c r="G76" s="312"/>
      <c r="H76" s="312"/>
      <c r="I76" s="458" t="s">
        <v>75</v>
      </c>
      <c r="J76" s="465" t="s">
        <v>73</v>
      </c>
      <c r="K76" s="458" t="s">
        <v>51</v>
      </c>
      <c r="O76" s="187"/>
      <c r="P76" s="187"/>
      <c r="Q76" s="166"/>
      <c r="R76" s="166"/>
    </row>
    <row r="77" spans="1:18" x14ac:dyDescent="0.3">
      <c r="A77" s="313"/>
      <c r="B77" s="314"/>
      <c r="C77" s="314"/>
      <c r="D77" s="314"/>
      <c r="E77" s="314"/>
      <c r="F77" s="314"/>
      <c r="G77" s="314"/>
      <c r="H77" s="314"/>
      <c r="I77" s="459"/>
      <c r="J77" s="466"/>
      <c r="K77" s="459"/>
      <c r="O77" s="187"/>
      <c r="P77" s="187"/>
      <c r="Q77" s="166"/>
      <c r="R77" s="166"/>
    </row>
    <row r="78" spans="1:18" ht="30" hidden="1" customHeight="1" x14ac:dyDescent="0.3">
      <c r="A78" s="511"/>
      <c r="B78" s="512"/>
      <c r="C78" s="513"/>
      <c r="D78" s="511"/>
      <c r="E78" s="512"/>
      <c r="F78" s="512"/>
      <c r="G78" s="513"/>
      <c r="H78" s="511"/>
      <c r="I78" s="512"/>
      <c r="J78" s="512"/>
      <c r="K78" s="513"/>
      <c r="L78" s="294">
        <v>0</v>
      </c>
      <c r="M78" s="301">
        <v>0</v>
      </c>
      <c r="N78" s="293">
        <f>IF(L78-M78&lt;0,0,L78-M78)</f>
        <v>0</v>
      </c>
      <c r="O78" s="187"/>
      <c r="P78" s="187"/>
      <c r="Q78" s="166"/>
      <c r="R78" s="166"/>
    </row>
    <row r="79" spans="1:18" hidden="1" x14ac:dyDescent="0.3">
      <c r="A79" s="511"/>
      <c r="B79" s="512"/>
      <c r="C79" s="513"/>
      <c r="D79" s="511"/>
      <c r="E79" s="512"/>
      <c r="F79" s="512"/>
      <c r="G79" s="513"/>
      <c r="H79" s="511"/>
      <c r="I79" s="512"/>
      <c r="J79" s="512"/>
      <c r="K79" s="513"/>
      <c r="L79" s="215"/>
      <c r="M79" s="227"/>
      <c r="N79" s="211"/>
      <c r="O79" s="187"/>
      <c r="P79" s="166"/>
      <c r="Q79" s="166"/>
    </row>
    <row r="80" spans="1:18" ht="30" hidden="1" customHeight="1" x14ac:dyDescent="0.3">
      <c r="A80" s="511"/>
      <c r="B80" s="512"/>
      <c r="C80" s="513"/>
      <c r="D80" s="511"/>
      <c r="E80" s="512"/>
      <c r="F80" s="512"/>
      <c r="G80" s="513"/>
      <c r="H80" s="511"/>
      <c r="I80" s="512"/>
      <c r="J80" s="512"/>
      <c r="K80" s="513"/>
      <c r="L80" s="294">
        <v>0</v>
      </c>
      <c r="M80" s="301">
        <v>0</v>
      </c>
      <c r="N80" s="293">
        <f>IF(L80-M80&lt;0,0,L80-M80)</f>
        <v>0</v>
      </c>
      <c r="O80" s="187"/>
      <c r="P80" s="187"/>
      <c r="Q80" s="166"/>
      <c r="R80" s="166"/>
    </row>
    <row r="81" spans="1:18" ht="30" customHeight="1" x14ac:dyDescent="0.3">
      <c r="A81" s="511"/>
      <c r="B81" s="512"/>
      <c r="C81" s="513"/>
      <c r="D81" s="628"/>
      <c r="E81" s="628"/>
      <c r="F81" s="628"/>
      <c r="G81" s="511"/>
      <c r="H81" s="513"/>
      <c r="I81" s="294">
        <v>0</v>
      </c>
      <c r="J81" s="301">
        <v>0</v>
      </c>
      <c r="K81" s="293">
        <f>IF(I81-J81&lt;0,0,I81-J81)</f>
        <v>0</v>
      </c>
      <c r="L81" s="187"/>
      <c r="M81" s="187"/>
      <c r="N81" s="166"/>
      <c r="O81" s="166"/>
    </row>
    <row r="82" spans="1:18" hidden="1" x14ac:dyDescent="0.3">
      <c r="A82" s="511"/>
      <c r="B82" s="512"/>
      <c r="C82" s="513"/>
      <c r="D82" s="511"/>
      <c r="E82" s="512"/>
      <c r="F82" s="512"/>
      <c r="G82" s="513"/>
      <c r="H82" s="511"/>
      <c r="I82" s="512"/>
      <c r="J82" s="512"/>
      <c r="K82" s="513"/>
      <c r="L82" s="215"/>
      <c r="M82" s="227"/>
      <c r="N82" s="212"/>
      <c r="O82" s="187"/>
      <c r="P82" s="166"/>
      <c r="Q82" s="166"/>
    </row>
    <row r="83" spans="1:18" hidden="1" x14ac:dyDescent="0.3">
      <c r="A83" s="511"/>
      <c r="B83" s="512"/>
      <c r="C83" s="513"/>
      <c r="D83" s="511"/>
      <c r="E83" s="512"/>
      <c r="F83" s="512"/>
      <c r="G83" s="513"/>
      <c r="H83" s="511"/>
      <c r="I83" s="512"/>
      <c r="J83" s="512"/>
      <c r="K83" s="513"/>
      <c r="L83" s="215">
        <v>0</v>
      </c>
      <c r="M83" s="227"/>
      <c r="N83" s="212"/>
      <c r="O83" s="187"/>
      <c r="P83" s="166"/>
      <c r="Q83" s="166"/>
    </row>
    <row r="84" spans="1:18" x14ac:dyDescent="0.3">
      <c r="A84" s="474" t="s">
        <v>20</v>
      </c>
      <c r="B84" s="475"/>
      <c r="C84" s="475"/>
      <c r="D84" s="475"/>
      <c r="E84" s="475"/>
      <c r="F84" s="475"/>
      <c r="G84" s="475"/>
      <c r="H84" s="475"/>
      <c r="I84" s="293">
        <f>SUM(I78:I83)</f>
        <v>0</v>
      </c>
      <c r="J84" s="293">
        <f>SUM(J78:J83)</f>
        <v>0</v>
      </c>
      <c r="K84" s="293">
        <f>SUM(I84-J84)</f>
        <v>0</v>
      </c>
      <c r="L84" s="187"/>
      <c r="M84" s="187"/>
      <c r="N84" s="166"/>
      <c r="O84" s="166"/>
    </row>
    <row r="85" spans="1:18" hidden="1" x14ac:dyDescent="0.3">
      <c r="A85" s="569"/>
      <c r="B85" s="570"/>
      <c r="C85" s="570"/>
      <c r="D85" s="570"/>
      <c r="E85" s="570"/>
      <c r="F85" s="570"/>
      <c r="G85" s="570"/>
      <c r="H85" s="570"/>
      <c r="I85" s="570"/>
      <c r="J85" s="570"/>
      <c r="K85" s="570"/>
      <c r="L85" s="570"/>
      <c r="M85" s="570"/>
      <c r="N85" s="572"/>
      <c r="O85" s="187"/>
      <c r="P85" s="187"/>
      <c r="Q85" s="166"/>
      <c r="R85" s="166"/>
    </row>
    <row r="86" spans="1:18" hidden="1" x14ac:dyDescent="0.3">
      <c r="A86" s="569"/>
      <c r="B86" s="570"/>
      <c r="C86" s="570"/>
      <c r="D86" s="570"/>
      <c r="E86" s="570"/>
      <c r="F86" s="570"/>
      <c r="G86" s="571"/>
      <c r="H86" s="571"/>
      <c r="I86" s="570"/>
      <c r="J86" s="570"/>
      <c r="K86" s="570"/>
      <c r="L86" s="570"/>
      <c r="M86" s="570"/>
      <c r="N86" s="572"/>
      <c r="O86" s="187"/>
      <c r="P86" s="187"/>
      <c r="Q86" s="166"/>
      <c r="R86" s="166"/>
    </row>
    <row r="87" spans="1:18" ht="25.5" customHeight="1" x14ac:dyDescent="0.3">
      <c r="A87" s="162" t="s">
        <v>307</v>
      </c>
      <c r="B87" s="162"/>
      <c r="C87" s="162"/>
      <c r="D87" s="287"/>
      <c r="E87" s="287"/>
      <c r="F87" s="287"/>
      <c r="G87" s="287"/>
      <c r="H87" s="287"/>
      <c r="I87" s="287"/>
      <c r="J87" s="287"/>
      <c r="K87" s="288"/>
      <c r="L87" s="187"/>
      <c r="M87" s="187"/>
      <c r="N87" s="166"/>
      <c r="O87" s="166"/>
    </row>
    <row r="88" spans="1:18" ht="169.5" customHeight="1" thickBot="1" x14ac:dyDescent="0.35">
      <c r="A88" s="634"/>
      <c r="B88" s="635"/>
      <c r="C88" s="635"/>
      <c r="D88" s="635"/>
      <c r="E88" s="635"/>
      <c r="F88" s="635"/>
      <c r="G88" s="635"/>
      <c r="H88" s="635"/>
      <c r="I88" s="635"/>
      <c r="J88" s="635"/>
      <c r="K88" s="636"/>
      <c r="L88" s="187"/>
      <c r="M88" s="187"/>
      <c r="N88" s="166"/>
      <c r="O88" s="166"/>
    </row>
    <row r="89" spans="1:18" ht="15" thickTop="1" x14ac:dyDescent="0.3">
      <c r="A89" s="449" t="s">
        <v>299</v>
      </c>
      <c r="B89" s="450"/>
      <c r="C89" s="450"/>
      <c r="D89" s="450"/>
      <c r="E89" s="450"/>
      <c r="F89" s="450"/>
      <c r="G89" s="450"/>
      <c r="H89" s="450"/>
      <c r="I89" s="450"/>
      <c r="J89" s="450"/>
      <c r="K89" s="451"/>
      <c r="L89" s="187"/>
      <c r="M89" s="187"/>
      <c r="N89" s="166"/>
      <c r="O89" s="166"/>
    </row>
    <row r="90" spans="1:18" ht="14.4" customHeight="1" x14ac:dyDescent="0.3">
      <c r="A90" s="452" t="s">
        <v>228</v>
      </c>
      <c r="B90" s="453"/>
      <c r="C90" s="453"/>
      <c r="D90" s="453"/>
      <c r="E90" s="453"/>
      <c r="F90" s="453"/>
      <c r="G90" s="453"/>
      <c r="H90" s="453"/>
      <c r="I90" s="453"/>
      <c r="J90" s="453"/>
      <c r="K90" s="454"/>
      <c r="L90" s="187"/>
      <c r="M90" s="187"/>
      <c r="N90" s="166"/>
      <c r="O90" s="166"/>
    </row>
    <row r="91" spans="1:18" x14ac:dyDescent="0.3">
      <c r="A91" s="603" t="s">
        <v>13</v>
      </c>
      <c r="B91" s="448"/>
      <c r="C91" s="317" t="s">
        <v>14</v>
      </c>
      <c r="D91" s="603" t="s">
        <v>15</v>
      </c>
      <c r="E91" s="448"/>
      <c r="F91" s="603" t="s">
        <v>3</v>
      </c>
      <c r="G91" s="447"/>
      <c r="H91" s="447"/>
      <c r="I91" s="447"/>
      <c r="J91" s="447"/>
      <c r="K91" s="448"/>
      <c r="L91" s="187"/>
      <c r="M91" s="166"/>
      <c r="N91" s="166"/>
    </row>
    <row r="92" spans="1:18" ht="36.6" customHeight="1" x14ac:dyDescent="0.3">
      <c r="A92" s="452" t="s">
        <v>24</v>
      </c>
      <c r="B92" s="454"/>
      <c r="C92" s="300" t="s">
        <v>210</v>
      </c>
      <c r="D92" s="452" t="s">
        <v>25</v>
      </c>
      <c r="E92" s="454"/>
      <c r="F92" s="452" t="s">
        <v>28</v>
      </c>
      <c r="G92" s="453"/>
      <c r="H92" s="453"/>
      <c r="I92" s="453"/>
      <c r="J92" s="453"/>
      <c r="K92" s="454"/>
      <c r="L92" s="187"/>
      <c r="M92" s="187"/>
      <c r="N92" s="166"/>
      <c r="O92" s="166"/>
    </row>
    <row r="93" spans="1:18" s="19" customFormat="1" ht="33.75" customHeight="1" x14ac:dyDescent="0.3">
      <c r="A93" s="311"/>
      <c r="B93" s="312"/>
      <c r="C93" s="318"/>
      <c r="D93" s="560"/>
      <c r="E93" s="562"/>
      <c r="F93" s="458" t="s">
        <v>26</v>
      </c>
      <c r="G93" s="465" t="s">
        <v>71</v>
      </c>
      <c r="H93" s="458" t="s">
        <v>27</v>
      </c>
      <c r="I93" s="458" t="s">
        <v>75</v>
      </c>
      <c r="J93" s="465" t="s">
        <v>73</v>
      </c>
      <c r="K93" s="458" t="s">
        <v>51</v>
      </c>
      <c r="L93" s="187"/>
      <c r="M93" s="187"/>
      <c r="N93" s="166"/>
      <c r="O93" s="166"/>
    </row>
    <row r="94" spans="1:18" s="19" customFormat="1" x14ac:dyDescent="0.3">
      <c r="A94" s="313"/>
      <c r="B94" s="314"/>
      <c r="C94" s="319"/>
      <c r="D94" s="563"/>
      <c r="E94" s="565"/>
      <c r="F94" s="459"/>
      <c r="G94" s="466"/>
      <c r="H94" s="459"/>
      <c r="I94" s="459"/>
      <c r="J94" s="466"/>
      <c r="K94" s="459"/>
      <c r="L94" s="187"/>
      <c r="M94" s="187"/>
      <c r="N94" s="166"/>
      <c r="O94" s="166"/>
    </row>
    <row r="95" spans="1:18" s="19" customFormat="1" ht="20.100000000000001" hidden="1" customHeight="1" x14ac:dyDescent="0.3">
      <c r="A95" s="230"/>
      <c r="B95" s="230"/>
      <c r="C95" s="230"/>
      <c r="D95" s="230"/>
      <c r="E95" s="230"/>
      <c r="F95" s="231"/>
      <c r="G95" s="231"/>
      <c r="H95" s="229"/>
      <c r="I95" s="232"/>
      <c r="J95" s="233"/>
      <c r="K95" s="186"/>
      <c r="L95" s="166"/>
      <c r="M95" s="166"/>
    </row>
    <row r="96" spans="1:18" s="19" customFormat="1" ht="20.100000000000001" customHeight="1" x14ac:dyDescent="0.3">
      <c r="A96" s="637"/>
      <c r="B96" s="638"/>
      <c r="C96" s="310"/>
      <c r="D96" s="455"/>
      <c r="E96" s="455"/>
      <c r="F96" s="296"/>
      <c r="G96" s="309"/>
      <c r="H96" s="308"/>
      <c r="I96" s="293">
        <f>SUM(F96:F96)*H96</f>
        <v>0</v>
      </c>
      <c r="J96" s="322">
        <v>0</v>
      </c>
      <c r="K96" s="293">
        <f>IF(I96-J96&lt;0,0,I96-J96)</f>
        <v>0</v>
      </c>
      <c r="N96" s="187"/>
      <c r="O96" s="187"/>
      <c r="P96" s="166"/>
      <c r="Q96" s="166"/>
    </row>
    <row r="97" spans="1:18" s="19" customFormat="1" hidden="1" x14ac:dyDescent="0.3">
      <c r="A97" s="234"/>
      <c r="B97" s="234"/>
      <c r="C97" s="234"/>
      <c r="D97" s="234"/>
      <c r="E97" s="234"/>
      <c r="F97" s="234"/>
      <c r="G97" s="231"/>
      <c r="H97" s="231"/>
      <c r="I97" s="229"/>
      <c r="J97" s="232"/>
      <c r="K97" s="233"/>
      <c r="L97" s="186"/>
      <c r="M97" s="186"/>
      <c r="N97" s="235"/>
      <c r="O97" s="187"/>
      <c r="P97" s="187"/>
      <c r="Q97" s="166"/>
      <c r="R97" s="166"/>
    </row>
    <row r="98" spans="1:18" s="19" customFormat="1" hidden="1" x14ac:dyDescent="0.3">
      <c r="A98" s="234"/>
      <c r="B98" s="234"/>
      <c r="C98" s="234"/>
      <c r="D98" s="234"/>
      <c r="E98" s="234"/>
      <c r="F98" s="234"/>
      <c r="G98" s="231"/>
      <c r="H98" s="231"/>
      <c r="I98" s="229"/>
      <c r="J98" s="232"/>
      <c r="K98" s="233"/>
      <c r="L98" s="186">
        <v>0</v>
      </c>
      <c r="M98" s="186">
        <v>0</v>
      </c>
      <c r="N98" s="235"/>
      <c r="O98" s="187"/>
      <c r="P98" s="187"/>
      <c r="Q98" s="166"/>
      <c r="R98" s="166"/>
    </row>
    <row r="99" spans="1:18" ht="22.5" customHeight="1" x14ac:dyDescent="0.3">
      <c r="A99" s="474" t="s">
        <v>20</v>
      </c>
      <c r="B99" s="475"/>
      <c r="C99" s="475"/>
      <c r="D99" s="475"/>
      <c r="E99" s="475"/>
      <c r="F99" s="475"/>
      <c r="G99" s="475"/>
      <c r="H99" s="476"/>
      <c r="I99" s="293">
        <f>SUM(I96:I98)</f>
        <v>0</v>
      </c>
      <c r="J99" s="293">
        <f>SUM(J96:J98)</f>
        <v>0</v>
      </c>
      <c r="K99" s="293">
        <f>SUM(I99-J99)</f>
        <v>0</v>
      </c>
      <c r="O99" s="187"/>
      <c r="P99" s="187"/>
      <c r="Q99" s="166"/>
      <c r="R99" s="166"/>
    </row>
    <row r="100" spans="1:18" ht="15" hidden="1" thickBot="1" x14ac:dyDescent="0.35">
      <c r="A100" s="462"/>
      <c r="B100" s="463"/>
      <c r="C100" s="463"/>
      <c r="D100" s="463"/>
      <c r="E100" s="463"/>
      <c r="F100" s="463"/>
      <c r="G100" s="463"/>
      <c r="H100" s="463"/>
      <c r="I100" s="463"/>
      <c r="J100" s="463"/>
      <c r="K100" s="571"/>
      <c r="L100" s="463"/>
      <c r="M100" s="463"/>
      <c r="N100" s="464"/>
      <c r="O100" s="187"/>
      <c r="P100" s="187"/>
      <c r="Q100" s="166"/>
      <c r="R100" s="166"/>
    </row>
    <row r="101" spans="1:18" ht="15" thickBot="1" x14ac:dyDescent="0.35">
      <c r="A101" s="445" t="s">
        <v>300</v>
      </c>
      <c r="B101" s="446"/>
      <c r="C101" s="446"/>
      <c r="D101" s="446"/>
      <c r="E101" s="299"/>
      <c r="F101" s="299"/>
      <c r="G101" s="299"/>
      <c r="H101" s="299"/>
      <c r="I101" s="299"/>
      <c r="J101" s="299"/>
      <c r="K101" s="22"/>
      <c r="L101" s="187"/>
      <c r="M101" s="187"/>
      <c r="N101" s="166"/>
      <c r="O101" s="166"/>
    </row>
    <row r="102" spans="1:18" ht="15" thickTop="1" x14ac:dyDescent="0.3">
      <c r="A102" s="449" t="s">
        <v>301</v>
      </c>
      <c r="B102" s="450"/>
      <c r="C102" s="450"/>
      <c r="D102" s="450"/>
      <c r="E102" s="450"/>
      <c r="F102" s="450"/>
      <c r="G102" s="450"/>
      <c r="H102" s="450"/>
      <c r="I102" s="450"/>
      <c r="J102" s="450"/>
      <c r="K102" s="451"/>
      <c r="L102" s="187"/>
      <c r="M102" s="187"/>
      <c r="N102" s="166"/>
      <c r="O102" s="166"/>
    </row>
    <row r="103" spans="1:18" ht="26.25" customHeight="1" x14ac:dyDescent="0.3">
      <c r="A103" s="452" t="s">
        <v>302</v>
      </c>
      <c r="B103" s="453"/>
      <c r="C103" s="453"/>
      <c r="D103" s="453"/>
      <c r="E103" s="453"/>
      <c r="F103" s="453"/>
      <c r="G103" s="453"/>
      <c r="H103" s="453"/>
      <c r="I103" s="453"/>
      <c r="J103" s="453"/>
      <c r="K103" s="454"/>
      <c r="L103" s="187"/>
      <c r="M103" s="187"/>
      <c r="N103" s="166"/>
      <c r="O103" s="166"/>
    </row>
    <row r="104" spans="1:18" x14ac:dyDescent="0.3">
      <c r="A104" s="576" t="s">
        <v>19</v>
      </c>
      <c r="B104" s="577"/>
      <c r="C104" s="578"/>
      <c r="D104" s="576" t="s">
        <v>294</v>
      </c>
      <c r="E104" s="577"/>
      <c r="F104" s="578"/>
      <c r="G104" s="576" t="s">
        <v>297</v>
      </c>
      <c r="H104" s="578"/>
      <c r="I104" s="582" t="s">
        <v>3</v>
      </c>
      <c r="J104" s="583"/>
      <c r="K104" s="584"/>
      <c r="L104" s="187"/>
      <c r="M104" s="187"/>
      <c r="N104" s="166"/>
      <c r="O104" s="166"/>
    </row>
    <row r="105" spans="1:18" ht="71.400000000000006" customHeight="1" x14ac:dyDescent="0.3">
      <c r="A105" s="579" t="s">
        <v>303</v>
      </c>
      <c r="B105" s="580"/>
      <c r="C105" s="581"/>
      <c r="D105" s="579" t="s">
        <v>305</v>
      </c>
      <c r="E105" s="580"/>
      <c r="F105" s="581"/>
      <c r="G105" s="579" t="s">
        <v>306</v>
      </c>
      <c r="H105" s="581"/>
      <c r="I105" s="452" t="s">
        <v>223</v>
      </c>
      <c r="J105" s="453"/>
      <c r="K105" s="454"/>
      <c r="L105" s="187"/>
      <c r="M105" s="187"/>
      <c r="N105" s="166"/>
      <c r="O105" s="166"/>
    </row>
    <row r="106" spans="1:18" ht="15" customHeight="1" x14ac:dyDescent="0.3">
      <c r="A106" s="560"/>
      <c r="B106" s="561"/>
      <c r="C106" s="561"/>
      <c r="D106" s="561"/>
      <c r="E106" s="561"/>
      <c r="F106" s="561"/>
      <c r="G106" s="561"/>
      <c r="H106" s="561"/>
      <c r="I106" s="458" t="s">
        <v>75</v>
      </c>
      <c r="J106" s="465" t="s">
        <v>73</v>
      </c>
      <c r="K106" s="458" t="s">
        <v>51</v>
      </c>
      <c r="O106" s="187"/>
      <c r="P106" s="187"/>
      <c r="Q106" s="166"/>
      <c r="R106" s="166"/>
    </row>
    <row r="107" spans="1:18" x14ac:dyDescent="0.3">
      <c r="A107" s="563"/>
      <c r="B107" s="564"/>
      <c r="C107" s="564"/>
      <c r="D107" s="564"/>
      <c r="E107" s="564"/>
      <c r="F107" s="564"/>
      <c r="G107" s="564"/>
      <c r="H107" s="564"/>
      <c r="I107" s="459"/>
      <c r="J107" s="466"/>
      <c r="K107" s="459"/>
      <c r="O107" s="187"/>
      <c r="P107" s="187"/>
      <c r="Q107" s="166"/>
      <c r="R107" s="166"/>
    </row>
    <row r="108" spans="1:18" ht="30" hidden="1" customHeight="1" x14ac:dyDescent="0.3">
      <c r="A108" s="511"/>
      <c r="B108" s="512"/>
      <c r="C108" s="513"/>
      <c r="D108" s="511"/>
      <c r="E108" s="512"/>
      <c r="F108" s="512"/>
      <c r="G108" s="513"/>
      <c r="H108" s="511"/>
      <c r="I108" s="512"/>
      <c r="J108" s="512"/>
      <c r="K108" s="513"/>
      <c r="L108" s="294">
        <v>0</v>
      </c>
      <c r="M108" s="301">
        <v>0</v>
      </c>
      <c r="N108" s="293">
        <f>IF(L108-M108&lt;0,0,L108-M108)</f>
        <v>0</v>
      </c>
      <c r="O108" s="187"/>
      <c r="P108" s="187"/>
      <c r="Q108" s="166"/>
      <c r="R108" s="166"/>
    </row>
    <row r="109" spans="1:18" ht="30" customHeight="1" x14ac:dyDescent="0.3">
      <c r="A109" s="511"/>
      <c r="B109" s="512"/>
      <c r="C109" s="513"/>
      <c r="D109" s="511"/>
      <c r="E109" s="512"/>
      <c r="F109" s="513"/>
      <c r="G109" s="511"/>
      <c r="H109" s="512"/>
      <c r="I109" s="294">
        <v>0</v>
      </c>
      <c r="J109" s="301">
        <v>0</v>
      </c>
      <c r="K109" s="293">
        <f>IF(I109-J109&lt;0,0,I109-J109)</f>
        <v>0</v>
      </c>
      <c r="O109" s="187"/>
      <c r="P109" s="187"/>
      <c r="Q109" s="166"/>
      <c r="R109" s="166"/>
    </row>
    <row r="110" spans="1:18" ht="30" customHeight="1" x14ac:dyDescent="0.3">
      <c r="A110" s="474" t="s">
        <v>20</v>
      </c>
      <c r="B110" s="475"/>
      <c r="C110" s="475"/>
      <c r="D110" s="475"/>
      <c r="E110" s="475"/>
      <c r="F110" s="475"/>
      <c r="G110" s="475"/>
      <c r="H110" s="476"/>
      <c r="I110" s="293">
        <f>SUM(I108:I109)</f>
        <v>0</v>
      </c>
      <c r="J110" s="293">
        <f>SUM(J108:M109)</f>
        <v>0</v>
      </c>
      <c r="K110" s="293">
        <f>SUM(I110-J110)</f>
        <v>0</v>
      </c>
      <c r="L110" s="187"/>
      <c r="M110" s="187"/>
      <c r="N110" s="166"/>
      <c r="O110" s="166"/>
    </row>
    <row r="111" spans="1:18" ht="25.5" customHeight="1" x14ac:dyDescent="0.3">
      <c r="A111" s="302" t="s">
        <v>308</v>
      </c>
      <c r="B111" s="302"/>
      <c r="C111" s="162"/>
      <c r="D111" s="287"/>
      <c r="E111" s="287"/>
      <c r="F111" s="287"/>
      <c r="G111" s="287"/>
      <c r="H111" s="287"/>
      <c r="I111" s="287"/>
      <c r="J111" s="287"/>
      <c r="K111" s="288"/>
      <c r="L111" s="187"/>
      <c r="M111" s="187"/>
      <c r="N111" s="166"/>
      <c r="O111" s="166"/>
    </row>
    <row r="112" spans="1:18" ht="169.5" customHeight="1" thickBot="1" x14ac:dyDescent="0.35">
      <c r="A112" s="634"/>
      <c r="B112" s="635"/>
      <c r="C112" s="635"/>
      <c r="D112" s="635"/>
      <c r="E112" s="635"/>
      <c r="F112" s="635"/>
      <c r="G112" s="635"/>
      <c r="H112" s="635"/>
      <c r="I112" s="635"/>
      <c r="J112" s="635"/>
      <c r="K112" s="636"/>
      <c r="L112" s="187"/>
      <c r="M112" s="166"/>
      <c r="N112" s="166"/>
    </row>
    <row r="113" spans="1:18" ht="15" thickTop="1" x14ac:dyDescent="0.3">
      <c r="A113" s="449" t="s">
        <v>299</v>
      </c>
      <c r="B113" s="450"/>
      <c r="C113" s="450"/>
      <c r="D113" s="450"/>
      <c r="E113" s="450"/>
      <c r="F113" s="450"/>
      <c r="G113" s="450"/>
      <c r="H113" s="450"/>
      <c r="I113" s="450"/>
      <c r="J113" s="450"/>
      <c r="K113" s="451"/>
      <c r="L113" s="187"/>
      <c r="M113" s="187"/>
      <c r="N113" s="166"/>
      <c r="O113" s="166"/>
    </row>
    <row r="114" spans="1:18" ht="14.4" customHeight="1" x14ac:dyDescent="0.3">
      <c r="A114" s="452" t="s">
        <v>228</v>
      </c>
      <c r="B114" s="453"/>
      <c r="C114" s="453"/>
      <c r="D114" s="453"/>
      <c r="E114" s="453"/>
      <c r="F114" s="453"/>
      <c r="G114" s="453"/>
      <c r="H114" s="453"/>
      <c r="I114" s="453"/>
      <c r="J114" s="453"/>
      <c r="K114" s="454"/>
      <c r="L114" s="187"/>
      <c r="M114" s="187"/>
      <c r="N114" s="166"/>
      <c r="O114" s="166"/>
    </row>
    <row r="115" spans="1:18" x14ac:dyDescent="0.3">
      <c r="A115" s="603" t="s">
        <v>13</v>
      </c>
      <c r="B115" s="448"/>
      <c r="C115" s="316" t="s">
        <v>14</v>
      </c>
      <c r="D115" s="603" t="s">
        <v>15</v>
      </c>
      <c r="E115" s="448"/>
      <c r="F115" s="603" t="s">
        <v>3</v>
      </c>
      <c r="G115" s="447"/>
      <c r="H115" s="447"/>
      <c r="I115" s="447"/>
      <c r="J115" s="447"/>
      <c r="K115" s="448"/>
      <c r="L115" s="187"/>
      <c r="M115" s="187"/>
      <c r="N115" s="166"/>
      <c r="O115" s="166"/>
    </row>
    <row r="116" spans="1:18" ht="36" customHeight="1" x14ac:dyDescent="0.3">
      <c r="A116" s="452" t="s">
        <v>24</v>
      </c>
      <c r="B116" s="454"/>
      <c r="C116" s="249" t="s">
        <v>210</v>
      </c>
      <c r="D116" s="452" t="s">
        <v>25</v>
      </c>
      <c r="E116" s="454"/>
      <c r="F116" s="452" t="s">
        <v>28</v>
      </c>
      <c r="G116" s="453"/>
      <c r="H116" s="453"/>
      <c r="I116" s="453"/>
      <c r="J116" s="453"/>
      <c r="K116" s="454"/>
      <c r="L116" s="187"/>
      <c r="M116" s="187"/>
      <c r="N116" s="166"/>
      <c r="O116" s="166"/>
    </row>
    <row r="117" spans="1:18" s="19" customFormat="1" ht="33.75" customHeight="1" x14ac:dyDescent="0.3">
      <c r="A117" s="560"/>
      <c r="B117" s="561"/>
      <c r="C117" s="562"/>
      <c r="D117" s="560"/>
      <c r="E117" s="562"/>
      <c r="F117" s="458" t="s">
        <v>26</v>
      </c>
      <c r="G117" s="465" t="s">
        <v>71</v>
      </c>
      <c r="H117" s="458" t="s">
        <v>27</v>
      </c>
      <c r="I117" s="458" t="s">
        <v>75</v>
      </c>
      <c r="J117" s="465" t="s">
        <v>73</v>
      </c>
      <c r="K117" s="458" t="s">
        <v>51</v>
      </c>
      <c r="L117" s="187"/>
      <c r="M117" s="187"/>
      <c r="N117" s="166"/>
      <c r="O117" s="166"/>
    </row>
    <row r="118" spans="1:18" s="19" customFormat="1" x14ac:dyDescent="0.3">
      <c r="A118" s="563"/>
      <c r="B118" s="564"/>
      <c r="C118" s="565"/>
      <c r="D118" s="563"/>
      <c r="E118" s="565"/>
      <c r="F118" s="459"/>
      <c r="G118" s="466"/>
      <c r="H118" s="459"/>
      <c r="I118" s="459"/>
      <c r="J118" s="466"/>
      <c r="K118" s="459"/>
      <c r="L118" s="187"/>
      <c r="M118" s="187"/>
      <c r="N118" s="166"/>
      <c r="O118" s="166"/>
    </row>
    <row r="119" spans="1:18" s="19" customFormat="1" ht="20.100000000000001" customHeight="1" x14ac:dyDescent="0.3">
      <c r="A119" s="442"/>
      <c r="B119" s="443"/>
      <c r="C119" s="305"/>
      <c r="D119" s="616"/>
      <c r="E119" s="617"/>
      <c r="G119" s="320"/>
      <c r="I119" s="293">
        <f>SUM(F119*G119)*H119</f>
        <v>0</v>
      </c>
      <c r="J119" s="321">
        <v>0</v>
      </c>
      <c r="K119" s="293">
        <f>IF(I119-J119&lt;0,0,I119-J119)</f>
        <v>0</v>
      </c>
      <c r="L119" s="187"/>
      <c r="M119" s="166"/>
      <c r="N119" s="166"/>
    </row>
    <row r="120" spans="1:18" s="19" customFormat="1" hidden="1" x14ac:dyDescent="0.3">
      <c r="A120" s="234"/>
      <c r="B120" s="234"/>
      <c r="C120" s="234"/>
      <c r="D120" s="234"/>
      <c r="E120" s="234"/>
      <c r="F120" s="234"/>
      <c r="G120" s="231"/>
      <c r="H120" s="231"/>
      <c r="I120" s="229"/>
      <c r="J120" s="232"/>
      <c r="K120" s="233"/>
      <c r="L120" s="186">
        <v>0</v>
      </c>
      <c r="M120" s="186">
        <v>0</v>
      </c>
      <c r="N120" s="235"/>
      <c r="O120" s="187"/>
      <c r="P120" s="187"/>
      <c r="Q120" s="166"/>
      <c r="R120" s="166"/>
    </row>
    <row r="121" spans="1:18" ht="22.5" customHeight="1" x14ac:dyDescent="0.3">
      <c r="A121" s="474" t="s">
        <v>20</v>
      </c>
      <c r="B121" s="475"/>
      <c r="C121" s="475"/>
      <c r="D121" s="475"/>
      <c r="E121" s="475"/>
      <c r="F121" s="475"/>
      <c r="G121" s="475"/>
      <c r="H121" s="476"/>
      <c r="I121" s="293">
        <f>SUM(I120:I120)</f>
        <v>0</v>
      </c>
      <c r="J121" s="293">
        <f>SUM(J120:J120)</f>
        <v>0</v>
      </c>
      <c r="K121" s="293">
        <f>SUM(I121-J121)</f>
        <v>0</v>
      </c>
      <c r="L121" s="187"/>
      <c r="M121" s="187"/>
      <c r="N121" s="166"/>
      <c r="O121" s="166"/>
    </row>
    <row r="122" spans="1:18" ht="15" thickBot="1" x14ac:dyDescent="0.35">
      <c r="A122" s="298" t="s">
        <v>316</v>
      </c>
      <c r="B122" s="299"/>
      <c r="C122" s="299"/>
      <c r="D122" s="299"/>
      <c r="E122" s="299"/>
      <c r="F122" s="299"/>
      <c r="G122" s="299"/>
      <c r="H122" s="299"/>
      <c r="I122" s="299"/>
      <c r="J122" s="299"/>
      <c r="K122" s="22"/>
      <c r="L122" s="187"/>
      <c r="M122" s="187"/>
      <c r="N122" s="166"/>
      <c r="O122" s="166"/>
    </row>
    <row r="123" spans="1:18" ht="15" thickTop="1" x14ac:dyDescent="0.3">
      <c r="A123" s="449" t="s">
        <v>48</v>
      </c>
      <c r="B123" s="450"/>
      <c r="C123" s="450"/>
      <c r="D123" s="450"/>
      <c r="E123" s="450"/>
      <c r="F123" s="450"/>
      <c r="G123" s="450"/>
      <c r="H123" s="450"/>
      <c r="I123" s="450"/>
      <c r="J123" s="450"/>
      <c r="K123" s="451"/>
      <c r="L123" s="187"/>
      <c r="M123" s="187"/>
      <c r="N123" s="166"/>
      <c r="O123" s="166"/>
    </row>
    <row r="124" spans="1:18" ht="15" customHeight="1" x14ac:dyDescent="0.3">
      <c r="A124" s="452" t="s">
        <v>47</v>
      </c>
      <c r="B124" s="453"/>
      <c r="C124" s="453"/>
      <c r="D124" s="453"/>
      <c r="E124" s="453"/>
      <c r="F124" s="453"/>
      <c r="G124" s="453"/>
      <c r="H124" s="453"/>
      <c r="I124" s="453"/>
      <c r="J124" s="453"/>
      <c r="K124" s="454"/>
      <c r="L124" s="187"/>
      <c r="M124" s="187"/>
      <c r="N124" s="166"/>
      <c r="O124" s="166"/>
    </row>
    <row r="125" spans="1:18" ht="31.5" customHeight="1" x14ac:dyDescent="0.3">
      <c r="A125" s="323"/>
      <c r="B125" s="324"/>
      <c r="C125" s="324"/>
      <c r="D125" s="324"/>
      <c r="E125" s="324"/>
      <c r="F125" s="324"/>
      <c r="G125" s="324"/>
      <c r="H125" s="324"/>
      <c r="I125" s="289" t="s">
        <v>75</v>
      </c>
      <c r="J125" s="290" t="s">
        <v>73</v>
      </c>
      <c r="K125" s="289" t="s">
        <v>51</v>
      </c>
      <c r="L125" s="187"/>
      <c r="M125" s="187"/>
      <c r="N125" s="166"/>
      <c r="O125" s="166"/>
    </row>
    <row r="126" spans="1:18" ht="30" hidden="1" customHeight="1" x14ac:dyDescent="0.3">
      <c r="A126" s="315"/>
      <c r="B126" s="315"/>
      <c r="C126" s="315"/>
      <c r="D126" s="315"/>
      <c r="E126" s="315"/>
      <c r="F126" s="315"/>
      <c r="G126" s="315"/>
      <c r="H126" s="315"/>
      <c r="I126" s="295"/>
      <c r="J126" s="301"/>
      <c r="K126" s="293">
        <f>IF(I126-J126&lt;0,0,I126-J126)</f>
        <v>0</v>
      </c>
      <c r="L126" s="187"/>
      <c r="M126" s="187"/>
      <c r="N126" s="166"/>
      <c r="O126" s="166"/>
    </row>
    <row r="127" spans="1:18" hidden="1" x14ac:dyDescent="0.3">
      <c r="A127" s="236"/>
      <c r="B127" s="236"/>
      <c r="C127" s="236"/>
      <c r="D127" s="236"/>
      <c r="E127" s="236"/>
      <c r="F127" s="236"/>
      <c r="G127" s="236"/>
      <c r="H127" s="236"/>
      <c r="I127" s="237"/>
      <c r="J127" s="238"/>
      <c r="K127" s="235"/>
      <c r="L127" s="187"/>
      <c r="M127" s="166"/>
      <c r="N127" s="166"/>
    </row>
    <row r="128" spans="1:18" ht="30" customHeight="1" x14ac:dyDescent="0.3">
      <c r="A128" s="315"/>
      <c r="B128" s="315"/>
      <c r="C128" s="315"/>
      <c r="D128" s="315"/>
      <c r="E128" s="315"/>
      <c r="F128" s="315"/>
      <c r="G128" s="315"/>
      <c r="H128" s="315"/>
      <c r="I128" s="295"/>
      <c r="J128" s="301"/>
      <c r="K128" s="293">
        <f>IF(I128-J128&lt;0,0,I128-J128)</f>
        <v>0</v>
      </c>
      <c r="L128" s="187"/>
      <c r="M128" s="187"/>
      <c r="N128" s="166"/>
      <c r="O128" s="166"/>
    </row>
    <row r="129" spans="1:18" hidden="1" x14ac:dyDescent="0.3">
      <c r="A129" s="236"/>
      <c r="B129" s="236"/>
      <c r="C129" s="236"/>
      <c r="D129" s="236"/>
      <c r="E129" s="236"/>
      <c r="F129" s="236"/>
      <c r="G129" s="236"/>
      <c r="H129" s="236"/>
      <c r="I129" s="236"/>
      <c r="J129" s="236"/>
      <c r="K129" s="236"/>
      <c r="L129" s="237"/>
      <c r="M129" s="238"/>
      <c r="N129" s="235"/>
      <c r="O129" s="187"/>
      <c r="P129" s="166"/>
      <c r="Q129" s="166"/>
    </row>
    <row r="130" spans="1:18" hidden="1" x14ac:dyDescent="0.3">
      <c r="A130" s="236"/>
      <c r="B130" s="236"/>
      <c r="C130" s="236"/>
      <c r="D130" s="236"/>
      <c r="E130" s="236"/>
      <c r="F130" s="236"/>
      <c r="G130" s="236"/>
      <c r="H130" s="236"/>
      <c r="I130" s="236"/>
      <c r="J130" s="236"/>
      <c r="K130" s="236"/>
      <c r="L130" s="237">
        <v>0</v>
      </c>
      <c r="M130" s="238">
        <v>0</v>
      </c>
      <c r="N130" s="235"/>
      <c r="O130" s="187"/>
      <c r="P130" s="166"/>
      <c r="Q130" s="166"/>
    </row>
    <row r="131" spans="1:18" ht="22.5" customHeight="1" x14ac:dyDescent="0.3">
      <c r="A131" s="474" t="s">
        <v>20</v>
      </c>
      <c r="B131" s="475"/>
      <c r="C131" s="475"/>
      <c r="D131" s="475"/>
      <c r="E131" s="475"/>
      <c r="F131" s="475"/>
      <c r="G131" s="475"/>
      <c r="H131" s="476"/>
      <c r="I131" s="293">
        <f>SUM(I129:I130)</f>
        <v>0</v>
      </c>
      <c r="J131" s="293">
        <f>SUM(J129:J130)</f>
        <v>0</v>
      </c>
      <c r="K131" s="293">
        <f>SUM(I131-J131)</f>
        <v>0</v>
      </c>
      <c r="L131" s="187"/>
      <c r="M131" s="187"/>
      <c r="N131" s="166"/>
      <c r="O131" s="166"/>
    </row>
    <row r="132" spans="1:18" ht="31.95" customHeight="1" x14ac:dyDescent="0.3">
      <c r="A132" s="162" t="s">
        <v>205</v>
      </c>
      <c r="B132" s="162"/>
      <c r="C132" s="162"/>
      <c r="D132" s="287"/>
      <c r="E132" s="287"/>
      <c r="F132" s="287"/>
      <c r="G132" s="287"/>
      <c r="H132" s="287"/>
      <c r="I132" s="287"/>
      <c r="J132" s="287"/>
      <c r="K132" s="288"/>
      <c r="L132" s="187"/>
      <c r="M132" s="187"/>
      <c r="N132" s="166"/>
      <c r="O132" s="166"/>
    </row>
    <row r="133" spans="1:18" ht="134.25" customHeight="1" x14ac:dyDescent="0.3">
      <c r="A133" s="629"/>
      <c r="B133" s="630"/>
      <c r="C133" s="630"/>
      <c r="D133" s="630"/>
      <c r="E133" s="630"/>
      <c r="F133" s="630"/>
      <c r="G133" s="630"/>
      <c r="H133" s="630"/>
      <c r="I133" s="630"/>
      <c r="J133" s="630"/>
      <c r="K133" s="631"/>
      <c r="L133" s="187"/>
      <c r="M133" s="187"/>
      <c r="N133" s="166"/>
      <c r="O133" s="166"/>
    </row>
    <row r="134" spans="1:18" hidden="1" x14ac:dyDescent="0.3">
      <c r="A134" s="531"/>
      <c r="B134" s="532"/>
      <c r="C134" s="532"/>
      <c r="D134" s="532"/>
      <c r="E134" s="532"/>
      <c r="F134" s="532"/>
      <c r="G134" s="532"/>
      <c r="H134" s="532"/>
      <c r="I134" s="532"/>
      <c r="J134" s="532"/>
      <c r="K134" s="532"/>
      <c r="L134" s="532"/>
      <c r="M134" s="532"/>
      <c r="N134" s="533"/>
      <c r="O134" s="187"/>
      <c r="P134" s="187"/>
      <c r="Q134" s="166"/>
      <c r="R134" s="166"/>
    </row>
    <row r="135" spans="1:18" ht="15" thickBot="1" x14ac:dyDescent="0.35">
      <c r="A135" s="23" t="s">
        <v>304</v>
      </c>
      <c r="B135" s="24"/>
      <c r="C135" s="24"/>
      <c r="D135" s="24"/>
      <c r="E135" s="24"/>
      <c r="F135" s="24"/>
      <c r="G135" s="24"/>
      <c r="H135" s="24"/>
      <c r="I135" s="24"/>
      <c r="J135" s="24"/>
      <c r="K135" s="25"/>
      <c r="L135" s="187"/>
      <c r="M135" s="187"/>
      <c r="N135" s="166"/>
      <c r="O135" s="166"/>
    </row>
    <row r="136" spans="1:18" ht="15" thickTop="1" x14ac:dyDescent="0.3">
      <c r="A136" s="449" t="s">
        <v>19</v>
      </c>
      <c r="B136" s="450"/>
      <c r="C136" s="451"/>
      <c r="D136" s="449" t="s">
        <v>3</v>
      </c>
      <c r="E136" s="450"/>
      <c r="F136" s="450"/>
      <c r="G136" s="450"/>
      <c r="H136" s="450"/>
      <c r="I136" s="450"/>
      <c r="J136" s="450"/>
      <c r="K136" s="451"/>
      <c r="L136" s="187"/>
      <c r="M136" s="187"/>
      <c r="N136" s="166"/>
      <c r="O136" s="166"/>
    </row>
    <row r="137" spans="1:18" ht="15" customHeight="1" x14ac:dyDescent="0.3">
      <c r="A137" s="452" t="s">
        <v>87</v>
      </c>
      <c r="B137" s="453"/>
      <c r="C137" s="454"/>
      <c r="D137" s="452" t="s">
        <v>82</v>
      </c>
      <c r="E137" s="453"/>
      <c r="F137" s="453"/>
      <c r="G137" s="453"/>
      <c r="H137" s="453"/>
      <c r="I137" s="453"/>
      <c r="J137" s="453"/>
      <c r="K137" s="454"/>
      <c r="L137" s="187"/>
      <c r="M137" s="187"/>
      <c r="N137" s="166"/>
      <c r="O137" s="166"/>
    </row>
    <row r="138" spans="1:18" ht="32.25" customHeight="1" x14ac:dyDescent="0.3">
      <c r="A138" s="323"/>
      <c r="B138" s="600"/>
      <c r="C138" s="601"/>
      <c r="D138" s="632" t="s">
        <v>96</v>
      </c>
      <c r="E138" s="633"/>
      <c r="F138" s="522" t="s">
        <v>106</v>
      </c>
      <c r="G138" s="523"/>
      <c r="H138" s="524"/>
      <c r="I138" s="289" t="s">
        <v>75</v>
      </c>
      <c r="J138" s="290" t="s">
        <v>73</v>
      </c>
      <c r="K138" s="289" t="s">
        <v>51</v>
      </c>
      <c r="L138" s="187"/>
      <c r="M138" s="187"/>
      <c r="N138" s="166"/>
      <c r="O138" s="166"/>
    </row>
    <row r="139" spans="1:18" ht="31.5" customHeight="1" x14ac:dyDescent="0.3">
      <c r="A139" s="511"/>
      <c r="B139" s="512"/>
      <c r="C139" s="513"/>
      <c r="D139" s="511"/>
      <c r="E139" s="513"/>
      <c r="F139" s="534"/>
      <c r="G139" s="534"/>
      <c r="H139" s="534"/>
      <c r="I139" s="293">
        <f>CEILING(C139*F139,1)</f>
        <v>0</v>
      </c>
      <c r="J139" s="301">
        <v>0</v>
      </c>
      <c r="K139" s="293">
        <f>IF(I139-J139&lt;0,0,I139-J139)</f>
        <v>0</v>
      </c>
      <c r="L139" s="187"/>
      <c r="M139" s="187"/>
      <c r="N139" s="166"/>
      <c r="O139" s="166"/>
    </row>
    <row r="140" spans="1:18" hidden="1" x14ac:dyDescent="0.3">
      <c r="A140" s="213"/>
      <c r="B140" s="213"/>
      <c r="C140" s="213"/>
      <c r="D140" s="213"/>
      <c r="E140" s="213"/>
      <c r="F140" s="215"/>
      <c r="G140" s="215"/>
      <c r="H140" s="215"/>
      <c r="I140" s="239"/>
      <c r="J140" s="239"/>
      <c r="K140" s="239"/>
      <c r="L140" s="166"/>
    </row>
    <row r="141" spans="1:18" hidden="1" x14ac:dyDescent="0.3">
      <c r="A141" s="213"/>
      <c r="B141" s="213"/>
      <c r="C141" s="213"/>
      <c r="D141" s="213"/>
      <c r="E141" s="213"/>
      <c r="F141" s="215"/>
      <c r="G141" s="215"/>
      <c r="H141" s="215"/>
      <c r="I141" s="239"/>
      <c r="J141" s="239"/>
      <c r="K141" s="239"/>
      <c r="L141" s="166"/>
    </row>
    <row r="142" spans="1:18" hidden="1" x14ac:dyDescent="0.3">
      <c r="A142" s="213"/>
      <c r="B142" s="213"/>
      <c r="C142" s="213"/>
      <c r="D142" s="213"/>
      <c r="E142" s="213"/>
      <c r="F142" s="215"/>
      <c r="G142" s="215"/>
      <c r="H142" s="215"/>
      <c r="I142" s="293">
        <v>0</v>
      </c>
      <c r="J142" s="243">
        <v>0</v>
      </c>
      <c r="K142" s="219"/>
      <c r="L142" s="166"/>
    </row>
    <row r="143" spans="1:18" ht="22.5" customHeight="1" x14ac:dyDescent="0.3">
      <c r="A143" s="474" t="s">
        <v>20</v>
      </c>
      <c r="B143" s="475"/>
      <c r="C143" s="475"/>
      <c r="D143" s="475"/>
      <c r="E143" s="475"/>
      <c r="F143" s="475"/>
      <c r="G143" s="475"/>
      <c r="H143" s="476"/>
      <c r="I143" s="293">
        <f>SUM(I142:I142)</f>
        <v>0</v>
      </c>
      <c r="J143" s="293">
        <f>SUM(J142:J142)</f>
        <v>0</v>
      </c>
      <c r="K143" s="293">
        <f>SUM(I143-J143)</f>
        <v>0</v>
      </c>
      <c r="L143" s="187"/>
      <c r="M143" s="187"/>
      <c r="N143" s="166"/>
      <c r="O143" s="166"/>
    </row>
    <row r="144" spans="1:18" ht="25.95" customHeight="1" x14ac:dyDescent="0.3">
      <c r="A144" s="162" t="s">
        <v>206</v>
      </c>
      <c r="B144" s="162"/>
      <c r="C144" s="162"/>
      <c r="D144" s="287"/>
      <c r="E144" s="287"/>
      <c r="F144" s="287"/>
      <c r="G144" s="287"/>
      <c r="H144" s="287"/>
      <c r="I144" s="287"/>
      <c r="J144" s="287"/>
      <c r="K144" s="288"/>
      <c r="L144" s="187"/>
      <c r="M144" s="187"/>
      <c r="N144" s="166"/>
      <c r="O144" s="166"/>
    </row>
    <row r="145" spans="1:11" ht="98.25" customHeight="1" x14ac:dyDescent="0.3">
      <c r="A145" s="629"/>
      <c r="B145" s="630"/>
      <c r="C145" s="630"/>
      <c r="D145" s="630"/>
      <c r="E145" s="630"/>
      <c r="F145" s="630"/>
      <c r="G145" s="630"/>
      <c r="H145" s="630"/>
      <c r="I145" s="630"/>
      <c r="J145" s="630"/>
      <c r="K145" s="631"/>
    </row>
  </sheetData>
  <sheetProtection selectLockedCells="1"/>
  <protectedRanges>
    <protectedRange sqref="A11:J11 A10:J10 I21:J22 I32:J33 I43:J44 I54:J55 I65:J66" name="Personnel"/>
    <protectedRange sqref="I139:J139 J126:J128 J81 J109 M78:M80 M82:M83 M108 M129:M130" name="Personnel_3"/>
  </protectedRanges>
  <dataConsolidate/>
  <mergeCells count="227">
    <mergeCell ref="A1:F1"/>
    <mergeCell ref="H1:K1"/>
    <mergeCell ref="A2:A3"/>
    <mergeCell ref="B2:F3"/>
    <mergeCell ref="A6:B6"/>
    <mergeCell ref="K8:K9"/>
    <mergeCell ref="A10:B10"/>
    <mergeCell ref="F10:G10"/>
    <mergeCell ref="A11:B11"/>
    <mergeCell ref="F11:G11"/>
    <mergeCell ref="A7:B7"/>
    <mergeCell ref="A8:B9"/>
    <mergeCell ref="D8:D9"/>
    <mergeCell ref="E8:E9"/>
    <mergeCell ref="F8:G9"/>
    <mergeCell ref="H8:H9"/>
    <mergeCell ref="I8:I9"/>
    <mergeCell ref="J8:J9"/>
    <mergeCell ref="C8:C9"/>
    <mergeCell ref="C7:K7"/>
    <mergeCell ref="C6:K6"/>
    <mergeCell ref="D19:E20"/>
    <mergeCell ref="F19:H20"/>
    <mergeCell ref="I19:I20"/>
    <mergeCell ref="J19:J20"/>
    <mergeCell ref="K19:K20"/>
    <mergeCell ref="A14:K15"/>
    <mergeCell ref="D17:K17"/>
    <mergeCell ref="D18:K18"/>
    <mergeCell ref="A12:H12"/>
    <mergeCell ref="A18:C18"/>
    <mergeCell ref="A17:C17"/>
    <mergeCell ref="A19:C20"/>
    <mergeCell ref="A23:H23"/>
    <mergeCell ref="A25:K26"/>
    <mergeCell ref="D28:E28"/>
    <mergeCell ref="F28:K28"/>
    <mergeCell ref="D29:E29"/>
    <mergeCell ref="F29:K29"/>
    <mergeCell ref="K30:K31"/>
    <mergeCell ref="D21:E21"/>
    <mergeCell ref="F21:H21"/>
    <mergeCell ref="A22:B22"/>
    <mergeCell ref="D22:E22"/>
    <mergeCell ref="F22:H22"/>
    <mergeCell ref="A30:E31"/>
    <mergeCell ref="F30:F31"/>
    <mergeCell ref="G30:G31"/>
    <mergeCell ref="H30:H31"/>
    <mergeCell ref="I30:I31"/>
    <mergeCell ref="J30:J31"/>
    <mergeCell ref="B29:C29"/>
    <mergeCell ref="A21:C21"/>
    <mergeCell ref="B28:C28"/>
    <mergeCell ref="D40:K40"/>
    <mergeCell ref="D41:E42"/>
    <mergeCell ref="F41:H42"/>
    <mergeCell ref="I41:I42"/>
    <mergeCell ref="J41:J42"/>
    <mergeCell ref="D32:E32"/>
    <mergeCell ref="D33:E33"/>
    <mergeCell ref="A34:H34"/>
    <mergeCell ref="A36:K37"/>
    <mergeCell ref="D39:K39"/>
    <mergeCell ref="K41:K42"/>
    <mergeCell ref="B32:C32"/>
    <mergeCell ref="A40:C40"/>
    <mergeCell ref="A39:C39"/>
    <mergeCell ref="A41:C42"/>
    <mergeCell ref="I52:I53"/>
    <mergeCell ref="J52:J53"/>
    <mergeCell ref="K52:K53"/>
    <mergeCell ref="A45:H45"/>
    <mergeCell ref="A47:K48"/>
    <mergeCell ref="D50:K50"/>
    <mergeCell ref="D51:K51"/>
    <mergeCell ref="D43:E43"/>
    <mergeCell ref="F43:H43"/>
    <mergeCell ref="A44:B44"/>
    <mergeCell ref="D44:E44"/>
    <mergeCell ref="F44:H44"/>
    <mergeCell ref="A43:C43"/>
    <mergeCell ref="A51:C51"/>
    <mergeCell ref="A50:C50"/>
    <mergeCell ref="D54:E54"/>
    <mergeCell ref="F54:H54"/>
    <mergeCell ref="A55:B55"/>
    <mergeCell ref="D55:E55"/>
    <mergeCell ref="F55:H55"/>
    <mergeCell ref="D52:E53"/>
    <mergeCell ref="F52:H53"/>
    <mergeCell ref="A54:C54"/>
    <mergeCell ref="A52:C53"/>
    <mergeCell ref="J63:J64"/>
    <mergeCell ref="K63:K64"/>
    <mergeCell ref="A56:H56"/>
    <mergeCell ref="A58:K59"/>
    <mergeCell ref="D61:K61"/>
    <mergeCell ref="D62:K62"/>
    <mergeCell ref="A63:C64"/>
    <mergeCell ref="A62:C62"/>
    <mergeCell ref="A61:C61"/>
    <mergeCell ref="D65:E65"/>
    <mergeCell ref="F65:H65"/>
    <mergeCell ref="A66:B66"/>
    <mergeCell ref="D66:E66"/>
    <mergeCell ref="F66:H66"/>
    <mergeCell ref="D63:E64"/>
    <mergeCell ref="F63:H64"/>
    <mergeCell ref="A65:C65"/>
    <mergeCell ref="I63:I64"/>
    <mergeCell ref="A80:C80"/>
    <mergeCell ref="D80:G80"/>
    <mergeCell ref="H80:K80"/>
    <mergeCell ref="A81:C81"/>
    <mergeCell ref="D81:F81"/>
    <mergeCell ref="G81:H81"/>
    <mergeCell ref="A82:C82"/>
    <mergeCell ref="A67:H67"/>
    <mergeCell ref="A69:K70"/>
    <mergeCell ref="I76:I77"/>
    <mergeCell ref="J76:J77"/>
    <mergeCell ref="K76:K77"/>
    <mergeCell ref="A78:C78"/>
    <mergeCell ref="D78:G78"/>
    <mergeCell ref="H78:K78"/>
    <mergeCell ref="A79:C79"/>
    <mergeCell ref="D79:G79"/>
    <mergeCell ref="H79:K79"/>
    <mergeCell ref="A105:C105"/>
    <mergeCell ref="D105:F105"/>
    <mergeCell ref="G105:H105"/>
    <mergeCell ref="I105:K105"/>
    <mergeCell ref="A106:H107"/>
    <mergeCell ref="I106:I107"/>
    <mergeCell ref="J106:J107"/>
    <mergeCell ref="K106:K107"/>
    <mergeCell ref="A108:C108"/>
    <mergeCell ref="D108:G108"/>
    <mergeCell ref="H108:K108"/>
    <mergeCell ref="A72:K72"/>
    <mergeCell ref="A73:K73"/>
    <mergeCell ref="A74:C74"/>
    <mergeCell ref="D74:F74"/>
    <mergeCell ref="G74:H74"/>
    <mergeCell ref="I74:K74"/>
    <mergeCell ref="A75:C75"/>
    <mergeCell ref="D75:F75"/>
    <mergeCell ref="G75:H75"/>
    <mergeCell ref="I75:K75"/>
    <mergeCell ref="D82:G82"/>
    <mergeCell ref="H82:K82"/>
    <mergeCell ref="A83:C83"/>
    <mergeCell ref="D83:G83"/>
    <mergeCell ref="H83:K83"/>
    <mergeCell ref="F91:K91"/>
    <mergeCell ref="A92:B92"/>
    <mergeCell ref="D92:E92"/>
    <mergeCell ref="F92:K92"/>
    <mergeCell ref="A84:H84"/>
    <mergeCell ref="A89:K89"/>
    <mergeCell ref="A90:K90"/>
    <mergeCell ref="A85:N85"/>
    <mergeCell ref="A86:N86"/>
    <mergeCell ref="A88:K88"/>
    <mergeCell ref="A91:B91"/>
    <mergeCell ref="D91:E91"/>
    <mergeCell ref="D93:E94"/>
    <mergeCell ref="F93:F94"/>
    <mergeCell ref="G93:G94"/>
    <mergeCell ref="H93:H94"/>
    <mergeCell ref="I93:I94"/>
    <mergeCell ref="J93:J94"/>
    <mergeCell ref="K93:K94"/>
    <mergeCell ref="A96:B96"/>
    <mergeCell ref="D96:E96"/>
    <mergeCell ref="A99:H99"/>
    <mergeCell ref="A100:N100"/>
    <mergeCell ref="A101:D101"/>
    <mergeCell ref="A102:K102"/>
    <mergeCell ref="A103:K103"/>
    <mergeCell ref="D104:F104"/>
    <mergeCell ref="G104:H104"/>
    <mergeCell ref="I104:K104"/>
    <mergeCell ref="A104:C104"/>
    <mergeCell ref="A109:C109"/>
    <mergeCell ref="D109:F109"/>
    <mergeCell ref="G109:H109"/>
    <mergeCell ref="A110:H110"/>
    <mergeCell ref="A112:K112"/>
    <mergeCell ref="A113:K113"/>
    <mergeCell ref="A114:K114"/>
    <mergeCell ref="A115:B115"/>
    <mergeCell ref="D115:E115"/>
    <mergeCell ref="F115:K115"/>
    <mergeCell ref="A116:B116"/>
    <mergeCell ref="D116:E116"/>
    <mergeCell ref="F116:K116"/>
    <mergeCell ref="A117:B118"/>
    <mergeCell ref="C117:C118"/>
    <mergeCell ref="D117:E118"/>
    <mergeCell ref="F117:F118"/>
    <mergeCell ref="G117:G118"/>
    <mergeCell ref="H117:H118"/>
    <mergeCell ref="I117:I118"/>
    <mergeCell ref="J117:J118"/>
    <mergeCell ref="K117:K118"/>
    <mergeCell ref="A119:B119"/>
    <mergeCell ref="D119:E119"/>
    <mergeCell ref="A121:H121"/>
    <mergeCell ref="A123:K123"/>
    <mergeCell ref="A124:K124"/>
    <mergeCell ref="A131:H131"/>
    <mergeCell ref="A133:K133"/>
    <mergeCell ref="A134:N134"/>
    <mergeCell ref="A136:C136"/>
    <mergeCell ref="D136:K136"/>
    <mergeCell ref="A137:C137"/>
    <mergeCell ref="D137:K137"/>
    <mergeCell ref="B138:C138"/>
    <mergeCell ref="D138:E138"/>
    <mergeCell ref="F138:H138"/>
    <mergeCell ref="A139:C139"/>
    <mergeCell ref="D139:E139"/>
    <mergeCell ref="F139:H139"/>
    <mergeCell ref="A145:K145"/>
    <mergeCell ref="A143:H143"/>
  </mergeCells>
  <conditionalFormatting sqref="B66:C70 A35:XFD37 B38:C38 B22:C23 C24:C27 B44:C49 A38:A41 B55:C60 B16:C16 D16:K21 A16:A19 C10 A1:B10 D8:K10 C1:K5 L1:IW21 A11:A14 B11:K13 B24:B34 C30:C34 D22:IW34 A21:A34 A43:A52 A54:A63 D38:IW70 A65:A70">
    <cfRule type="cellIs" dxfId="438" priority="76" stopIfTrue="1" operator="lessThan">
      <formula>0</formula>
    </cfRule>
    <cfRule type="containsErrors" dxfId="437" priority="77" stopIfTrue="1">
      <formula>ISERROR(A1)</formula>
    </cfRule>
  </conditionalFormatting>
  <conditionalFormatting sqref="K10:K11 I10:I11 I21:I22 K21:K22 I32:I33 K32:K33 I43:I44 K43:K44 I54:I55 K54:K55 I65:I66 K65:K66">
    <cfRule type="containsBlanks" dxfId="436" priority="75" stopIfTrue="1">
      <formula>LEN(TRIM(I10))=0</formula>
    </cfRule>
  </conditionalFormatting>
  <conditionalFormatting sqref="O76:JB78 L71:IY73 L74:IX75 M78:M79 N78 J76:K77 I81:IY81 O85:XFD86 L84:XFD84 F93:K93 J94:K94 H95:XFD95 N96:XFD96 F96:K96 L101:IY105 L87:XFD94 O106:JB107 J106:K107 O109:JB109 I109:K109 L111:XFD116 I117:XFD120 L121:XFD121 L110:IY110 E122:IY122 N125:IY125 L125:M126 L123:IY124 L127:XFD128 L131:XFD133 O134:JB134 L135:IY139 L140:IV142 L143:XFD145">
    <cfRule type="cellIs" dxfId="435" priority="68" stopIfTrue="1" operator="lessThan">
      <formula>0</formula>
    </cfRule>
    <cfRule type="containsErrors" dxfId="434" priority="69" stopIfTrue="1">
      <formula>ISERROR(E71)</formula>
    </cfRule>
  </conditionalFormatting>
  <conditionalFormatting sqref="A122">
    <cfRule type="cellIs" dxfId="433" priority="37" stopIfTrue="1" operator="lessThan">
      <formula>0</formula>
    </cfRule>
    <cfRule type="containsErrors" dxfId="432" priority="38" stopIfTrue="1">
      <formula>ISERROR(A122)</formula>
    </cfRule>
  </conditionalFormatting>
  <conditionalFormatting sqref="B144:K144 B135:K135 B132:K132 N126:XFD126 C111:K111 O99:XFD100 I99:K99 I76 L78:L79 N79:JA79 A71:A76 A99:A100 A129:A133 L129:M131 N129:XFD130 L82:JA83 A135:A145 I140:I141 F139:F142 A78:A79 A82:A86 A89:A93 A123:A127 A111:A114 I97:XFD98 F117:K117 I118:K118">
    <cfRule type="cellIs" dxfId="431" priority="65" stopIfTrue="1" operator="lessThan">
      <formula>0</formula>
    </cfRule>
    <cfRule type="containsErrors" dxfId="430" priority="66" stopIfTrue="1">
      <formula>ISERROR(A71)</formula>
    </cfRule>
  </conditionalFormatting>
  <conditionalFormatting sqref="N78">
    <cfRule type="containsBlanks" dxfId="429" priority="67" stopIfTrue="1">
      <formula>LEN(TRIM(N78))=0</formula>
    </cfRule>
  </conditionalFormatting>
  <conditionalFormatting sqref="A128">
    <cfRule type="cellIs" dxfId="428" priority="63" stopIfTrue="1" operator="lessThan">
      <formula>0</formula>
    </cfRule>
    <cfRule type="containsErrors" dxfId="427" priority="64" stopIfTrue="1">
      <formula>ISERROR(A128)</formula>
    </cfRule>
  </conditionalFormatting>
  <conditionalFormatting sqref="E101:K101 A101:A105">
    <cfRule type="cellIs" dxfId="426" priority="61" stopIfTrue="1" operator="lessThan">
      <formula>0</formula>
    </cfRule>
    <cfRule type="containsErrors" dxfId="425" priority="62" stopIfTrue="1">
      <formula>ISERROR(A101)</formula>
    </cfRule>
  </conditionalFormatting>
  <conditionalFormatting sqref="I106 A106">
    <cfRule type="cellIs" dxfId="424" priority="59" stopIfTrue="1" operator="lessThan">
      <formula>0</formula>
    </cfRule>
    <cfRule type="containsErrors" dxfId="423" priority="60" stopIfTrue="1">
      <formula>ISERROR(A106)</formula>
    </cfRule>
  </conditionalFormatting>
  <conditionalFormatting sqref="L108:JB108 A108">
    <cfRule type="cellIs" dxfId="422" priority="56" stopIfTrue="1" operator="lessThan">
      <formula>0</formula>
    </cfRule>
    <cfRule type="containsErrors" dxfId="421" priority="57" stopIfTrue="1">
      <formula>ISERROR(A108)</formula>
    </cfRule>
  </conditionalFormatting>
  <conditionalFormatting sqref="N108">
    <cfRule type="containsBlanks" dxfId="420" priority="58" stopIfTrue="1">
      <formula>LEN(TRIM(N108))=0</formula>
    </cfRule>
  </conditionalFormatting>
  <conditionalFormatting sqref="A109">
    <cfRule type="cellIs" dxfId="419" priority="53" stopIfTrue="1" operator="lessThan">
      <formula>0</formula>
    </cfRule>
    <cfRule type="containsErrors" dxfId="418" priority="54" stopIfTrue="1">
      <formula>ISERROR(A109)</formula>
    </cfRule>
  </conditionalFormatting>
  <conditionalFormatting sqref="K109">
    <cfRule type="containsBlanks" dxfId="417" priority="55" stopIfTrue="1">
      <formula>LEN(TRIM(K109))=0</formula>
    </cfRule>
  </conditionalFormatting>
  <conditionalFormatting sqref="L80:JB80 A80">
    <cfRule type="cellIs" dxfId="416" priority="50" stopIfTrue="1" operator="lessThan">
      <formula>0</formula>
    </cfRule>
    <cfRule type="containsErrors" dxfId="415" priority="51" stopIfTrue="1">
      <formula>ISERROR(A80)</formula>
    </cfRule>
  </conditionalFormatting>
  <conditionalFormatting sqref="N80">
    <cfRule type="containsBlanks" dxfId="414" priority="52" stopIfTrue="1">
      <formula>LEN(TRIM(N80))=0</formula>
    </cfRule>
  </conditionalFormatting>
  <conditionalFormatting sqref="A81">
    <cfRule type="cellIs" dxfId="413" priority="48" stopIfTrue="1" operator="lessThan">
      <formula>0</formula>
    </cfRule>
    <cfRule type="containsErrors" dxfId="412" priority="49" stopIfTrue="1">
      <formula>ISERROR(A81)</formula>
    </cfRule>
  </conditionalFormatting>
  <conditionalFormatting sqref="B87:K87 A87:A88">
    <cfRule type="cellIs" dxfId="411" priority="46" stopIfTrue="1" operator="lessThan">
      <formula>0</formula>
    </cfRule>
    <cfRule type="containsErrors" dxfId="410" priority="47" stopIfTrue="1">
      <formula>ISERROR(A87)</formula>
    </cfRule>
  </conditionalFormatting>
  <conditionalFormatting sqref="A119 A121 A117">
    <cfRule type="cellIs" dxfId="409" priority="42" stopIfTrue="1" operator="lessThan">
      <formula>0</formula>
    </cfRule>
    <cfRule type="containsErrors" dxfId="408" priority="43" stopIfTrue="1">
      <formula>ISERROR(A117)</formula>
    </cfRule>
  </conditionalFormatting>
  <conditionalFormatting sqref="A115:A116">
    <cfRule type="cellIs" dxfId="407" priority="44" stopIfTrue="1" operator="lessThan">
      <formula>0</formula>
    </cfRule>
    <cfRule type="containsErrors" dxfId="406" priority="45" stopIfTrue="1">
      <formula>ISERROR(A115)</formula>
    </cfRule>
  </conditionalFormatting>
  <conditionalFormatting sqref="D96 A96">
    <cfRule type="cellIs" dxfId="405" priority="39" stopIfTrue="1" operator="lessThan">
      <formula>0</formula>
    </cfRule>
    <cfRule type="containsErrors" dxfId="404" priority="40" stopIfTrue="1">
      <formula>ISERROR(A96)</formula>
    </cfRule>
  </conditionalFormatting>
  <conditionalFormatting sqref="K96">
    <cfRule type="containsBlanks" dxfId="403" priority="41" stopIfTrue="1">
      <formula>LEN(TRIM(K96))=0</formula>
    </cfRule>
  </conditionalFormatting>
  <conditionalFormatting sqref="K81">
    <cfRule type="containsBlanks" dxfId="402" priority="36" stopIfTrue="1">
      <formula>LEN(TRIM(K81))=0</formula>
    </cfRule>
  </conditionalFormatting>
  <conditionalFormatting sqref="I84:K84">
    <cfRule type="cellIs" dxfId="401" priority="34" stopIfTrue="1" operator="lessThan">
      <formula>0</formula>
    </cfRule>
    <cfRule type="containsErrors" dxfId="400" priority="35" stopIfTrue="1">
      <formula>ISERROR(I84)</formula>
    </cfRule>
  </conditionalFormatting>
  <conditionalFormatting sqref="K93:K94">
    <cfRule type="cellIs" dxfId="399" priority="31" stopIfTrue="1" operator="lessThan">
      <formula>0</formula>
    </cfRule>
    <cfRule type="containsErrors" dxfId="398" priority="32" stopIfTrue="1">
      <formula>ISERROR(K93)</formula>
    </cfRule>
  </conditionalFormatting>
  <conditionalFormatting sqref="K93:K94">
    <cfRule type="containsBlanks" dxfId="397" priority="33" stopIfTrue="1">
      <formula>LEN(TRIM(K93))=0</formula>
    </cfRule>
  </conditionalFormatting>
  <conditionalFormatting sqref="F115">
    <cfRule type="cellIs" dxfId="396" priority="29" stopIfTrue="1" operator="lessThan">
      <formula>0</formula>
    </cfRule>
    <cfRule type="containsErrors" dxfId="395" priority="30" stopIfTrue="1">
      <formula>ISERROR(F115)</formula>
    </cfRule>
  </conditionalFormatting>
  <conditionalFormatting sqref="F116">
    <cfRule type="cellIs" dxfId="394" priority="27" stopIfTrue="1" operator="lessThan">
      <formula>0</formula>
    </cfRule>
    <cfRule type="containsErrors" dxfId="393" priority="28" stopIfTrue="1">
      <formula>ISERROR(F116)</formula>
    </cfRule>
  </conditionalFormatting>
  <conditionalFormatting sqref="K117:K118">
    <cfRule type="containsBlanks" dxfId="392" priority="26" stopIfTrue="1">
      <formula>LEN(TRIM(K117))=0</formula>
    </cfRule>
  </conditionalFormatting>
  <conditionalFormatting sqref="K119">
    <cfRule type="containsBlanks" dxfId="391" priority="25" stopIfTrue="1">
      <formula>LEN(TRIM(K119))=0</formula>
    </cfRule>
  </conditionalFormatting>
  <conditionalFormatting sqref="I121:K121">
    <cfRule type="cellIs" dxfId="390" priority="23" stopIfTrue="1" operator="lessThan">
      <formula>0</formula>
    </cfRule>
    <cfRule type="containsErrors" dxfId="389" priority="24" stopIfTrue="1">
      <formula>ISERROR(I121)</formula>
    </cfRule>
  </conditionalFormatting>
  <conditionalFormatting sqref="I110:K110 A110">
    <cfRule type="cellIs" dxfId="388" priority="21" stopIfTrue="1" operator="lessThan">
      <formula>0</formula>
    </cfRule>
    <cfRule type="containsErrors" dxfId="387" priority="22" stopIfTrue="1">
      <formula>ISERROR(A110)</formula>
    </cfRule>
  </conditionalFormatting>
  <conditionalFormatting sqref="I125:K127">
    <cfRule type="cellIs" dxfId="386" priority="18" stopIfTrue="1" operator="lessThan">
      <formula>0</formula>
    </cfRule>
    <cfRule type="containsErrors" dxfId="385" priority="19" stopIfTrue="1">
      <formula>ISERROR(I125)</formula>
    </cfRule>
  </conditionalFormatting>
  <conditionalFormatting sqref="K126">
    <cfRule type="containsBlanks" dxfId="384" priority="20" stopIfTrue="1">
      <formula>LEN(TRIM(K126))=0</formula>
    </cfRule>
  </conditionalFormatting>
  <conditionalFormatting sqref="I128:K128">
    <cfRule type="cellIs" dxfId="383" priority="15" stopIfTrue="1" operator="lessThan">
      <formula>0</formula>
    </cfRule>
    <cfRule type="containsErrors" dxfId="382" priority="16" stopIfTrue="1">
      <formula>ISERROR(I128)</formula>
    </cfRule>
  </conditionalFormatting>
  <conditionalFormatting sqref="K128">
    <cfRule type="containsBlanks" dxfId="381" priority="17" stopIfTrue="1">
      <formula>LEN(TRIM(K128))=0</formula>
    </cfRule>
  </conditionalFormatting>
  <conditionalFormatting sqref="I131:K131">
    <cfRule type="cellIs" dxfId="380" priority="13" stopIfTrue="1" operator="lessThan">
      <formula>0</formula>
    </cfRule>
    <cfRule type="containsErrors" dxfId="379" priority="14" stopIfTrue="1">
      <formula>ISERROR(I131)</formula>
    </cfRule>
  </conditionalFormatting>
  <conditionalFormatting sqref="F138:H138">
    <cfRule type="cellIs" dxfId="378" priority="11" stopIfTrue="1" operator="lessThan">
      <formula>0</formula>
    </cfRule>
    <cfRule type="containsErrors" dxfId="377" priority="12" stopIfTrue="1">
      <formula>ISERROR(F138)</formula>
    </cfRule>
  </conditionalFormatting>
  <conditionalFormatting sqref="I138:K138">
    <cfRule type="cellIs" dxfId="376" priority="9" stopIfTrue="1" operator="lessThan">
      <formula>0</formula>
    </cfRule>
    <cfRule type="containsErrors" dxfId="375" priority="10" stopIfTrue="1">
      <formula>ISERROR(I138)</formula>
    </cfRule>
  </conditionalFormatting>
  <conditionalFormatting sqref="I139:K139">
    <cfRule type="cellIs" dxfId="374" priority="6" stopIfTrue="1" operator="lessThan">
      <formula>0</formula>
    </cfRule>
    <cfRule type="containsErrors" dxfId="373" priority="7" stopIfTrue="1">
      <formula>ISERROR(I139)</formula>
    </cfRule>
  </conditionalFormatting>
  <conditionalFormatting sqref="I139 K139">
    <cfRule type="containsBlanks" dxfId="372" priority="8" stopIfTrue="1">
      <formula>LEN(TRIM(I139))=0</formula>
    </cfRule>
  </conditionalFormatting>
  <conditionalFormatting sqref="I143:K143">
    <cfRule type="cellIs" dxfId="371" priority="1" stopIfTrue="1" operator="lessThan">
      <formula>0</formula>
    </cfRule>
    <cfRule type="containsErrors" dxfId="370" priority="2" stopIfTrue="1">
      <formula>ISERROR(I143)</formula>
    </cfRule>
  </conditionalFormatting>
  <conditionalFormatting sqref="I142:K142">
    <cfRule type="cellIs" dxfId="369" priority="4" stopIfTrue="1" operator="lessThan">
      <formula>0</formula>
    </cfRule>
    <cfRule type="containsErrors" dxfId="368" priority="5" stopIfTrue="1">
      <formula>ISERROR(I142)</formula>
    </cfRule>
  </conditionalFormatting>
  <conditionalFormatting sqref="I142">
    <cfRule type="containsBlanks" dxfId="367" priority="3" stopIfTrue="1">
      <formula>LEN(TRIM(I142))=0</formula>
    </cfRule>
  </conditionalFormatting>
  <dataValidations count="5">
    <dataValidation type="decimal" operator="lessThanOrEqual" showInputMessage="1" showErrorMessage="1" errorTitle="Max Value Exceeded" error="The Non-Federal Contribution entered cannot be greater than the Total Cost for this line item." sqref="J10:J11 J21:J22 J32:J33 J43:J44 J54:J55 J65:J66">
      <formula1>I10</formula1>
    </dataValidation>
    <dataValidation type="decimal" allowBlank="1" showInputMessage="1" showErrorMessage="1" sqref="L3:L9">
      <formula1>1</formula1>
      <formula2>100</formula2>
    </dataValidation>
    <dataValidation type="list" allowBlank="1" showInputMessage="1" showErrorMessage="1" sqref="E10:E11">
      <formula1>"hourly, daily, weekly, yearly"</formula1>
    </dataValidation>
    <dataValidation type="whole" operator="lessThanOrEqual" showInputMessage="1" showErrorMessage="1" errorTitle="Max Value Exceeded" error="The Non-Federal Contribution entered cannot be greater than the Total Cost for this line item." sqref="J96 M78:M80 M82:M83 J81 J109 M108 J119 J126:J128 M129:M130 J139">
      <formula1>I78</formula1>
    </dataValidation>
    <dataValidation type="list" allowBlank="1" showInputMessage="1" showErrorMessage="1" sqref="H78:K80 H82:K83 G81 H108:K108 G109:H109">
      <formula1>DemographicsYesNoSelection</formula1>
    </dataValidation>
  </dataValidations>
  <pageMargins left="0.7" right="0.7" top="0.75" bottom="0.75" header="0.3" footer="0.3"/>
  <pageSetup scale="93" orientation="landscape" r:id="rId1"/>
  <headerFooter>
    <oddHeader>&amp;CPurpose Area #4</oddHeader>
    <oddFooter>&amp;C&amp;P</oddFooter>
  </headerFooter>
  <rowBreaks count="5" manualBreakCount="5">
    <brk id="15" max="16383" man="1"/>
    <brk id="26" max="16383" man="1"/>
    <brk id="37" max="16383" man="1"/>
    <brk id="48" max="16383" man="1"/>
    <brk id="5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4577" r:id="rId4" name="Button 1">
              <controlPr defaultSize="0" print="0" autoFill="0" autoPict="0" macro="[0]!InsertRowsTravel">
                <anchor moveWithCells="1" sizeWithCells="1">
                  <from>
                    <xdr:col>0</xdr:col>
                    <xdr:colOff>45720</xdr:colOff>
                    <xdr:row>29</xdr:row>
                    <xdr:rowOff>182880</xdr:rowOff>
                  </from>
                  <to>
                    <xdr:col>1</xdr:col>
                    <xdr:colOff>83820</xdr:colOff>
                    <xdr:row>30</xdr:row>
                    <xdr:rowOff>236220</xdr:rowOff>
                  </to>
                </anchor>
              </controlPr>
            </control>
          </mc:Choice>
        </mc:AlternateContent>
        <mc:AlternateContent xmlns:mc="http://schemas.openxmlformats.org/markup-compatibility/2006">
          <mc:Choice Requires="x14">
            <control shapeId="24578" r:id="rId5" name="Button 2">
              <controlPr defaultSize="0" print="0" autoFill="0" autoPict="0" macro="[0]!InsertRowsEquipment">
                <anchor moveWithCells="1" sizeWithCells="1">
                  <from>
                    <xdr:col>0</xdr:col>
                    <xdr:colOff>45720</xdr:colOff>
                    <xdr:row>40</xdr:row>
                    <xdr:rowOff>68580</xdr:rowOff>
                  </from>
                  <to>
                    <xdr:col>1</xdr:col>
                    <xdr:colOff>83820</xdr:colOff>
                    <xdr:row>41</xdr:row>
                    <xdr:rowOff>121920</xdr:rowOff>
                  </to>
                </anchor>
              </controlPr>
            </control>
          </mc:Choice>
        </mc:AlternateContent>
        <mc:AlternateContent xmlns:mc="http://schemas.openxmlformats.org/markup-compatibility/2006">
          <mc:Choice Requires="x14">
            <control shapeId="24579" r:id="rId6" name="Button 3">
              <controlPr defaultSize="0" print="0" autoFill="0" autoPict="0" macro="[0]!InsertRowsSupplies">
                <anchor moveWithCells="1" sizeWithCells="1">
                  <from>
                    <xdr:col>0</xdr:col>
                    <xdr:colOff>68580</xdr:colOff>
                    <xdr:row>51</xdr:row>
                    <xdr:rowOff>68580</xdr:rowOff>
                  </from>
                  <to>
                    <xdr:col>1</xdr:col>
                    <xdr:colOff>106680</xdr:colOff>
                    <xdr:row>52</xdr:row>
                    <xdr:rowOff>121920</xdr:rowOff>
                  </to>
                </anchor>
              </controlPr>
            </control>
          </mc:Choice>
        </mc:AlternateContent>
        <mc:AlternateContent xmlns:mc="http://schemas.openxmlformats.org/markup-compatibility/2006">
          <mc:Choice Requires="x14">
            <control shapeId="24582" r:id="rId7" name="Button 6">
              <controlPr defaultSize="0" print="0" autoFill="0" autoPict="0" macro="[0]!Module1.DeleteSelectedRow">
                <anchor moveWithCells="1" sizeWithCells="1">
                  <from>
                    <xdr:col>1</xdr:col>
                    <xdr:colOff>152400</xdr:colOff>
                    <xdr:row>29</xdr:row>
                    <xdr:rowOff>182880</xdr:rowOff>
                  </from>
                  <to>
                    <xdr:col>2</xdr:col>
                    <xdr:colOff>0</xdr:colOff>
                    <xdr:row>30</xdr:row>
                    <xdr:rowOff>236220</xdr:rowOff>
                  </to>
                </anchor>
              </controlPr>
            </control>
          </mc:Choice>
        </mc:AlternateContent>
        <mc:AlternateContent xmlns:mc="http://schemas.openxmlformats.org/markup-compatibility/2006">
          <mc:Choice Requires="x14">
            <control shapeId="24583" r:id="rId8" name="Button 7">
              <controlPr defaultSize="0" print="0" autoFill="0" autoPict="0" macro="[0]!Module1.DeleteSelectedRow">
                <anchor moveWithCells="1" sizeWithCells="1">
                  <from>
                    <xdr:col>1</xdr:col>
                    <xdr:colOff>114300</xdr:colOff>
                    <xdr:row>40</xdr:row>
                    <xdr:rowOff>68580</xdr:rowOff>
                  </from>
                  <to>
                    <xdr:col>1</xdr:col>
                    <xdr:colOff>1485900</xdr:colOff>
                    <xdr:row>41</xdr:row>
                    <xdr:rowOff>121920</xdr:rowOff>
                  </to>
                </anchor>
              </controlPr>
            </control>
          </mc:Choice>
        </mc:AlternateContent>
        <mc:AlternateContent xmlns:mc="http://schemas.openxmlformats.org/markup-compatibility/2006">
          <mc:Choice Requires="x14">
            <control shapeId="24584" r:id="rId9" name="Button 8">
              <controlPr defaultSize="0" print="0" autoFill="0" autoPict="0" macro="[0]!Module1.DeleteSelectedRow">
                <anchor moveWithCells="1" sizeWithCells="1">
                  <from>
                    <xdr:col>1</xdr:col>
                    <xdr:colOff>121920</xdr:colOff>
                    <xdr:row>51</xdr:row>
                    <xdr:rowOff>68580</xdr:rowOff>
                  </from>
                  <to>
                    <xdr:col>1</xdr:col>
                    <xdr:colOff>1485900</xdr:colOff>
                    <xdr:row>52</xdr:row>
                    <xdr:rowOff>121920</xdr:rowOff>
                  </to>
                </anchor>
              </controlPr>
            </control>
          </mc:Choice>
        </mc:AlternateContent>
        <mc:AlternateContent xmlns:mc="http://schemas.openxmlformats.org/markup-compatibility/2006">
          <mc:Choice Requires="x14">
            <control shapeId="24587" r:id="rId10" name="Button 11">
              <controlPr defaultSize="0" print="0" autoFill="0" autoPict="0" macro="[0]!InsertRowsBenefits">
                <anchor moveWithCells="1" sizeWithCells="1">
                  <from>
                    <xdr:col>0</xdr:col>
                    <xdr:colOff>45720</xdr:colOff>
                    <xdr:row>18</xdr:row>
                    <xdr:rowOff>106680</xdr:rowOff>
                  </from>
                  <to>
                    <xdr:col>1</xdr:col>
                    <xdr:colOff>83820</xdr:colOff>
                    <xdr:row>19</xdr:row>
                    <xdr:rowOff>160020</xdr:rowOff>
                  </to>
                </anchor>
              </controlPr>
            </control>
          </mc:Choice>
        </mc:AlternateContent>
        <mc:AlternateContent xmlns:mc="http://schemas.openxmlformats.org/markup-compatibility/2006">
          <mc:Choice Requires="x14">
            <control shapeId="24588" r:id="rId11" name="Button 12">
              <controlPr defaultSize="0" print="0" autoFill="0" autoPict="0" macro="[0]!Module1.DeleteSelectedRow">
                <anchor moveWithCells="1" sizeWithCells="1">
                  <from>
                    <xdr:col>1</xdr:col>
                    <xdr:colOff>121920</xdr:colOff>
                    <xdr:row>18</xdr:row>
                    <xdr:rowOff>106680</xdr:rowOff>
                  </from>
                  <to>
                    <xdr:col>1</xdr:col>
                    <xdr:colOff>1485900</xdr:colOff>
                    <xdr:row>19</xdr:row>
                    <xdr:rowOff>160020</xdr:rowOff>
                  </to>
                </anchor>
              </controlPr>
            </control>
          </mc:Choice>
        </mc:AlternateContent>
        <mc:AlternateContent xmlns:mc="http://schemas.openxmlformats.org/markup-compatibility/2006">
          <mc:Choice Requires="x14">
            <control shapeId="24589" r:id="rId12" name="Button 13">
              <controlPr defaultSize="0" print="0" autoFill="0" autoPict="0" macro="[0]!InsertRowsPersonnel">
                <anchor moveWithCells="1" sizeWithCells="1">
                  <from>
                    <xdr:col>0</xdr:col>
                    <xdr:colOff>38100</xdr:colOff>
                    <xdr:row>7</xdr:row>
                    <xdr:rowOff>106680</xdr:rowOff>
                  </from>
                  <to>
                    <xdr:col>1</xdr:col>
                    <xdr:colOff>76200</xdr:colOff>
                    <xdr:row>8</xdr:row>
                    <xdr:rowOff>160020</xdr:rowOff>
                  </to>
                </anchor>
              </controlPr>
            </control>
          </mc:Choice>
        </mc:AlternateContent>
        <mc:AlternateContent xmlns:mc="http://schemas.openxmlformats.org/markup-compatibility/2006">
          <mc:Choice Requires="x14">
            <control shapeId="24590" r:id="rId13" name="Button 14">
              <controlPr defaultSize="0" print="0" autoFill="0" autoPict="0" macro="[0]!Module1.DeleteSelectedRow">
                <anchor moveWithCells="1" sizeWithCells="1">
                  <from>
                    <xdr:col>1</xdr:col>
                    <xdr:colOff>121920</xdr:colOff>
                    <xdr:row>7</xdr:row>
                    <xdr:rowOff>106680</xdr:rowOff>
                  </from>
                  <to>
                    <xdr:col>1</xdr:col>
                    <xdr:colOff>1485900</xdr:colOff>
                    <xdr:row>8</xdr:row>
                    <xdr:rowOff>160020</xdr:rowOff>
                  </to>
                </anchor>
              </controlPr>
            </control>
          </mc:Choice>
        </mc:AlternateContent>
        <mc:AlternateContent xmlns:mc="http://schemas.openxmlformats.org/markup-compatibility/2006">
          <mc:Choice Requires="x14">
            <control shapeId="24593" r:id="rId14" name="Button 17">
              <controlPr defaultSize="0" print="0" autoFill="0" autoPict="0" macro="[0]!InsertRowsNarrative">
                <anchor moveWithCells="1">
                  <from>
                    <xdr:col>8</xdr:col>
                    <xdr:colOff>213360</xdr:colOff>
                    <xdr:row>12</xdr:row>
                    <xdr:rowOff>22860</xdr:rowOff>
                  </from>
                  <to>
                    <xdr:col>10</xdr:col>
                    <xdr:colOff>708660</xdr:colOff>
                    <xdr:row>12</xdr:row>
                    <xdr:rowOff>259080</xdr:rowOff>
                  </to>
                </anchor>
              </controlPr>
            </control>
          </mc:Choice>
        </mc:AlternateContent>
        <mc:AlternateContent xmlns:mc="http://schemas.openxmlformats.org/markup-compatibility/2006">
          <mc:Choice Requires="x14">
            <control shapeId="24594" r:id="rId15" name="Button 18">
              <controlPr defaultSize="0" print="0" autoFill="0" autoPict="0" macro="[0]!InsertRowsNarrative">
                <anchor moveWithCells="1" sizeWithCells="1">
                  <from>
                    <xdr:col>8</xdr:col>
                    <xdr:colOff>198120</xdr:colOff>
                    <xdr:row>23</xdr:row>
                    <xdr:rowOff>22860</xdr:rowOff>
                  </from>
                  <to>
                    <xdr:col>11</xdr:col>
                    <xdr:colOff>0</xdr:colOff>
                    <xdr:row>23</xdr:row>
                    <xdr:rowOff>259080</xdr:rowOff>
                  </to>
                </anchor>
              </controlPr>
            </control>
          </mc:Choice>
        </mc:AlternateContent>
        <mc:AlternateContent xmlns:mc="http://schemas.openxmlformats.org/markup-compatibility/2006">
          <mc:Choice Requires="x14">
            <control shapeId="24595" r:id="rId16" name="Button 19">
              <controlPr defaultSize="0" print="0" autoFill="0" autoPict="0" macro="[0]!InsertRowsNarrative">
                <anchor moveWithCells="1" sizeWithCells="1">
                  <from>
                    <xdr:col>8</xdr:col>
                    <xdr:colOff>182880</xdr:colOff>
                    <xdr:row>34</xdr:row>
                    <xdr:rowOff>22860</xdr:rowOff>
                  </from>
                  <to>
                    <xdr:col>11</xdr:col>
                    <xdr:colOff>0</xdr:colOff>
                    <xdr:row>34</xdr:row>
                    <xdr:rowOff>259080</xdr:rowOff>
                  </to>
                </anchor>
              </controlPr>
            </control>
          </mc:Choice>
        </mc:AlternateContent>
        <mc:AlternateContent xmlns:mc="http://schemas.openxmlformats.org/markup-compatibility/2006">
          <mc:Choice Requires="x14">
            <control shapeId="24596" r:id="rId17" name="Button 20">
              <controlPr defaultSize="0" print="0" autoFill="0" autoPict="0" macro="[0]!InsertRowsNarrative">
                <anchor moveWithCells="1" sizeWithCells="1">
                  <from>
                    <xdr:col>8</xdr:col>
                    <xdr:colOff>213360</xdr:colOff>
                    <xdr:row>45</xdr:row>
                    <xdr:rowOff>22860</xdr:rowOff>
                  </from>
                  <to>
                    <xdr:col>11</xdr:col>
                    <xdr:colOff>0</xdr:colOff>
                    <xdr:row>45</xdr:row>
                    <xdr:rowOff>259080</xdr:rowOff>
                  </to>
                </anchor>
              </controlPr>
            </control>
          </mc:Choice>
        </mc:AlternateContent>
        <mc:AlternateContent xmlns:mc="http://schemas.openxmlformats.org/markup-compatibility/2006">
          <mc:Choice Requires="x14">
            <control shapeId="24597" r:id="rId18" name="Button 21">
              <controlPr defaultSize="0" print="0" autoFill="0" autoPict="0" macro="[0]!InsertRowsNarrative">
                <anchor moveWithCells="1" sizeWithCells="1">
                  <from>
                    <xdr:col>8</xdr:col>
                    <xdr:colOff>213360</xdr:colOff>
                    <xdr:row>56</xdr:row>
                    <xdr:rowOff>22860</xdr:rowOff>
                  </from>
                  <to>
                    <xdr:col>11</xdr:col>
                    <xdr:colOff>0</xdr:colOff>
                    <xdr:row>56</xdr:row>
                    <xdr:rowOff>259080</xdr:rowOff>
                  </to>
                </anchor>
              </controlPr>
            </control>
          </mc:Choice>
        </mc:AlternateContent>
        <mc:AlternateContent xmlns:mc="http://schemas.openxmlformats.org/markup-compatibility/2006">
          <mc:Choice Requires="x14">
            <control shapeId="24672" r:id="rId19" name="Button 96">
              <controlPr defaultSize="0" print="0" autoFill="0" autoPict="0" macro="[0]!InsertRowsConstruction">
                <anchor moveWithCells="1" sizeWithCells="1">
                  <from>
                    <xdr:col>0</xdr:col>
                    <xdr:colOff>30480</xdr:colOff>
                    <xdr:row>62</xdr:row>
                    <xdr:rowOff>68580</xdr:rowOff>
                  </from>
                  <to>
                    <xdr:col>1</xdr:col>
                    <xdr:colOff>68580</xdr:colOff>
                    <xdr:row>63</xdr:row>
                    <xdr:rowOff>121920</xdr:rowOff>
                  </to>
                </anchor>
              </controlPr>
            </control>
          </mc:Choice>
        </mc:AlternateContent>
        <mc:AlternateContent xmlns:mc="http://schemas.openxmlformats.org/markup-compatibility/2006">
          <mc:Choice Requires="x14">
            <control shapeId="24673" r:id="rId20" name="Button 97">
              <controlPr defaultSize="0" print="0" autoFill="0" autoPict="0" macro="[0]!Module1.DeleteSelectedRow">
                <anchor moveWithCells="1" sizeWithCells="1">
                  <from>
                    <xdr:col>1</xdr:col>
                    <xdr:colOff>137160</xdr:colOff>
                    <xdr:row>62</xdr:row>
                    <xdr:rowOff>68580</xdr:rowOff>
                  </from>
                  <to>
                    <xdr:col>1</xdr:col>
                    <xdr:colOff>1485900</xdr:colOff>
                    <xdr:row>63</xdr:row>
                    <xdr:rowOff>121920</xdr:rowOff>
                  </to>
                </anchor>
              </controlPr>
            </control>
          </mc:Choice>
        </mc:AlternateContent>
        <mc:AlternateContent xmlns:mc="http://schemas.openxmlformats.org/markup-compatibility/2006">
          <mc:Choice Requires="x14">
            <control shapeId="24674" r:id="rId21" name="Button 98">
              <controlPr defaultSize="0" print="0" autoFill="0" autoPict="0" macro="[0]!InsertRowsNarrative">
                <anchor moveWithCells="1" sizeWithCells="1">
                  <from>
                    <xdr:col>8</xdr:col>
                    <xdr:colOff>190500</xdr:colOff>
                    <xdr:row>67</xdr:row>
                    <xdr:rowOff>22860</xdr:rowOff>
                  </from>
                  <to>
                    <xdr:col>10</xdr:col>
                    <xdr:colOff>731520</xdr:colOff>
                    <xdr:row>67</xdr:row>
                    <xdr:rowOff>259080</xdr:rowOff>
                  </to>
                </anchor>
              </controlPr>
            </control>
          </mc:Choice>
        </mc:AlternateContent>
        <mc:AlternateContent xmlns:mc="http://schemas.openxmlformats.org/markup-compatibility/2006">
          <mc:Choice Requires="x14">
            <control shapeId="24676" r:id="rId22" name="Button 100">
              <controlPr defaultSize="0" print="0" autoFill="0" autoPict="0" macro="[0]!InsertRowsNarrative">
                <anchor moveWithCells="1" sizeWithCells="1">
                  <from>
                    <xdr:col>8</xdr:col>
                    <xdr:colOff>327660</xdr:colOff>
                    <xdr:row>131</xdr:row>
                    <xdr:rowOff>68580</xdr:rowOff>
                  </from>
                  <to>
                    <xdr:col>10</xdr:col>
                    <xdr:colOff>556260</xdr:colOff>
                    <xdr:row>131</xdr:row>
                    <xdr:rowOff>350520</xdr:rowOff>
                  </to>
                </anchor>
              </controlPr>
            </control>
          </mc:Choice>
        </mc:AlternateContent>
        <mc:AlternateContent xmlns:mc="http://schemas.openxmlformats.org/markup-compatibility/2006">
          <mc:Choice Requires="x14">
            <control shapeId="24677" r:id="rId23" name="Button 101">
              <controlPr defaultSize="0" print="0" autoFill="0" autoPict="0" macro="[0]!InsertRowsNarrative">
                <anchor moveWithCells="1" sizeWithCells="1">
                  <from>
                    <xdr:col>8</xdr:col>
                    <xdr:colOff>228600</xdr:colOff>
                    <xdr:row>143</xdr:row>
                    <xdr:rowOff>30480</xdr:rowOff>
                  </from>
                  <to>
                    <xdr:col>10</xdr:col>
                    <xdr:colOff>632460</xdr:colOff>
                    <xdr:row>143</xdr:row>
                    <xdr:rowOff>289560</xdr:rowOff>
                  </to>
                </anchor>
              </controlPr>
            </control>
          </mc:Choice>
        </mc:AlternateContent>
        <mc:AlternateContent xmlns:mc="http://schemas.openxmlformats.org/markup-compatibility/2006">
          <mc:Choice Requires="x14">
            <control shapeId="24678" r:id="rId24" name="Button 102">
              <controlPr defaultSize="0" print="0" autoFill="0" autoPict="0" macro="[0]!DeleteConsultantItemPA1">
                <anchor moveWithCells="1" sizeWithCells="1">
                  <from>
                    <xdr:col>1</xdr:col>
                    <xdr:colOff>121920</xdr:colOff>
                    <xdr:row>75</xdr:row>
                    <xdr:rowOff>45720</xdr:rowOff>
                  </from>
                  <to>
                    <xdr:col>1</xdr:col>
                    <xdr:colOff>1813560</xdr:colOff>
                    <xdr:row>76</xdr:row>
                    <xdr:rowOff>137160</xdr:rowOff>
                  </to>
                </anchor>
              </controlPr>
            </control>
          </mc:Choice>
        </mc:AlternateContent>
        <mc:AlternateContent xmlns:mc="http://schemas.openxmlformats.org/markup-compatibility/2006">
          <mc:Choice Requires="x14">
            <control shapeId="24679" r:id="rId25" name="Button 103">
              <controlPr defaultSize="0" print="0" autoFill="0" autoPict="0" macro="[0]!DeleteOtherPA1">
                <anchor moveWithCells="1" sizeWithCells="1">
                  <from>
                    <xdr:col>1</xdr:col>
                    <xdr:colOff>121920</xdr:colOff>
                    <xdr:row>124</xdr:row>
                    <xdr:rowOff>60960</xdr:rowOff>
                  </from>
                  <to>
                    <xdr:col>1</xdr:col>
                    <xdr:colOff>1813560</xdr:colOff>
                    <xdr:row>124</xdr:row>
                    <xdr:rowOff>335280</xdr:rowOff>
                  </to>
                </anchor>
              </controlPr>
            </control>
          </mc:Choice>
        </mc:AlternateContent>
        <mc:AlternateContent xmlns:mc="http://schemas.openxmlformats.org/markup-compatibility/2006">
          <mc:Choice Requires="x14">
            <control shapeId="24680" r:id="rId26" name="Button 104">
              <controlPr defaultSize="0" print="0" autoFill="0" autoPict="0" macro="[0]!DeleteIndirectCostPA1">
                <anchor moveWithCells="1" sizeWithCells="1">
                  <from>
                    <xdr:col>1</xdr:col>
                    <xdr:colOff>114300</xdr:colOff>
                    <xdr:row>137</xdr:row>
                    <xdr:rowOff>45720</xdr:rowOff>
                  </from>
                  <to>
                    <xdr:col>1</xdr:col>
                    <xdr:colOff>1798320</xdr:colOff>
                    <xdr:row>137</xdr:row>
                    <xdr:rowOff>335280</xdr:rowOff>
                  </to>
                </anchor>
              </controlPr>
            </control>
          </mc:Choice>
        </mc:AlternateContent>
        <mc:AlternateContent xmlns:mc="http://schemas.openxmlformats.org/markup-compatibility/2006">
          <mc:Choice Requires="x14">
            <control shapeId="24681" r:id="rId27" name="Button 105">
              <controlPr defaultSize="0" print="0" autoFill="0" autoPict="0" macro="[0]!PA1AddConsultantItem">
                <anchor moveWithCells="1" sizeWithCells="1">
                  <from>
                    <xdr:col>0</xdr:col>
                    <xdr:colOff>45720</xdr:colOff>
                    <xdr:row>75</xdr:row>
                    <xdr:rowOff>45720</xdr:rowOff>
                  </from>
                  <to>
                    <xdr:col>1</xdr:col>
                    <xdr:colOff>83820</xdr:colOff>
                    <xdr:row>76</xdr:row>
                    <xdr:rowOff>144780</xdr:rowOff>
                  </to>
                </anchor>
              </controlPr>
            </control>
          </mc:Choice>
        </mc:AlternateContent>
        <mc:AlternateContent xmlns:mc="http://schemas.openxmlformats.org/markup-compatibility/2006">
          <mc:Choice Requires="x14">
            <control shapeId="24682" r:id="rId28" name="Button 106">
              <controlPr defaultSize="0" print="0" autoFill="0" autoPict="0" macro="[0]!PA1AddConsultantTravel">
                <anchor moveWithCells="1" sizeWithCells="1">
                  <from>
                    <xdr:col>0</xdr:col>
                    <xdr:colOff>68580</xdr:colOff>
                    <xdr:row>92</xdr:row>
                    <xdr:rowOff>144780</xdr:rowOff>
                  </from>
                  <to>
                    <xdr:col>1</xdr:col>
                    <xdr:colOff>106680</xdr:colOff>
                    <xdr:row>93</xdr:row>
                    <xdr:rowOff>0</xdr:rowOff>
                  </to>
                </anchor>
              </controlPr>
            </control>
          </mc:Choice>
        </mc:AlternateContent>
        <mc:AlternateContent xmlns:mc="http://schemas.openxmlformats.org/markup-compatibility/2006">
          <mc:Choice Requires="x14">
            <control shapeId="24683" r:id="rId29" name="Button 107">
              <controlPr defaultSize="0" print="0" autoFill="0" autoPict="0" macro="[0]!PA1DeleteConsultantTravel">
                <anchor moveWithCells="1" sizeWithCells="1">
                  <from>
                    <xdr:col>1</xdr:col>
                    <xdr:colOff>137160</xdr:colOff>
                    <xdr:row>92</xdr:row>
                    <xdr:rowOff>144780</xdr:rowOff>
                  </from>
                  <to>
                    <xdr:col>1</xdr:col>
                    <xdr:colOff>1821180</xdr:colOff>
                    <xdr:row>93</xdr:row>
                    <xdr:rowOff>0</xdr:rowOff>
                  </to>
                </anchor>
              </controlPr>
            </control>
          </mc:Choice>
        </mc:AlternateContent>
        <mc:AlternateContent xmlns:mc="http://schemas.openxmlformats.org/markup-compatibility/2006">
          <mc:Choice Requires="x14">
            <control shapeId="24684" r:id="rId30" name="Button 108">
              <controlPr defaultSize="0" print="0" autoFill="0" autoPict="0" macro="[0]!PA1AddOtherCost">
                <anchor moveWithCells="1" sizeWithCells="1">
                  <from>
                    <xdr:col>0</xdr:col>
                    <xdr:colOff>45720</xdr:colOff>
                    <xdr:row>124</xdr:row>
                    <xdr:rowOff>60960</xdr:rowOff>
                  </from>
                  <to>
                    <xdr:col>1</xdr:col>
                    <xdr:colOff>83820</xdr:colOff>
                    <xdr:row>124</xdr:row>
                    <xdr:rowOff>335280</xdr:rowOff>
                  </to>
                </anchor>
              </controlPr>
            </control>
          </mc:Choice>
        </mc:AlternateContent>
        <mc:AlternateContent xmlns:mc="http://schemas.openxmlformats.org/markup-compatibility/2006">
          <mc:Choice Requires="x14">
            <control shapeId="24685" r:id="rId31" name="Button 109">
              <controlPr defaultSize="0" print="0" autoFill="0" autoPict="0" macro="[0]!PA1AddIndirectCost">
                <anchor moveWithCells="1" sizeWithCells="1">
                  <from>
                    <xdr:col>0</xdr:col>
                    <xdr:colOff>38100</xdr:colOff>
                    <xdr:row>137</xdr:row>
                    <xdr:rowOff>45720</xdr:rowOff>
                  </from>
                  <to>
                    <xdr:col>1</xdr:col>
                    <xdr:colOff>76200</xdr:colOff>
                    <xdr:row>137</xdr:row>
                    <xdr:rowOff>350520</xdr:rowOff>
                  </to>
                </anchor>
              </controlPr>
            </control>
          </mc:Choice>
        </mc:AlternateContent>
        <mc:AlternateContent xmlns:mc="http://schemas.openxmlformats.org/markup-compatibility/2006">
          <mc:Choice Requires="x14">
            <control shapeId="24686" r:id="rId32" name="Button 110">
              <controlPr defaultSize="0" print="0" autoFill="0" autoPict="0" macro="[0]!DeleteConsultantItemPA1">
                <anchor moveWithCells="1" sizeWithCells="1">
                  <from>
                    <xdr:col>1</xdr:col>
                    <xdr:colOff>137160</xdr:colOff>
                    <xdr:row>105</xdr:row>
                    <xdr:rowOff>45720</xdr:rowOff>
                  </from>
                  <to>
                    <xdr:col>1</xdr:col>
                    <xdr:colOff>1813560</xdr:colOff>
                    <xdr:row>106</xdr:row>
                    <xdr:rowOff>137160</xdr:rowOff>
                  </to>
                </anchor>
              </controlPr>
            </control>
          </mc:Choice>
        </mc:AlternateContent>
        <mc:AlternateContent xmlns:mc="http://schemas.openxmlformats.org/markup-compatibility/2006">
          <mc:Choice Requires="x14">
            <control shapeId="24687" r:id="rId33" name="Button 111">
              <controlPr defaultSize="0" print="0" autoFill="0" autoPict="0" macro="[0]!PA1AddConsultantItem">
                <anchor moveWithCells="1" sizeWithCells="1">
                  <from>
                    <xdr:col>0</xdr:col>
                    <xdr:colOff>45720</xdr:colOff>
                    <xdr:row>105</xdr:row>
                    <xdr:rowOff>45720</xdr:rowOff>
                  </from>
                  <to>
                    <xdr:col>1</xdr:col>
                    <xdr:colOff>83820</xdr:colOff>
                    <xdr:row>106</xdr:row>
                    <xdr:rowOff>144780</xdr:rowOff>
                  </to>
                </anchor>
              </controlPr>
            </control>
          </mc:Choice>
        </mc:AlternateContent>
        <mc:AlternateContent xmlns:mc="http://schemas.openxmlformats.org/markup-compatibility/2006">
          <mc:Choice Requires="x14">
            <control shapeId="24688" r:id="rId34" name="Button 112">
              <controlPr defaultSize="0" print="0" autoFill="0" autoPict="0" macro="[0]!PA1AddConsultantTravel">
                <anchor moveWithCells="1" sizeWithCells="1">
                  <from>
                    <xdr:col>0</xdr:col>
                    <xdr:colOff>68580</xdr:colOff>
                    <xdr:row>116</xdr:row>
                    <xdr:rowOff>144780</xdr:rowOff>
                  </from>
                  <to>
                    <xdr:col>1</xdr:col>
                    <xdr:colOff>106680</xdr:colOff>
                    <xdr:row>117</xdr:row>
                    <xdr:rowOff>0</xdr:rowOff>
                  </to>
                </anchor>
              </controlPr>
            </control>
          </mc:Choice>
        </mc:AlternateContent>
        <mc:AlternateContent xmlns:mc="http://schemas.openxmlformats.org/markup-compatibility/2006">
          <mc:Choice Requires="x14">
            <control shapeId="24689" r:id="rId35" name="Button 113">
              <controlPr defaultSize="0" print="0" autoFill="0" autoPict="0" macro="[0]!PA1DeleteConsultantTravel">
                <anchor moveWithCells="1" sizeWithCells="1">
                  <from>
                    <xdr:col>1</xdr:col>
                    <xdr:colOff>144780</xdr:colOff>
                    <xdr:row>116</xdr:row>
                    <xdr:rowOff>144780</xdr:rowOff>
                  </from>
                  <to>
                    <xdr:col>1</xdr:col>
                    <xdr:colOff>1828800</xdr:colOff>
                    <xdr:row>117</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Data'!$A$33:$A$38</xm:f>
          </x14:formula1>
          <xm:sqref>D96:E96 D119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R1258"/>
  <sheetViews>
    <sheetView zoomScaleNormal="100" workbookViewId="0">
      <selection activeCell="A143" sqref="A143:H143"/>
    </sheetView>
  </sheetViews>
  <sheetFormatPr defaultColWidth="9.109375" defaultRowHeight="14.4" x14ac:dyDescent="0.3"/>
  <cols>
    <col min="1" max="1" width="24" style="4" customWidth="1"/>
    <col min="2" max="2" width="22.5546875" style="4" customWidth="1"/>
    <col min="3" max="3" width="9.44140625" style="4" customWidth="1"/>
    <col min="4" max="4" width="10.5546875" style="4" customWidth="1"/>
    <col min="5" max="5" width="7" style="4" customWidth="1"/>
    <col min="6" max="6" width="9" style="4" customWidth="1"/>
    <col min="7" max="7" width="8.33203125" style="4" customWidth="1"/>
    <col min="8" max="8" width="5.6640625" style="4" customWidth="1"/>
    <col min="9" max="9" width="11.44140625" style="4" customWidth="1"/>
    <col min="10" max="10" width="12.33203125" style="4" customWidth="1"/>
    <col min="11" max="11" width="11.33203125" style="4" customWidth="1"/>
    <col min="12" max="16384" width="9.109375" style="4"/>
  </cols>
  <sheetData>
    <row r="1" spans="1:14" ht="69.75" customHeight="1" x14ac:dyDescent="0.6">
      <c r="A1" s="537" t="str">
        <f>'Budget Sheet Instructions'!B20</f>
        <v>Office on Violence Against Women Tribal Governments Program</v>
      </c>
      <c r="B1" s="538"/>
      <c r="C1" s="538"/>
      <c r="D1" s="538"/>
      <c r="E1" s="538"/>
      <c r="F1" s="538"/>
      <c r="G1" s="13"/>
      <c r="H1" s="535" t="s">
        <v>174</v>
      </c>
      <c r="I1" s="535"/>
      <c r="J1" s="535"/>
      <c r="K1" s="536"/>
      <c r="L1" s="14"/>
      <c r="M1" s="14"/>
      <c r="N1" s="14"/>
    </row>
    <row r="2" spans="1:14" ht="15" customHeight="1" x14ac:dyDescent="0.3">
      <c r="A2" s="552" t="s">
        <v>42</v>
      </c>
      <c r="B2" s="539"/>
      <c r="C2" s="539"/>
      <c r="D2" s="539"/>
      <c r="E2" s="539"/>
      <c r="F2" s="539"/>
      <c r="G2" s="73"/>
      <c r="H2" s="73"/>
      <c r="I2" s="67" t="str">
        <f>'Budget Sheet Instructions'!J20</f>
        <v>OVW</v>
      </c>
      <c r="J2" s="66" t="str">
        <f>'Budget Sheet Instructions'!K20</f>
        <v>16.587</v>
      </c>
      <c r="K2" s="15"/>
      <c r="L2" s="14"/>
      <c r="M2" s="14"/>
      <c r="N2" s="14"/>
    </row>
    <row r="3" spans="1:14" ht="15" customHeight="1" x14ac:dyDescent="0.3">
      <c r="A3" s="672"/>
      <c r="B3" s="540"/>
      <c r="C3" s="540"/>
      <c r="D3" s="540"/>
      <c r="E3" s="540"/>
      <c r="F3" s="540"/>
      <c r="G3" s="74"/>
      <c r="H3" s="74"/>
      <c r="I3" s="74"/>
      <c r="J3" s="74"/>
      <c r="K3" s="16"/>
      <c r="L3" s="17"/>
      <c r="M3" s="14"/>
      <c r="N3" s="14"/>
    </row>
    <row r="4" spans="1:14" ht="15" customHeight="1" x14ac:dyDescent="0.3">
      <c r="A4" s="28" t="s">
        <v>77</v>
      </c>
      <c r="B4" s="26"/>
      <c r="C4" s="26"/>
      <c r="D4" s="26"/>
      <c r="E4" s="26"/>
      <c r="F4" s="26"/>
      <c r="G4" s="26"/>
      <c r="H4" s="26"/>
      <c r="I4" s="26"/>
      <c r="J4" s="26"/>
      <c r="K4" s="27"/>
      <c r="L4" s="17"/>
      <c r="M4" s="14"/>
      <c r="N4" s="14"/>
    </row>
    <row r="5" spans="1:14" ht="15" thickBot="1" x14ac:dyDescent="0.35">
      <c r="A5" s="20" t="s">
        <v>32</v>
      </c>
      <c r="B5" s="21"/>
      <c r="C5" s="21"/>
      <c r="D5" s="21"/>
      <c r="E5" s="21"/>
      <c r="F5" s="21"/>
      <c r="G5" s="21"/>
      <c r="H5" s="21"/>
      <c r="I5" s="21"/>
      <c r="J5" s="21"/>
      <c r="K5" s="22"/>
      <c r="L5" s="17"/>
      <c r="M5" s="14"/>
      <c r="N5" s="14"/>
    </row>
    <row r="6" spans="1:14" ht="15" thickTop="1" x14ac:dyDescent="0.3">
      <c r="A6" s="449" t="s">
        <v>11</v>
      </c>
      <c r="B6" s="451"/>
      <c r="C6" s="449" t="s">
        <v>3</v>
      </c>
      <c r="D6" s="450"/>
      <c r="E6" s="450"/>
      <c r="F6" s="450"/>
      <c r="G6" s="450"/>
      <c r="H6" s="450"/>
      <c r="I6" s="450"/>
      <c r="J6" s="450"/>
      <c r="K6" s="451"/>
      <c r="L6" s="17"/>
      <c r="M6" s="14"/>
      <c r="N6" s="14"/>
    </row>
    <row r="7" spans="1:14" ht="28.5" customHeight="1" x14ac:dyDescent="0.3">
      <c r="A7" s="452" t="s">
        <v>88</v>
      </c>
      <c r="B7" s="454"/>
      <c r="C7" s="452" t="s">
        <v>74</v>
      </c>
      <c r="D7" s="453"/>
      <c r="E7" s="453"/>
      <c r="F7" s="453"/>
      <c r="G7" s="453"/>
      <c r="H7" s="453"/>
      <c r="I7" s="453"/>
      <c r="J7" s="453"/>
      <c r="K7" s="454"/>
      <c r="L7" s="17"/>
      <c r="M7" s="14"/>
      <c r="N7" s="14"/>
    </row>
    <row r="8" spans="1:14" ht="15" customHeight="1" x14ac:dyDescent="0.3">
      <c r="A8" s="492"/>
      <c r="B8" s="492"/>
      <c r="C8" s="550" t="s">
        <v>115</v>
      </c>
      <c r="D8" s="646" t="s">
        <v>22</v>
      </c>
      <c r="E8" s="646" t="s">
        <v>72</v>
      </c>
      <c r="F8" s="522" t="s">
        <v>79</v>
      </c>
      <c r="G8" s="523"/>
      <c r="H8" s="647" t="s">
        <v>78</v>
      </c>
      <c r="I8" s="647" t="s">
        <v>75</v>
      </c>
      <c r="J8" s="657" t="s">
        <v>73</v>
      </c>
      <c r="K8" s="647" t="s">
        <v>51</v>
      </c>
      <c r="L8" s="17"/>
      <c r="M8" s="14"/>
      <c r="N8" s="14"/>
    </row>
    <row r="9" spans="1:14" ht="21.75" customHeight="1" x14ac:dyDescent="0.3">
      <c r="A9" s="492"/>
      <c r="B9" s="492"/>
      <c r="C9" s="551"/>
      <c r="D9" s="646"/>
      <c r="E9" s="646"/>
      <c r="F9" s="525"/>
      <c r="G9" s="526"/>
      <c r="H9" s="647"/>
      <c r="I9" s="647"/>
      <c r="J9" s="657"/>
      <c r="K9" s="647"/>
      <c r="L9" s="17"/>
      <c r="M9" s="14"/>
      <c r="N9" s="14"/>
    </row>
    <row r="10" spans="1:14" ht="30" hidden="1" customHeight="1" x14ac:dyDescent="0.3">
      <c r="A10" s="597"/>
      <c r="B10" s="597"/>
      <c r="C10" s="112"/>
      <c r="D10" s="78"/>
      <c r="E10" s="78"/>
      <c r="F10" s="618"/>
      <c r="G10" s="619"/>
      <c r="H10" s="54"/>
      <c r="I10" s="47">
        <f>CEILING(C10*D10*F10*H10,1)</f>
        <v>0</v>
      </c>
      <c r="J10" s="77"/>
      <c r="K10" s="47">
        <f>IF(I10-J10&lt;0,0,I10-J10)</f>
        <v>0</v>
      </c>
      <c r="L10" s="29"/>
      <c r="M10" s="14"/>
      <c r="N10" s="14"/>
    </row>
    <row r="11" spans="1:14" ht="30" hidden="1" customHeight="1" x14ac:dyDescent="0.3">
      <c r="A11" s="674"/>
      <c r="B11" s="674"/>
      <c r="C11" s="114"/>
      <c r="D11" s="85"/>
      <c r="E11" s="85"/>
      <c r="F11" s="675"/>
      <c r="G11" s="676"/>
      <c r="H11" s="80"/>
      <c r="I11" s="47">
        <f>CEILING(D11*F11*H11,1)</f>
        <v>0</v>
      </c>
      <c r="J11" s="79"/>
      <c r="K11" s="47">
        <f>IF(I11-J11&lt;0,0,I11-J11)</f>
        <v>0</v>
      </c>
      <c r="L11" s="29"/>
      <c r="M11" s="14"/>
      <c r="N11" s="14"/>
    </row>
    <row r="12" spans="1:14" x14ac:dyDescent="0.3">
      <c r="A12" s="585" t="s">
        <v>53</v>
      </c>
      <c r="B12" s="585"/>
      <c r="C12" s="585"/>
      <c r="D12" s="585"/>
      <c r="E12" s="585"/>
      <c r="F12" s="585"/>
      <c r="G12" s="585"/>
      <c r="H12" s="585"/>
      <c r="I12" s="47">
        <f>SUM(I10:I11)</f>
        <v>0</v>
      </c>
      <c r="J12" s="47">
        <f>SUM(J10:J11)</f>
        <v>0</v>
      </c>
      <c r="K12" s="47">
        <f>SUM(K10:K11)</f>
        <v>0</v>
      </c>
    </row>
    <row r="13" spans="1:14" ht="22.5" customHeight="1" x14ac:dyDescent="0.3">
      <c r="A13" s="57" t="s">
        <v>21</v>
      </c>
      <c r="B13" s="75"/>
      <c r="C13" s="110"/>
      <c r="D13" s="76"/>
      <c r="E13" s="76"/>
      <c r="F13" s="76"/>
      <c r="G13" s="76"/>
      <c r="H13" s="76"/>
      <c r="I13" s="55"/>
      <c r="J13" s="55"/>
      <c r="K13" s="56"/>
    </row>
    <row r="14" spans="1:14" ht="200.1" customHeight="1" x14ac:dyDescent="0.3">
      <c r="A14" s="433"/>
      <c r="B14" s="434"/>
      <c r="C14" s="434"/>
      <c r="D14" s="434"/>
      <c r="E14" s="434"/>
      <c r="F14" s="434"/>
      <c r="G14" s="434"/>
      <c r="H14" s="434"/>
      <c r="I14" s="434"/>
      <c r="J14" s="434"/>
      <c r="K14" s="435"/>
    </row>
    <row r="15" spans="1:14" ht="16.5" hidden="1" customHeight="1" x14ac:dyDescent="0.3">
      <c r="A15" s="439"/>
      <c r="B15" s="440"/>
      <c r="C15" s="440"/>
      <c r="D15" s="440"/>
      <c r="E15" s="440"/>
      <c r="F15" s="440"/>
      <c r="G15" s="440"/>
      <c r="H15" s="440"/>
      <c r="I15" s="440"/>
      <c r="J15" s="440"/>
      <c r="K15" s="441"/>
    </row>
    <row r="16" spans="1:14" ht="15" thickBot="1" x14ac:dyDescent="0.35">
      <c r="A16" s="20" t="s">
        <v>33</v>
      </c>
      <c r="B16" s="21"/>
      <c r="C16" s="21"/>
      <c r="D16" s="21"/>
      <c r="E16" s="21"/>
      <c r="F16" s="21"/>
      <c r="G16" s="21"/>
      <c r="H16" s="21"/>
      <c r="I16" s="21"/>
      <c r="J16" s="21"/>
      <c r="K16" s="22"/>
    </row>
    <row r="17" spans="1:11" ht="15" thickTop="1" x14ac:dyDescent="0.3">
      <c r="A17" s="449" t="s">
        <v>12</v>
      </c>
      <c r="B17" s="450"/>
      <c r="C17" s="451"/>
      <c r="D17" s="677" t="s">
        <v>3</v>
      </c>
      <c r="E17" s="677"/>
      <c r="F17" s="677"/>
      <c r="G17" s="677"/>
      <c r="H17" s="677"/>
      <c r="I17" s="677"/>
      <c r="J17" s="677"/>
      <c r="K17" s="677"/>
    </row>
    <row r="18" spans="1:11" ht="28.5" customHeight="1" x14ac:dyDescent="0.3">
      <c r="A18" s="452" t="s">
        <v>23</v>
      </c>
      <c r="B18" s="453"/>
      <c r="C18" s="454"/>
      <c r="D18" s="678" t="s">
        <v>84</v>
      </c>
      <c r="E18" s="678"/>
      <c r="F18" s="678"/>
      <c r="G18" s="678"/>
      <c r="H18" s="678"/>
      <c r="I18" s="678"/>
      <c r="J18" s="678"/>
      <c r="K18" s="678"/>
    </row>
    <row r="19" spans="1:11" ht="15" customHeight="1" x14ac:dyDescent="0.3">
      <c r="A19" s="560"/>
      <c r="B19" s="561"/>
      <c r="C19" s="562"/>
      <c r="D19" s="646" t="s">
        <v>96</v>
      </c>
      <c r="E19" s="646"/>
      <c r="F19" s="647" t="s">
        <v>72</v>
      </c>
      <c r="G19" s="647"/>
      <c r="H19" s="647"/>
      <c r="I19" s="647" t="s">
        <v>75</v>
      </c>
      <c r="J19" s="657" t="s">
        <v>73</v>
      </c>
      <c r="K19" s="647" t="s">
        <v>51</v>
      </c>
    </row>
    <row r="20" spans="1:11" ht="20.25" customHeight="1" x14ac:dyDescent="0.3">
      <c r="A20" s="563"/>
      <c r="B20" s="564"/>
      <c r="C20" s="565"/>
      <c r="D20" s="646"/>
      <c r="E20" s="646"/>
      <c r="F20" s="647"/>
      <c r="G20" s="647"/>
      <c r="H20" s="647"/>
      <c r="I20" s="647"/>
      <c r="J20" s="657"/>
      <c r="K20" s="647"/>
    </row>
    <row r="21" spans="1:11" ht="30" hidden="1" customHeight="1" x14ac:dyDescent="0.3">
      <c r="A21" s="620"/>
      <c r="B21" s="621"/>
      <c r="C21" s="622"/>
      <c r="D21" s="534"/>
      <c r="E21" s="534"/>
      <c r="F21" s="623"/>
      <c r="G21" s="623"/>
      <c r="H21" s="623"/>
      <c r="I21" s="47">
        <f>CEILING(D21*F21,1)</f>
        <v>0</v>
      </c>
      <c r="J21" s="77"/>
      <c r="K21" s="47">
        <f>IF(I21-J21&lt;0,0,I21-J21)</f>
        <v>0</v>
      </c>
    </row>
    <row r="22" spans="1:11" ht="30" hidden="1" customHeight="1" x14ac:dyDescent="0.3">
      <c r="A22" s="489"/>
      <c r="B22" s="491"/>
      <c r="C22" s="109"/>
      <c r="D22" s="667"/>
      <c r="E22" s="667"/>
      <c r="F22" s="668"/>
      <c r="G22" s="668"/>
      <c r="H22" s="668"/>
      <c r="I22" s="47">
        <f>CEILING(D22*F22,1)</f>
        <v>0</v>
      </c>
      <c r="J22" s="79"/>
      <c r="K22" s="47">
        <f>IF(I22-J22&lt;0,0,I22-J22)</f>
        <v>0</v>
      </c>
    </row>
    <row r="23" spans="1:11" x14ac:dyDescent="0.3">
      <c r="A23" s="474" t="s">
        <v>20</v>
      </c>
      <c r="B23" s="475"/>
      <c r="C23" s="475"/>
      <c r="D23" s="475"/>
      <c r="E23" s="475"/>
      <c r="F23" s="475"/>
      <c r="G23" s="475"/>
      <c r="H23" s="476"/>
      <c r="I23" s="47">
        <f>SUM(I21:I22)</f>
        <v>0</v>
      </c>
      <c r="J23" s="47">
        <f>SUM(J21:J22)</f>
        <v>0</v>
      </c>
      <c r="K23" s="47">
        <f>SUM(K21:K22)</f>
        <v>0</v>
      </c>
    </row>
    <row r="24" spans="1:11" ht="22.5" customHeight="1" x14ac:dyDescent="0.3">
      <c r="A24" s="57" t="s">
        <v>21</v>
      </c>
      <c r="B24" s="75"/>
      <c r="C24" s="110"/>
      <c r="D24" s="76"/>
      <c r="E24" s="76"/>
      <c r="F24" s="76"/>
      <c r="G24" s="76"/>
      <c r="H24" s="76"/>
      <c r="I24" s="55"/>
      <c r="J24" s="55"/>
      <c r="K24" s="56"/>
    </row>
    <row r="25" spans="1:11" ht="200.1" customHeight="1" x14ac:dyDescent="0.3">
      <c r="A25" s="433"/>
      <c r="B25" s="434"/>
      <c r="C25" s="434"/>
      <c r="D25" s="434"/>
      <c r="E25" s="434"/>
      <c r="F25" s="434"/>
      <c r="G25" s="434"/>
      <c r="H25" s="434"/>
      <c r="I25" s="434"/>
      <c r="J25" s="434"/>
      <c r="K25" s="435"/>
    </row>
    <row r="26" spans="1:11" ht="16.5" hidden="1" customHeight="1" x14ac:dyDescent="0.3">
      <c r="A26" s="439"/>
      <c r="B26" s="440"/>
      <c r="C26" s="440"/>
      <c r="D26" s="440"/>
      <c r="E26" s="440"/>
      <c r="F26" s="440"/>
      <c r="G26" s="440"/>
      <c r="H26" s="440"/>
      <c r="I26" s="440"/>
      <c r="J26" s="440"/>
      <c r="K26" s="441"/>
    </row>
    <row r="27" spans="1:11" ht="15" thickBot="1" x14ac:dyDescent="0.35">
      <c r="A27" s="20" t="s">
        <v>34</v>
      </c>
      <c r="B27" s="21"/>
      <c r="C27" s="21"/>
      <c r="D27" s="21"/>
      <c r="E27" s="21"/>
      <c r="F27" s="21"/>
      <c r="G27" s="21"/>
      <c r="H27" s="21"/>
      <c r="I27" s="21"/>
      <c r="J27" s="21"/>
      <c r="K27" s="22"/>
    </row>
    <row r="28" spans="1:11" ht="15" thickTop="1" x14ac:dyDescent="0.3">
      <c r="A28" s="18" t="s">
        <v>13</v>
      </c>
      <c r="B28" s="477" t="s">
        <v>14</v>
      </c>
      <c r="C28" s="479"/>
      <c r="D28" s="477" t="s">
        <v>15</v>
      </c>
      <c r="E28" s="479"/>
      <c r="F28" s="669" t="s">
        <v>3</v>
      </c>
      <c r="G28" s="670"/>
      <c r="H28" s="670"/>
      <c r="I28" s="670"/>
      <c r="J28" s="670"/>
      <c r="K28" s="671"/>
    </row>
    <row r="29" spans="1:11" ht="47.25" customHeight="1" x14ac:dyDescent="0.3">
      <c r="A29" s="72" t="s">
        <v>24</v>
      </c>
      <c r="B29" s="452" t="s">
        <v>85</v>
      </c>
      <c r="C29" s="454"/>
      <c r="D29" s="452" t="s">
        <v>25</v>
      </c>
      <c r="E29" s="454"/>
      <c r="F29" s="452" t="s">
        <v>28</v>
      </c>
      <c r="G29" s="453"/>
      <c r="H29" s="453"/>
      <c r="I29" s="453"/>
      <c r="J29" s="453"/>
      <c r="K29" s="454"/>
    </row>
    <row r="30" spans="1:11" ht="15" customHeight="1" x14ac:dyDescent="0.3">
      <c r="A30" s="560"/>
      <c r="B30" s="561"/>
      <c r="C30" s="561"/>
      <c r="D30" s="561"/>
      <c r="E30" s="562"/>
      <c r="F30" s="647" t="s">
        <v>26</v>
      </c>
      <c r="G30" s="657" t="s">
        <v>71</v>
      </c>
      <c r="H30" s="647" t="s">
        <v>27</v>
      </c>
      <c r="I30" s="647" t="s">
        <v>75</v>
      </c>
      <c r="J30" s="657" t="s">
        <v>73</v>
      </c>
      <c r="K30" s="647" t="s">
        <v>51</v>
      </c>
    </row>
    <row r="31" spans="1:11" s="19" customFormat="1" ht="33.75" customHeight="1" x14ac:dyDescent="0.3">
      <c r="A31" s="563"/>
      <c r="B31" s="564"/>
      <c r="C31" s="564"/>
      <c r="D31" s="564"/>
      <c r="E31" s="565"/>
      <c r="F31" s="647"/>
      <c r="G31" s="657"/>
      <c r="H31" s="647"/>
      <c r="I31" s="647"/>
      <c r="J31" s="657"/>
      <c r="K31" s="647"/>
    </row>
    <row r="32" spans="1:11" s="19" customFormat="1" ht="45" hidden="1" customHeight="1" x14ac:dyDescent="0.3">
      <c r="A32" s="48"/>
      <c r="B32" s="624"/>
      <c r="C32" s="625"/>
      <c r="D32" s="460"/>
      <c r="E32" s="460"/>
      <c r="F32" s="78"/>
      <c r="G32" s="71"/>
      <c r="H32" s="49"/>
      <c r="I32" s="47">
        <f>CEILING(F32*G32*H32,1)</f>
        <v>0</v>
      </c>
      <c r="J32" s="77"/>
      <c r="K32" s="47">
        <f>IF(I32-J32&lt;0,0,I32-J32)</f>
        <v>0</v>
      </c>
    </row>
    <row r="33" spans="1:11" s="19" customFormat="1" ht="45" hidden="1" customHeight="1" x14ac:dyDescent="0.3">
      <c r="A33" s="81"/>
      <c r="B33" s="82"/>
      <c r="C33" s="108"/>
      <c r="D33" s="673"/>
      <c r="E33" s="673"/>
      <c r="F33" s="85"/>
      <c r="G33" s="83"/>
      <c r="H33" s="84"/>
      <c r="I33" s="47">
        <f>CEILING(F33*G33*H33,1)</f>
        <v>0</v>
      </c>
      <c r="J33" s="79"/>
      <c r="K33" s="47">
        <f>IF(I33-J33&lt;0,0,I33-J33)</f>
        <v>0</v>
      </c>
    </row>
    <row r="34" spans="1:11" x14ac:dyDescent="0.3">
      <c r="A34" s="474" t="s">
        <v>20</v>
      </c>
      <c r="B34" s="475"/>
      <c r="C34" s="475"/>
      <c r="D34" s="475"/>
      <c r="E34" s="475"/>
      <c r="F34" s="475"/>
      <c r="G34" s="475"/>
      <c r="H34" s="476"/>
      <c r="I34" s="47">
        <f>SUM(I32:I33)</f>
        <v>0</v>
      </c>
      <c r="J34" s="47">
        <f>SUM(J32:J33)</f>
        <v>0</v>
      </c>
      <c r="K34" s="47">
        <f>SUM(K32:K33)</f>
        <v>0</v>
      </c>
    </row>
    <row r="35" spans="1:11" ht="22.5" customHeight="1" x14ac:dyDescent="0.3">
      <c r="A35" s="57" t="s">
        <v>21</v>
      </c>
      <c r="B35" s="75"/>
      <c r="C35" s="110"/>
      <c r="D35" s="76"/>
      <c r="E35" s="76"/>
      <c r="F35" s="76"/>
      <c r="G35" s="76"/>
      <c r="H35" s="76"/>
      <c r="I35" s="55"/>
      <c r="J35" s="55"/>
      <c r="K35" s="56"/>
    </row>
    <row r="36" spans="1:11" ht="200.1" customHeight="1" x14ac:dyDescent="0.3">
      <c r="A36" s="433"/>
      <c r="B36" s="434"/>
      <c r="C36" s="434"/>
      <c r="D36" s="434"/>
      <c r="E36" s="434"/>
      <c r="F36" s="434"/>
      <c r="G36" s="434"/>
      <c r="H36" s="434"/>
      <c r="I36" s="434"/>
      <c r="J36" s="434"/>
      <c r="K36" s="435"/>
    </row>
    <row r="37" spans="1:11" ht="16.5" hidden="1" customHeight="1" x14ac:dyDescent="0.3">
      <c r="A37" s="439"/>
      <c r="B37" s="440"/>
      <c r="C37" s="440"/>
      <c r="D37" s="440"/>
      <c r="E37" s="440"/>
      <c r="F37" s="440"/>
      <c r="G37" s="440"/>
      <c r="H37" s="440"/>
      <c r="I37" s="440"/>
      <c r="J37" s="440"/>
      <c r="K37" s="441"/>
    </row>
    <row r="38" spans="1:11" ht="15" thickBot="1" x14ac:dyDescent="0.35">
      <c r="A38" s="20" t="s">
        <v>35</v>
      </c>
      <c r="B38" s="21"/>
      <c r="C38" s="21"/>
      <c r="D38" s="21"/>
      <c r="E38" s="21"/>
      <c r="F38" s="21"/>
      <c r="G38" s="21"/>
      <c r="H38" s="21"/>
      <c r="I38" s="21"/>
      <c r="J38" s="21"/>
      <c r="K38" s="22"/>
    </row>
    <row r="39" spans="1:11" ht="15" thickTop="1" x14ac:dyDescent="0.3">
      <c r="A39" s="449" t="s">
        <v>18</v>
      </c>
      <c r="B39" s="450"/>
      <c r="C39" s="451"/>
      <c r="D39" s="658" t="s">
        <v>3</v>
      </c>
      <c r="E39" s="659"/>
      <c r="F39" s="659"/>
      <c r="G39" s="659"/>
      <c r="H39" s="659"/>
      <c r="I39" s="659"/>
      <c r="J39" s="659"/>
      <c r="K39" s="660"/>
    </row>
    <row r="40" spans="1:11" ht="30" customHeight="1" x14ac:dyDescent="0.3">
      <c r="A40" s="452" t="s">
        <v>29</v>
      </c>
      <c r="B40" s="453"/>
      <c r="C40" s="454"/>
      <c r="D40" s="452" t="s">
        <v>30</v>
      </c>
      <c r="E40" s="453"/>
      <c r="F40" s="453"/>
      <c r="G40" s="453"/>
      <c r="H40" s="453"/>
      <c r="I40" s="453"/>
      <c r="J40" s="453"/>
      <c r="K40" s="454"/>
    </row>
    <row r="41" spans="1:11" ht="15" customHeight="1" x14ac:dyDescent="0.3">
      <c r="A41" s="560"/>
      <c r="B41" s="561"/>
      <c r="C41" s="562"/>
      <c r="D41" s="646" t="s">
        <v>31</v>
      </c>
      <c r="E41" s="646"/>
      <c r="F41" s="647" t="s">
        <v>26</v>
      </c>
      <c r="G41" s="647"/>
      <c r="H41" s="647"/>
      <c r="I41" s="647" t="s">
        <v>75</v>
      </c>
      <c r="J41" s="657" t="s">
        <v>73</v>
      </c>
      <c r="K41" s="647" t="s">
        <v>51</v>
      </c>
    </row>
    <row r="42" spans="1:11" x14ac:dyDescent="0.3">
      <c r="A42" s="563"/>
      <c r="B42" s="564"/>
      <c r="C42" s="565"/>
      <c r="D42" s="646"/>
      <c r="E42" s="646"/>
      <c r="F42" s="647"/>
      <c r="G42" s="647"/>
      <c r="H42" s="647"/>
      <c r="I42" s="647"/>
      <c r="J42" s="657"/>
      <c r="K42" s="647"/>
    </row>
    <row r="43" spans="1:11" ht="45.75" hidden="1" customHeight="1" x14ac:dyDescent="0.3">
      <c r="A43" s="511"/>
      <c r="B43" s="512"/>
      <c r="C43" s="513"/>
      <c r="D43" s="586"/>
      <c r="E43" s="586"/>
      <c r="F43" s="534"/>
      <c r="G43" s="534"/>
      <c r="H43" s="534"/>
      <c r="I43" s="47">
        <f>CEILING(D43*F43,1)</f>
        <v>0</v>
      </c>
      <c r="J43" s="77"/>
      <c r="K43" s="47">
        <f>IF(I43-J43&lt;0,0,I43-J43)</f>
        <v>0</v>
      </c>
    </row>
    <row r="44" spans="1:11" ht="45.75" hidden="1" customHeight="1" x14ac:dyDescent="0.3">
      <c r="A44" s="665"/>
      <c r="B44" s="666"/>
      <c r="C44" s="111"/>
      <c r="D44" s="663"/>
      <c r="E44" s="663"/>
      <c r="F44" s="667"/>
      <c r="G44" s="667"/>
      <c r="H44" s="667"/>
      <c r="I44" s="47">
        <f>CEILING(D44*F44,1)</f>
        <v>0</v>
      </c>
      <c r="J44" s="79"/>
      <c r="K44" s="47">
        <f>IF(I44-J44&lt;0,0,I44-J44)</f>
        <v>0</v>
      </c>
    </row>
    <row r="45" spans="1:11" x14ac:dyDescent="0.3">
      <c r="A45" s="474" t="s">
        <v>20</v>
      </c>
      <c r="B45" s="475"/>
      <c r="C45" s="475"/>
      <c r="D45" s="475"/>
      <c r="E45" s="475"/>
      <c r="F45" s="475"/>
      <c r="G45" s="475"/>
      <c r="H45" s="476"/>
      <c r="I45" s="47">
        <f>SUM(I43:I44)</f>
        <v>0</v>
      </c>
      <c r="J45" s="47">
        <f>SUM(J43:J44)</f>
        <v>0</v>
      </c>
      <c r="K45" s="47">
        <f>SUM(K43:K44)</f>
        <v>0</v>
      </c>
    </row>
    <row r="46" spans="1:11" ht="22.5" customHeight="1" x14ac:dyDescent="0.3">
      <c r="A46" s="57" t="s">
        <v>21</v>
      </c>
      <c r="B46" s="75"/>
      <c r="C46" s="110"/>
      <c r="D46" s="76"/>
      <c r="E46" s="76"/>
      <c r="F46" s="76"/>
      <c r="G46" s="76"/>
      <c r="H46" s="76"/>
      <c r="I46" s="55"/>
      <c r="J46" s="55"/>
      <c r="K46" s="56"/>
    </row>
    <row r="47" spans="1:11" ht="200.1" customHeight="1" x14ac:dyDescent="0.3">
      <c r="A47" s="433"/>
      <c r="B47" s="434"/>
      <c r="C47" s="434"/>
      <c r="D47" s="434"/>
      <c r="E47" s="434"/>
      <c r="F47" s="434"/>
      <c r="G47" s="434"/>
      <c r="H47" s="434"/>
      <c r="I47" s="434"/>
      <c r="J47" s="434"/>
      <c r="K47" s="435"/>
    </row>
    <row r="48" spans="1:11" ht="16.5" hidden="1" customHeight="1" x14ac:dyDescent="0.3">
      <c r="A48" s="439"/>
      <c r="B48" s="440"/>
      <c r="C48" s="440"/>
      <c r="D48" s="440"/>
      <c r="E48" s="440"/>
      <c r="F48" s="440"/>
      <c r="G48" s="440"/>
      <c r="H48" s="440"/>
      <c r="I48" s="440"/>
      <c r="J48" s="440"/>
      <c r="K48" s="441"/>
    </row>
    <row r="49" spans="1:11" ht="15" thickBot="1" x14ac:dyDescent="0.35">
      <c r="A49" s="20" t="s">
        <v>37</v>
      </c>
      <c r="B49" s="21"/>
      <c r="C49" s="21"/>
      <c r="D49" s="21"/>
      <c r="E49" s="21"/>
      <c r="F49" s="21"/>
      <c r="G49" s="21"/>
      <c r="H49" s="21"/>
      <c r="I49" s="21"/>
      <c r="J49" s="21"/>
      <c r="K49" s="22"/>
    </row>
    <row r="50" spans="1:11" ht="15" thickTop="1" x14ac:dyDescent="0.3">
      <c r="A50" s="449" t="s">
        <v>16</v>
      </c>
      <c r="B50" s="450"/>
      <c r="C50" s="451"/>
      <c r="D50" s="658" t="s">
        <v>3</v>
      </c>
      <c r="E50" s="659"/>
      <c r="F50" s="659"/>
      <c r="G50" s="659"/>
      <c r="H50" s="659"/>
      <c r="I50" s="659"/>
      <c r="J50" s="659"/>
      <c r="K50" s="660"/>
    </row>
    <row r="51" spans="1:11" ht="28.5" customHeight="1" x14ac:dyDescent="0.3">
      <c r="A51" s="452" t="s">
        <v>36</v>
      </c>
      <c r="B51" s="453"/>
      <c r="C51" s="454"/>
      <c r="D51" s="452" t="s">
        <v>38</v>
      </c>
      <c r="E51" s="453"/>
      <c r="F51" s="453"/>
      <c r="G51" s="453"/>
      <c r="H51" s="453"/>
      <c r="I51" s="453"/>
      <c r="J51" s="453"/>
      <c r="K51" s="454"/>
    </row>
    <row r="52" spans="1:11" ht="15" customHeight="1" x14ac:dyDescent="0.3">
      <c r="A52" s="560"/>
      <c r="B52" s="561"/>
      <c r="C52" s="562"/>
      <c r="D52" s="646" t="s">
        <v>31</v>
      </c>
      <c r="E52" s="646"/>
      <c r="F52" s="647" t="s">
        <v>26</v>
      </c>
      <c r="G52" s="647"/>
      <c r="H52" s="647"/>
      <c r="I52" s="647" t="s">
        <v>75</v>
      </c>
      <c r="J52" s="657" t="s">
        <v>73</v>
      </c>
      <c r="K52" s="647" t="s">
        <v>51</v>
      </c>
    </row>
    <row r="53" spans="1:11" x14ac:dyDescent="0.3">
      <c r="A53" s="563"/>
      <c r="B53" s="564"/>
      <c r="C53" s="565"/>
      <c r="D53" s="646"/>
      <c r="E53" s="646"/>
      <c r="F53" s="647"/>
      <c r="G53" s="647"/>
      <c r="H53" s="647"/>
      <c r="I53" s="647"/>
      <c r="J53" s="657"/>
      <c r="K53" s="647"/>
    </row>
    <row r="54" spans="1:11" ht="30" hidden="1" customHeight="1" x14ac:dyDescent="0.3">
      <c r="A54" s="620"/>
      <c r="B54" s="621"/>
      <c r="C54" s="622"/>
      <c r="D54" s="586"/>
      <c r="E54" s="586"/>
      <c r="F54" s="559"/>
      <c r="G54" s="559"/>
      <c r="H54" s="559"/>
      <c r="I54" s="47">
        <f>CEILING(D54*F54,1)</f>
        <v>0</v>
      </c>
      <c r="J54" s="77"/>
      <c r="K54" s="47">
        <f>IF(I54-J54&lt;0,0,I54-J54)</f>
        <v>0</v>
      </c>
    </row>
    <row r="55" spans="1:11" ht="30" hidden="1" customHeight="1" x14ac:dyDescent="0.3">
      <c r="A55" s="489"/>
      <c r="B55" s="491"/>
      <c r="C55" s="109"/>
      <c r="D55" s="663"/>
      <c r="E55" s="663"/>
      <c r="F55" s="664"/>
      <c r="G55" s="664"/>
      <c r="H55" s="664"/>
      <c r="I55" s="47">
        <f>CEILING(D55*F55,1)</f>
        <v>0</v>
      </c>
      <c r="J55" s="79"/>
      <c r="K55" s="47">
        <f>IF(I55-J55&lt;0,0,I55-J55)</f>
        <v>0</v>
      </c>
    </row>
    <row r="56" spans="1:11" x14ac:dyDescent="0.3">
      <c r="A56" s="474" t="s">
        <v>20</v>
      </c>
      <c r="B56" s="475"/>
      <c r="C56" s="475"/>
      <c r="D56" s="475"/>
      <c r="E56" s="475"/>
      <c r="F56" s="475"/>
      <c r="G56" s="475"/>
      <c r="H56" s="476"/>
      <c r="I56" s="47">
        <f>SUM(I54:I55)</f>
        <v>0</v>
      </c>
      <c r="J56" s="47">
        <f>SUM(J54:J55)</f>
        <v>0</v>
      </c>
      <c r="K56" s="47">
        <f>SUM(K54:K55)</f>
        <v>0</v>
      </c>
    </row>
    <row r="57" spans="1:11" ht="22.5" customHeight="1" x14ac:dyDescent="0.3">
      <c r="A57" s="57" t="s">
        <v>21</v>
      </c>
      <c r="B57" s="75"/>
      <c r="C57" s="110"/>
      <c r="D57" s="76"/>
      <c r="E57" s="76"/>
      <c r="F57" s="76"/>
      <c r="G57" s="76"/>
      <c r="H57" s="76"/>
      <c r="I57" s="55"/>
      <c r="J57" s="55"/>
      <c r="K57" s="56"/>
    </row>
    <row r="58" spans="1:11" ht="200.1" customHeight="1" x14ac:dyDescent="0.3">
      <c r="A58" s="433"/>
      <c r="B58" s="434"/>
      <c r="C58" s="434"/>
      <c r="D58" s="434"/>
      <c r="E58" s="434"/>
      <c r="F58" s="434"/>
      <c r="G58" s="434"/>
      <c r="H58" s="434"/>
      <c r="I58" s="434"/>
      <c r="J58" s="434"/>
      <c r="K58" s="435"/>
    </row>
    <row r="59" spans="1:11" ht="16.5" hidden="1" customHeight="1" x14ac:dyDescent="0.3">
      <c r="A59" s="439"/>
      <c r="B59" s="440"/>
      <c r="C59" s="440"/>
      <c r="D59" s="440"/>
      <c r="E59" s="440"/>
      <c r="F59" s="440"/>
      <c r="G59" s="440"/>
      <c r="H59" s="440"/>
      <c r="I59" s="440"/>
      <c r="J59" s="440"/>
      <c r="K59" s="441"/>
    </row>
    <row r="60" spans="1:11" ht="15" thickBot="1" x14ac:dyDescent="0.35">
      <c r="A60" s="20" t="s">
        <v>39</v>
      </c>
      <c r="B60" s="21"/>
      <c r="C60" s="21"/>
      <c r="D60" s="21"/>
      <c r="E60" s="21"/>
      <c r="F60" s="21"/>
      <c r="G60" s="21"/>
      <c r="H60" s="21"/>
      <c r="I60" s="21"/>
      <c r="J60" s="21"/>
      <c r="K60" s="22"/>
    </row>
    <row r="61" spans="1:11" ht="15" thickTop="1" x14ac:dyDescent="0.3">
      <c r="A61" s="449" t="s">
        <v>17</v>
      </c>
      <c r="B61" s="450"/>
      <c r="C61" s="451"/>
      <c r="D61" s="658" t="s">
        <v>3</v>
      </c>
      <c r="E61" s="659"/>
      <c r="F61" s="659"/>
      <c r="G61" s="659"/>
      <c r="H61" s="659"/>
      <c r="I61" s="659"/>
      <c r="J61" s="659"/>
      <c r="K61" s="660"/>
    </row>
    <row r="62" spans="1:11" ht="28.5" customHeight="1" x14ac:dyDescent="0.3">
      <c r="A62" s="452" t="s">
        <v>86</v>
      </c>
      <c r="B62" s="453"/>
      <c r="C62" s="454"/>
      <c r="D62" s="469" t="s">
        <v>40</v>
      </c>
      <c r="E62" s="470"/>
      <c r="F62" s="470"/>
      <c r="G62" s="470"/>
      <c r="H62" s="470"/>
      <c r="I62" s="470"/>
      <c r="J62" s="470"/>
      <c r="K62" s="471"/>
    </row>
    <row r="63" spans="1:11" ht="15" customHeight="1" x14ac:dyDescent="0.3">
      <c r="A63" s="560"/>
      <c r="B63" s="561"/>
      <c r="C63" s="562"/>
      <c r="D63" s="646" t="s">
        <v>31</v>
      </c>
      <c r="E63" s="646"/>
      <c r="F63" s="647" t="s">
        <v>26</v>
      </c>
      <c r="G63" s="647"/>
      <c r="H63" s="647"/>
      <c r="I63" s="647" t="s">
        <v>75</v>
      </c>
      <c r="J63" s="657" t="s">
        <v>73</v>
      </c>
      <c r="K63" s="647" t="s">
        <v>51</v>
      </c>
    </row>
    <row r="64" spans="1:11" x14ac:dyDescent="0.3">
      <c r="A64" s="563"/>
      <c r="B64" s="564"/>
      <c r="C64" s="565"/>
      <c r="D64" s="646"/>
      <c r="E64" s="646"/>
      <c r="F64" s="647"/>
      <c r="G64" s="647"/>
      <c r="H64" s="647"/>
      <c r="I64" s="647"/>
      <c r="J64" s="657"/>
      <c r="K64" s="647"/>
    </row>
    <row r="65" spans="1:18" ht="30" hidden="1" customHeight="1" x14ac:dyDescent="0.3">
      <c r="A65" s="654"/>
      <c r="B65" s="655"/>
      <c r="C65" s="656"/>
      <c r="D65" s="661"/>
      <c r="E65" s="661"/>
      <c r="F65" s="662"/>
      <c r="G65" s="662"/>
      <c r="H65" s="662"/>
      <c r="I65" s="47">
        <f>CEILING(D65*F65,1)</f>
        <v>0</v>
      </c>
      <c r="J65" s="77"/>
      <c r="K65" s="47">
        <f>IF(I65-J65&lt;0,0,I65-J65)</f>
        <v>0</v>
      </c>
    </row>
    <row r="66" spans="1:18" ht="30" customHeight="1" x14ac:dyDescent="0.3">
      <c r="A66" s="654" t="s">
        <v>55</v>
      </c>
      <c r="B66" s="655"/>
      <c r="C66" s="656"/>
      <c r="D66" s="661"/>
      <c r="E66" s="661"/>
      <c r="F66" s="662"/>
      <c r="G66" s="662"/>
      <c r="H66" s="662"/>
      <c r="I66" s="47">
        <f>CEILING(D66*F66,1)</f>
        <v>0</v>
      </c>
      <c r="J66" s="79"/>
      <c r="K66" s="47">
        <f>IF(I66-J66&lt;0,0,I66-J66)</f>
        <v>0</v>
      </c>
    </row>
    <row r="67" spans="1:18" x14ac:dyDescent="0.3">
      <c r="A67" s="474" t="s">
        <v>20</v>
      </c>
      <c r="B67" s="475"/>
      <c r="C67" s="475"/>
      <c r="D67" s="475"/>
      <c r="E67" s="475"/>
      <c r="F67" s="475"/>
      <c r="G67" s="475"/>
      <c r="H67" s="476"/>
      <c r="I67" s="47">
        <f>SUM(I65:I66)</f>
        <v>0</v>
      </c>
      <c r="J67" s="47">
        <f>SUM(J65:J66)</f>
        <v>0</v>
      </c>
      <c r="K67" s="47">
        <f>SUM(K65:K66)</f>
        <v>0</v>
      </c>
    </row>
    <row r="68" spans="1:18" ht="22.5" customHeight="1" x14ac:dyDescent="0.3">
      <c r="A68" s="57" t="s">
        <v>21</v>
      </c>
      <c r="B68" s="75"/>
      <c r="C68" s="110"/>
      <c r="D68" s="76"/>
      <c r="E68" s="76"/>
      <c r="F68" s="76"/>
      <c r="G68" s="76"/>
      <c r="H68" s="76"/>
      <c r="I68" s="55"/>
      <c r="J68" s="55"/>
      <c r="K68" s="56"/>
    </row>
    <row r="69" spans="1:18" ht="200.1" customHeight="1" x14ac:dyDescent="0.3">
      <c r="A69" s="639"/>
      <c r="B69" s="640"/>
      <c r="C69" s="640"/>
      <c r="D69" s="640"/>
      <c r="E69" s="640"/>
      <c r="F69" s="640"/>
      <c r="G69" s="640"/>
      <c r="H69" s="640"/>
      <c r="I69" s="640"/>
      <c r="J69" s="640"/>
      <c r="K69" s="641"/>
    </row>
    <row r="70" spans="1:18" ht="16.5" hidden="1" customHeight="1" x14ac:dyDescent="0.3">
      <c r="A70" s="642"/>
      <c r="B70" s="643"/>
      <c r="C70" s="643"/>
      <c r="D70" s="643"/>
      <c r="E70" s="643"/>
      <c r="F70" s="643"/>
      <c r="G70" s="643"/>
      <c r="H70" s="643"/>
      <c r="I70" s="643"/>
      <c r="J70" s="643"/>
      <c r="K70" s="644"/>
    </row>
    <row r="71" spans="1:18" ht="15" thickBot="1" x14ac:dyDescent="0.35">
      <c r="A71" s="298" t="s">
        <v>291</v>
      </c>
      <c r="B71" s="299"/>
      <c r="C71" s="299"/>
      <c r="D71" s="299"/>
      <c r="E71" s="299"/>
      <c r="F71" s="299"/>
      <c r="G71" s="299"/>
      <c r="H71" s="299"/>
      <c r="I71" s="299"/>
      <c r="J71" s="299"/>
      <c r="K71" s="22"/>
      <c r="L71" s="187"/>
      <c r="M71" s="187"/>
      <c r="N71" s="166"/>
      <c r="O71" s="166"/>
    </row>
    <row r="72" spans="1:18" ht="15" thickTop="1" x14ac:dyDescent="0.3">
      <c r="A72" s="645" t="s">
        <v>292</v>
      </c>
      <c r="B72" s="645"/>
      <c r="C72" s="645"/>
      <c r="D72" s="645"/>
      <c r="E72" s="645"/>
      <c r="F72" s="645"/>
      <c r="G72" s="645"/>
      <c r="H72" s="645"/>
      <c r="I72" s="645"/>
      <c r="J72" s="645"/>
      <c r="K72" s="645"/>
      <c r="L72" s="187"/>
      <c r="M72" s="187"/>
      <c r="N72" s="166"/>
      <c r="O72" s="166"/>
    </row>
    <row r="73" spans="1:18" ht="26.25" customHeight="1" x14ac:dyDescent="0.3">
      <c r="A73" s="626" t="s">
        <v>293</v>
      </c>
      <c r="B73" s="626"/>
      <c r="C73" s="626"/>
      <c r="D73" s="626"/>
      <c r="E73" s="626"/>
      <c r="F73" s="626"/>
      <c r="G73" s="626"/>
      <c r="H73" s="626"/>
      <c r="I73" s="626"/>
      <c r="J73" s="626"/>
      <c r="K73" s="626"/>
      <c r="L73" s="187"/>
      <c r="M73" s="187"/>
      <c r="N73" s="166"/>
      <c r="O73" s="166"/>
    </row>
    <row r="74" spans="1:18" x14ac:dyDescent="0.3">
      <c r="A74" s="576" t="s">
        <v>19</v>
      </c>
      <c r="B74" s="577"/>
      <c r="C74" s="578"/>
      <c r="D74" s="627" t="s">
        <v>294</v>
      </c>
      <c r="E74" s="627"/>
      <c r="F74" s="627"/>
      <c r="G74" s="627" t="s">
        <v>297</v>
      </c>
      <c r="H74" s="627"/>
      <c r="I74" s="627" t="s">
        <v>3</v>
      </c>
      <c r="J74" s="627"/>
      <c r="K74" s="627"/>
      <c r="L74" s="187"/>
      <c r="M74" s="166"/>
      <c r="N74" s="166"/>
    </row>
    <row r="75" spans="1:18" ht="88.2" customHeight="1" x14ac:dyDescent="0.3">
      <c r="A75" s="579" t="s">
        <v>296</v>
      </c>
      <c r="B75" s="580"/>
      <c r="C75" s="581"/>
      <c r="D75" s="626" t="s">
        <v>295</v>
      </c>
      <c r="E75" s="626"/>
      <c r="F75" s="626"/>
      <c r="G75" s="626" t="s">
        <v>298</v>
      </c>
      <c r="H75" s="626"/>
      <c r="I75" s="626" t="s">
        <v>223</v>
      </c>
      <c r="J75" s="626"/>
      <c r="K75" s="626"/>
      <c r="L75" s="187"/>
      <c r="M75" s="166"/>
      <c r="N75" s="166"/>
    </row>
    <row r="76" spans="1:18" ht="15" customHeight="1" x14ac:dyDescent="0.3">
      <c r="A76" s="311"/>
      <c r="B76" s="312"/>
      <c r="C76" s="312"/>
      <c r="D76" s="312"/>
      <c r="E76" s="312"/>
      <c r="F76" s="312"/>
      <c r="G76" s="312"/>
      <c r="H76" s="312"/>
      <c r="I76" s="458" t="s">
        <v>75</v>
      </c>
      <c r="J76" s="465" t="s">
        <v>73</v>
      </c>
      <c r="K76" s="458" t="s">
        <v>51</v>
      </c>
      <c r="O76" s="187"/>
      <c r="P76" s="187"/>
      <c r="Q76" s="166"/>
      <c r="R76" s="166"/>
    </row>
    <row r="77" spans="1:18" x14ac:dyDescent="0.3">
      <c r="A77" s="313"/>
      <c r="B77" s="314"/>
      <c r="C77" s="314"/>
      <c r="D77" s="314"/>
      <c r="E77" s="314"/>
      <c r="F77" s="314"/>
      <c r="G77" s="314"/>
      <c r="H77" s="314"/>
      <c r="I77" s="459"/>
      <c r="J77" s="466"/>
      <c r="K77" s="459"/>
      <c r="O77" s="187"/>
      <c r="P77" s="187"/>
      <c r="Q77" s="166"/>
      <c r="R77" s="166"/>
    </row>
    <row r="78" spans="1:18" ht="30" hidden="1" customHeight="1" x14ac:dyDescent="0.3">
      <c r="A78" s="511"/>
      <c r="B78" s="512"/>
      <c r="C78" s="513"/>
      <c r="D78" s="511"/>
      <c r="E78" s="512"/>
      <c r="F78" s="512"/>
      <c r="G78" s="513"/>
      <c r="H78" s="511"/>
      <c r="I78" s="512"/>
      <c r="J78" s="512"/>
      <c r="K78" s="513"/>
      <c r="L78" s="294">
        <v>0</v>
      </c>
      <c r="M78" s="301">
        <v>0</v>
      </c>
      <c r="N78" s="293">
        <f>IF(L78-M78&lt;0,0,L78-M78)</f>
        <v>0</v>
      </c>
      <c r="O78" s="187"/>
      <c r="P78" s="187"/>
      <c r="Q78" s="166"/>
      <c r="R78" s="166"/>
    </row>
    <row r="79" spans="1:18" hidden="1" x14ac:dyDescent="0.3">
      <c r="A79" s="511"/>
      <c r="B79" s="512"/>
      <c r="C79" s="513"/>
      <c r="D79" s="511"/>
      <c r="E79" s="512"/>
      <c r="F79" s="512"/>
      <c r="G79" s="513"/>
      <c r="H79" s="511"/>
      <c r="I79" s="512"/>
      <c r="J79" s="512"/>
      <c r="K79" s="513"/>
      <c r="L79" s="215"/>
      <c r="M79" s="227"/>
      <c r="N79" s="211"/>
      <c r="O79" s="187"/>
      <c r="P79" s="166"/>
      <c r="Q79" s="166"/>
    </row>
    <row r="80" spans="1:18" ht="30" hidden="1" customHeight="1" x14ac:dyDescent="0.3">
      <c r="A80" s="511"/>
      <c r="B80" s="512"/>
      <c r="C80" s="513"/>
      <c r="D80" s="511"/>
      <c r="E80" s="512"/>
      <c r="F80" s="512"/>
      <c r="G80" s="513"/>
      <c r="H80" s="511"/>
      <c r="I80" s="512"/>
      <c r="J80" s="512"/>
      <c r="K80" s="513"/>
      <c r="L80" s="294">
        <v>0</v>
      </c>
      <c r="M80" s="301">
        <v>0</v>
      </c>
      <c r="N80" s="293">
        <f>IF(L80-M80&lt;0,0,L80-M80)</f>
        <v>0</v>
      </c>
      <c r="O80" s="187"/>
      <c r="P80" s="187"/>
      <c r="Q80" s="166"/>
      <c r="R80" s="166"/>
    </row>
    <row r="81" spans="1:18" ht="30" customHeight="1" x14ac:dyDescent="0.3">
      <c r="A81" s="511"/>
      <c r="B81" s="512"/>
      <c r="C81" s="513"/>
      <c r="D81" s="628"/>
      <c r="E81" s="628"/>
      <c r="F81" s="628"/>
      <c r="G81" s="511"/>
      <c r="H81" s="513"/>
      <c r="I81" s="294">
        <v>0</v>
      </c>
      <c r="J81" s="301">
        <v>0</v>
      </c>
      <c r="K81" s="293">
        <f>IF(I81-J81&lt;0,0,I81-J81)</f>
        <v>0</v>
      </c>
      <c r="L81" s="187"/>
      <c r="M81" s="187"/>
      <c r="N81" s="166"/>
      <c r="O81" s="166"/>
    </row>
    <row r="82" spans="1:18" hidden="1" x14ac:dyDescent="0.3">
      <c r="A82" s="511"/>
      <c r="B82" s="512"/>
      <c r="C82" s="513"/>
      <c r="D82" s="511"/>
      <c r="E82" s="512"/>
      <c r="F82" s="512"/>
      <c r="G82" s="513"/>
      <c r="H82" s="511"/>
      <c r="I82" s="512"/>
      <c r="J82" s="512"/>
      <c r="K82" s="513"/>
      <c r="L82" s="215"/>
      <c r="M82" s="227"/>
      <c r="N82" s="212"/>
      <c r="O82" s="187"/>
      <c r="P82" s="166"/>
      <c r="Q82" s="166"/>
    </row>
    <row r="83" spans="1:18" hidden="1" x14ac:dyDescent="0.3">
      <c r="A83" s="511"/>
      <c r="B83" s="512"/>
      <c r="C83" s="513"/>
      <c r="D83" s="511"/>
      <c r="E83" s="512"/>
      <c r="F83" s="512"/>
      <c r="G83" s="513"/>
      <c r="H83" s="511"/>
      <c r="I83" s="512"/>
      <c r="J83" s="512"/>
      <c r="K83" s="513"/>
      <c r="L83" s="215">
        <v>0</v>
      </c>
      <c r="M83" s="227"/>
      <c r="N83" s="212"/>
      <c r="O83" s="187"/>
      <c r="P83" s="166"/>
      <c r="Q83" s="166"/>
    </row>
    <row r="84" spans="1:18" x14ac:dyDescent="0.3">
      <c r="A84" s="474" t="s">
        <v>20</v>
      </c>
      <c r="B84" s="475"/>
      <c r="C84" s="475"/>
      <c r="D84" s="475"/>
      <c r="E84" s="475"/>
      <c r="F84" s="475"/>
      <c r="G84" s="475"/>
      <c r="H84" s="475"/>
      <c r="I84" s="293">
        <f>SUM(I78:I83)</f>
        <v>0</v>
      </c>
      <c r="J84" s="293">
        <f>SUM(J78:J83)</f>
        <v>0</v>
      </c>
      <c r="K84" s="293">
        <f>SUM(I84-J84)</f>
        <v>0</v>
      </c>
      <c r="L84" s="187"/>
      <c r="M84" s="187"/>
      <c r="N84" s="166"/>
      <c r="O84" s="166"/>
    </row>
    <row r="85" spans="1:18" hidden="1" x14ac:dyDescent="0.3">
      <c r="A85" s="569"/>
      <c r="B85" s="570"/>
      <c r="C85" s="570"/>
      <c r="D85" s="570"/>
      <c r="E85" s="570"/>
      <c r="F85" s="570"/>
      <c r="G85" s="570"/>
      <c r="H85" s="570"/>
      <c r="I85" s="570"/>
      <c r="J85" s="570"/>
      <c r="K85" s="570"/>
      <c r="L85" s="570"/>
      <c r="M85" s="570"/>
      <c r="N85" s="572"/>
      <c r="O85" s="187"/>
      <c r="P85" s="187"/>
      <c r="Q85" s="166"/>
      <c r="R85" s="166"/>
    </row>
    <row r="86" spans="1:18" hidden="1" x14ac:dyDescent="0.3">
      <c r="A86" s="569"/>
      <c r="B86" s="570"/>
      <c r="C86" s="570"/>
      <c r="D86" s="570"/>
      <c r="E86" s="570"/>
      <c r="F86" s="570"/>
      <c r="G86" s="571"/>
      <c r="H86" s="571"/>
      <c r="I86" s="570"/>
      <c r="J86" s="570"/>
      <c r="K86" s="570"/>
      <c r="L86" s="570"/>
      <c r="M86" s="570"/>
      <c r="N86" s="572"/>
      <c r="O86" s="187"/>
      <c r="P86" s="187"/>
      <c r="Q86" s="166"/>
      <c r="R86" s="166"/>
    </row>
    <row r="87" spans="1:18" ht="25.5" customHeight="1" x14ac:dyDescent="0.3">
      <c r="A87" s="162" t="s">
        <v>307</v>
      </c>
      <c r="B87" s="162"/>
      <c r="C87" s="162"/>
      <c r="D87" s="287"/>
      <c r="E87" s="287"/>
      <c r="F87" s="287"/>
      <c r="G87" s="287"/>
      <c r="H87" s="287"/>
      <c r="I87" s="287"/>
      <c r="J87" s="287"/>
      <c r="K87" s="288"/>
      <c r="L87" s="187"/>
      <c r="M87" s="187"/>
      <c r="N87" s="166"/>
      <c r="O87" s="166"/>
    </row>
    <row r="88" spans="1:18" ht="169.5" customHeight="1" thickBot="1" x14ac:dyDescent="0.35">
      <c r="A88" s="634"/>
      <c r="B88" s="635"/>
      <c r="C88" s="635"/>
      <c r="D88" s="635"/>
      <c r="E88" s="635"/>
      <c r="F88" s="635"/>
      <c r="G88" s="635"/>
      <c r="H88" s="635"/>
      <c r="I88" s="635"/>
      <c r="J88" s="635"/>
      <c r="K88" s="636"/>
      <c r="L88" s="187"/>
      <c r="M88" s="187"/>
      <c r="N88" s="166"/>
      <c r="O88" s="166"/>
    </row>
    <row r="89" spans="1:18" ht="15" thickTop="1" x14ac:dyDescent="0.3">
      <c r="A89" s="449" t="s">
        <v>299</v>
      </c>
      <c r="B89" s="450"/>
      <c r="C89" s="450"/>
      <c r="D89" s="450"/>
      <c r="E89" s="450"/>
      <c r="F89" s="450"/>
      <c r="G89" s="450"/>
      <c r="H89" s="450"/>
      <c r="I89" s="450"/>
      <c r="J89" s="450"/>
      <c r="K89" s="451"/>
      <c r="L89" s="187"/>
      <c r="M89" s="187"/>
      <c r="N89" s="166"/>
      <c r="O89" s="166"/>
    </row>
    <row r="90" spans="1:18" ht="14.4" customHeight="1" x14ac:dyDescent="0.3">
      <c r="A90" s="452" t="s">
        <v>228</v>
      </c>
      <c r="B90" s="453"/>
      <c r="C90" s="453"/>
      <c r="D90" s="453"/>
      <c r="E90" s="453"/>
      <c r="F90" s="453"/>
      <c r="G90" s="453"/>
      <c r="H90" s="453"/>
      <c r="I90" s="453"/>
      <c r="J90" s="453"/>
      <c r="K90" s="454"/>
      <c r="L90" s="187"/>
      <c r="M90" s="187"/>
      <c r="N90" s="166"/>
      <c r="O90" s="166"/>
    </row>
    <row r="91" spans="1:18" x14ac:dyDescent="0.3">
      <c r="A91" s="603" t="s">
        <v>13</v>
      </c>
      <c r="B91" s="448"/>
      <c r="C91" s="317" t="s">
        <v>14</v>
      </c>
      <c r="D91" s="603" t="s">
        <v>15</v>
      </c>
      <c r="E91" s="448"/>
      <c r="F91" s="603" t="s">
        <v>3</v>
      </c>
      <c r="G91" s="447"/>
      <c r="H91" s="447"/>
      <c r="I91" s="447"/>
      <c r="J91" s="447"/>
      <c r="K91" s="448"/>
      <c r="L91" s="187"/>
      <c r="M91" s="166"/>
      <c r="N91" s="166"/>
    </row>
    <row r="92" spans="1:18" ht="36.6" customHeight="1" x14ac:dyDescent="0.3">
      <c r="A92" s="452" t="s">
        <v>24</v>
      </c>
      <c r="B92" s="454"/>
      <c r="C92" s="300" t="s">
        <v>210</v>
      </c>
      <c r="D92" s="452" t="s">
        <v>25</v>
      </c>
      <c r="E92" s="454"/>
      <c r="F92" s="452" t="s">
        <v>28</v>
      </c>
      <c r="G92" s="453"/>
      <c r="H92" s="453"/>
      <c r="I92" s="453"/>
      <c r="J92" s="453"/>
      <c r="K92" s="454"/>
      <c r="L92" s="187"/>
      <c r="M92" s="187"/>
      <c r="N92" s="166"/>
      <c r="O92" s="166"/>
    </row>
    <row r="93" spans="1:18" s="19" customFormat="1" ht="33.75" customHeight="1" x14ac:dyDescent="0.3">
      <c r="A93" s="311"/>
      <c r="B93" s="312"/>
      <c r="C93" s="318"/>
      <c r="D93" s="560"/>
      <c r="E93" s="562"/>
      <c r="F93" s="458" t="s">
        <v>26</v>
      </c>
      <c r="G93" s="465" t="s">
        <v>71</v>
      </c>
      <c r="H93" s="458" t="s">
        <v>27</v>
      </c>
      <c r="I93" s="458" t="s">
        <v>75</v>
      </c>
      <c r="J93" s="465" t="s">
        <v>73</v>
      </c>
      <c r="K93" s="458" t="s">
        <v>51</v>
      </c>
      <c r="L93" s="187"/>
      <c r="M93" s="187"/>
      <c r="N93" s="166"/>
      <c r="O93" s="166"/>
    </row>
    <row r="94" spans="1:18" s="19" customFormat="1" x14ac:dyDescent="0.3">
      <c r="A94" s="313"/>
      <c r="B94" s="314"/>
      <c r="C94" s="319"/>
      <c r="D94" s="563"/>
      <c r="E94" s="565"/>
      <c r="F94" s="459"/>
      <c r="G94" s="466"/>
      <c r="H94" s="459"/>
      <c r="I94" s="459"/>
      <c r="J94" s="466"/>
      <c r="K94" s="459"/>
      <c r="L94" s="187"/>
      <c r="M94" s="187"/>
      <c r="N94" s="166"/>
      <c r="O94" s="166"/>
    </row>
    <row r="95" spans="1:18" s="19" customFormat="1" ht="20.100000000000001" hidden="1" customHeight="1" x14ac:dyDescent="0.3">
      <c r="A95" s="230"/>
      <c r="B95" s="230"/>
      <c r="C95" s="230"/>
      <c r="D95" s="230"/>
      <c r="E95" s="230"/>
      <c r="F95" s="231"/>
      <c r="G95" s="231"/>
      <c r="H95" s="229"/>
      <c r="I95" s="232"/>
      <c r="J95" s="233"/>
      <c r="K95" s="186"/>
      <c r="L95" s="166"/>
      <c r="M95" s="166"/>
    </row>
    <row r="96" spans="1:18" s="19" customFormat="1" ht="20.100000000000001" customHeight="1" x14ac:dyDescent="0.3">
      <c r="A96" s="637"/>
      <c r="B96" s="638"/>
      <c r="C96" s="310"/>
      <c r="D96" s="455"/>
      <c r="E96" s="455"/>
      <c r="F96" s="296"/>
      <c r="G96" s="309"/>
      <c r="H96" s="308"/>
      <c r="I96" s="293">
        <f>SUM(F96:F96)*H96</f>
        <v>0</v>
      </c>
      <c r="J96" s="322">
        <v>0</v>
      </c>
      <c r="K96" s="293">
        <f>IF(I96-J96&lt;0,0,I96-J96)</f>
        <v>0</v>
      </c>
      <c r="N96" s="187"/>
      <c r="O96" s="187"/>
      <c r="P96" s="166"/>
      <c r="Q96" s="166"/>
    </row>
    <row r="97" spans="1:18" s="19" customFormat="1" hidden="1" x14ac:dyDescent="0.3">
      <c r="A97" s="234"/>
      <c r="B97" s="234"/>
      <c r="C97" s="234"/>
      <c r="D97" s="234"/>
      <c r="E97" s="234"/>
      <c r="F97" s="234"/>
      <c r="G97" s="231"/>
      <c r="H97" s="231"/>
      <c r="I97" s="229"/>
      <c r="J97" s="232"/>
      <c r="K97" s="233"/>
      <c r="L97" s="186"/>
      <c r="M97" s="186"/>
      <c r="N97" s="235"/>
      <c r="O97" s="187"/>
      <c r="P97" s="187"/>
      <c r="Q97" s="166"/>
      <c r="R97" s="166"/>
    </row>
    <row r="98" spans="1:18" s="19" customFormat="1" hidden="1" x14ac:dyDescent="0.3">
      <c r="A98" s="234"/>
      <c r="B98" s="234"/>
      <c r="C98" s="234"/>
      <c r="D98" s="234"/>
      <c r="E98" s="234"/>
      <c r="F98" s="234"/>
      <c r="G98" s="231"/>
      <c r="H98" s="231"/>
      <c r="I98" s="229"/>
      <c r="J98" s="232"/>
      <c r="K98" s="233"/>
      <c r="L98" s="186">
        <v>0</v>
      </c>
      <c r="M98" s="186">
        <v>0</v>
      </c>
      <c r="N98" s="235"/>
      <c r="O98" s="187"/>
      <c r="P98" s="187"/>
      <c r="Q98" s="166"/>
      <c r="R98" s="166"/>
    </row>
    <row r="99" spans="1:18" ht="22.5" customHeight="1" x14ac:dyDescent="0.3">
      <c r="A99" s="474" t="s">
        <v>20</v>
      </c>
      <c r="B99" s="475"/>
      <c r="C99" s="475"/>
      <c r="D99" s="475"/>
      <c r="E99" s="475"/>
      <c r="F99" s="475"/>
      <c r="G99" s="475"/>
      <c r="H99" s="476"/>
      <c r="I99" s="293">
        <f>SUM(I96:I98)</f>
        <v>0</v>
      </c>
      <c r="J99" s="293">
        <f>SUM(J96:J98)</f>
        <v>0</v>
      </c>
      <c r="K99" s="293">
        <f>SUM(I99-J99)</f>
        <v>0</v>
      </c>
      <c r="O99" s="187"/>
      <c r="P99" s="187"/>
      <c r="Q99" s="166"/>
      <c r="R99" s="166"/>
    </row>
    <row r="100" spans="1:18" ht="15" hidden="1" thickBot="1" x14ac:dyDescent="0.35">
      <c r="A100" s="462"/>
      <c r="B100" s="463"/>
      <c r="C100" s="463"/>
      <c r="D100" s="463"/>
      <c r="E100" s="463"/>
      <c r="F100" s="463"/>
      <c r="G100" s="463"/>
      <c r="H100" s="463"/>
      <c r="I100" s="463"/>
      <c r="J100" s="463"/>
      <c r="K100" s="571"/>
      <c r="L100" s="463"/>
      <c r="M100" s="463"/>
      <c r="N100" s="464"/>
      <c r="O100" s="187"/>
      <c r="P100" s="187"/>
      <c r="Q100" s="166"/>
      <c r="R100" s="166"/>
    </row>
    <row r="101" spans="1:18" ht="15" thickBot="1" x14ac:dyDescent="0.35">
      <c r="A101" s="445" t="s">
        <v>300</v>
      </c>
      <c r="B101" s="446"/>
      <c r="C101" s="446"/>
      <c r="D101" s="446"/>
      <c r="E101" s="299"/>
      <c r="F101" s="299"/>
      <c r="G101" s="299"/>
      <c r="H101" s="299"/>
      <c r="I101" s="299"/>
      <c r="J101" s="299"/>
      <c r="K101" s="22"/>
      <c r="L101" s="187"/>
      <c r="M101" s="187"/>
      <c r="N101" s="166"/>
      <c r="O101" s="166"/>
    </row>
    <row r="102" spans="1:18" ht="15" thickTop="1" x14ac:dyDescent="0.3">
      <c r="A102" s="449" t="s">
        <v>301</v>
      </c>
      <c r="B102" s="450"/>
      <c r="C102" s="450"/>
      <c r="D102" s="450"/>
      <c r="E102" s="450"/>
      <c r="F102" s="450"/>
      <c r="G102" s="450"/>
      <c r="H102" s="450"/>
      <c r="I102" s="450"/>
      <c r="J102" s="450"/>
      <c r="K102" s="451"/>
      <c r="L102" s="187"/>
      <c r="M102" s="187"/>
      <c r="N102" s="166"/>
      <c r="O102" s="166"/>
    </row>
    <row r="103" spans="1:18" ht="26.25" customHeight="1" x14ac:dyDescent="0.3">
      <c r="A103" s="452" t="s">
        <v>302</v>
      </c>
      <c r="B103" s="453"/>
      <c r="C103" s="453"/>
      <c r="D103" s="453"/>
      <c r="E103" s="453"/>
      <c r="F103" s="453"/>
      <c r="G103" s="453"/>
      <c r="H103" s="453"/>
      <c r="I103" s="453"/>
      <c r="J103" s="453"/>
      <c r="K103" s="454"/>
      <c r="L103" s="187"/>
      <c r="M103" s="187"/>
      <c r="N103" s="166"/>
      <c r="O103" s="166"/>
    </row>
    <row r="104" spans="1:18" x14ac:dyDescent="0.3">
      <c r="A104" s="576" t="s">
        <v>19</v>
      </c>
      <c r="B104" s="577"/>
      <c r="C104" s="578"/>
      <c r="D104" s="576" t="s">
        <v>294</v>
      </c>
      <c r="E104" s="577"/>
      <c r="F104" s="578"/>
      <c r="G104" s="576" t="s">
        <v>297</v>
      </c>
      <c r="H104" s="578"/>
      <c r="I104" s="582" t="s">
        <v>3</v>
      </c>
      <c r="J104" s="583"/>
      <c r="K104" s="584"/>
      <c r="L104" s="187"/>
      <c r="M104" s="187"/>
      <c r="N104" s="166"/>
      <c r="O104" s="166"/>
    </row>
    <row r="105" spans="1:18" ht="71.400000000000006" customHeight="1" x14ac:dyDescent="0.3">
      <c r="A105" s="579" t="s">
        <v>303</v>
      </c>
      <c r="B105" s="580"/>
      <c r="C105" s="581"/>
      <c r="D105" s="579" t="s">
        <v>305</v>
      </c>
      <c r="E105" s="580"/>
      <c r="F105" s="581"/>
      <c r="G105" s="579" t="s">
        <v>306</v>
      </c>
      <c r="H105" s="581"/>
      <c r="I105" s="452" t="s">
        <v>223</v>
      </c>
      <c r="J105" s="453"/>
      <c r="K105" s="454"/>
      <c r="L105" s="187"/>
      <c r="M105" s="187"/>
      <c r="N105" s="166"/>
      <c r="O105" s="166"/>
    </row>
    <row r="106" spans="1:18" ht="15" customHeight="1" x14ac:dyDescent="0.3">
      <c r="A106" s="560"/>
      <c r="B106" s="561"/>
      <c r="C106" s="561"/>
      <c r="D106" s="561"/>
      <c r="E106" s="561"/>
      <c r="F106" s="561"/>
      <c r="G106" s="561"/>
      <c r="H106" s="561"/>
      <c r="I106" s="458" t="s">
        <v>75</v>
      </c>
      <c r="J106" s="465" t="s">
        <v>73</v>
      </c>
      <c r="K106" s="458" t="s">
        <v>51</v>
      </c>
      <c r="O106" s="187"/>
      <c r="P106" s="187"/>
      <c r="Q106" s="166"/>
      <c r="R106" s="166"/>
    </row>
    <row r="107" spans="1:18" x14ac:dyDescent="0.3">
      <c r="A107" s="563"/>
      <c r="B107" s="564"/>
      <c r="C107" s="564"/>
      <c r="D107" s="564"/>
      <c r="E107" s="564"/>
      <c r="F107" s="564"/>
      <c r="G107" s="564"/>
      <c r="H107" s="564"/>
      <c r="I107" s="459"/>
      <c r="J107" s="466"/>
      <c r="K107" s="459"/>
      <c r="O107" s="187"/>
      <c r="P107" s="187"/>
      <c r="Q107" s="166"/>
      <c r="R107" s="166"/>
    </row>
    <row r="108" spans="1:18" ht="30" hidden="1" customHeight="1" x14ac:dyDescent="0.3">
      <c r="A108" s="511"/>
      <c r="B108" s="512"/>
      <c r="C108" s="513"/>
      <c r="D108" s="511"/>
      <c r="E108" s="512"/>
      <c r="F108" s="512"/>
      <c r="G108" s="513"/>
      <c r="H108" s="511"/>
      <c r="I108" s="512"/>
      <c r="J108" s="512"/>
      <c r="K108" s="513"/>
      <c r="L108" s="294">
        <v>0</v>
      </c>
      <c r="M108" s="301">
        <v>0</v>
      </c>
      <c r="N108" s="293">
        <f>IF(L108-M108&lt;0,0,L108-M108)</f>
        <v>0</v>
      </c>
      <c r="O108" s="187"/>
      <c r="P108" s="187"/>
      <c r="Q108" s="166"/>
      <c r="R108" s="166"/>
    </row>
    <row r="109" spans="1:18" ht="30" customHeight="1" x14ac:dyDescent="0.3">
      <c r="A109" s="511"/>
      <c r="B109" s="512"/>
      <c r="C109" s="513"/>
      <c r="D109" s="511"/>
      <c r="E109" s="512"/>
      <c r="F109" s="513"/>
      <c r="G109" s="511"/>
      <c r="H109" s="512"/>
      <c r="I109" s="294">
        <v>0</v>
      </c>
      <c r="J109" s="301">
        <v>0</v>
      </c>
      <c r="K109" s="293">
        <f>IF(I109-J109&lt;0,0,I109-J109)</f>
        <v>0</v>
      </c>
      <c r="O109" s="187"/>
      <c r="P109" s="187"/>
      <c r="Q109" s="166"/>
      <c r="R109" s="166"/>
    </row>
    <row r="110" spans="1:18" ht="30" customHeight="1" x14ac:dyDescent="0.3">
      <c r="A110" s="474" t="s">
        <v>20</v>
      </c>
      <c r="B110" s="475"/>
      <c r="C110" s="475"/>
      <c r="D110" s="475"/>
      <c r="E110" s="475"/>
      <c r="F110" s="475"/>
      <c r="G110" s="475"/>
      <c r="H110" s="476"/>
      <c r="I110" s="293">
        <f>SUM(I108:I109)</f>
        <v>0</v>
      </c>
      <c r="J110" s="293">
        <f>SUM(J108:M109)</f>
        <v>0</v>
      </c>
      <c r="K110" s="293">
        <f>SUM(I110-J110)</f>
        <v>0</v>
      </c>
      <c r="L110" s="187"/>
      <c r="M110" s="187"/>
      <c r="N110" s="166"/>
      <c r="O110" s="166"/>
    </row>
    <row r="111" spans="1:18" ht="25.5" customHeight="1" x14ac:dyDescent="0.3">
      <c r="A111" s="302" t="s">
        <v>308</v>
      </c>
      <c r="B111" s="302"/>
      <c r="C111" s="162"/>
      <c r="D111" s="287"/>
      <c r="E111" s="287"/>
      <c r="F111" s="287"/>
      <c r="G111" s="287"/>
      <c r="H111" s="287"/>
      <c r="I111" s="287"/>
      <c r="J111" s="287"/>
      <c r="K111" s="288"/>
      <c r="L111" s="187"/>
      <c r="M111" s="187"/>
      <c r="N111" s="166"/>
      <c r="O111" s="166"/>
    </row>
    <row r="112" spans="1:18" ht="169.5" customHeight="1" thickBot="1" x14ac:dyDescent="0.35">
      <c r="A112" s="634"/>
      <c r="B112" s="635"/>
      <c r="C112" s="635"/>
      <c r="D112" s="635"/>
      <c r="E112" s="635"/>
      <c r="F112" s="635"/>
      <c r="G112" s="635"/>
      <c r="H112" s="635"/>
      <c r="I112" s="635"/>
      <c r="J112" s="635"/>
      <c r="K112" s="636"/>
      <c r="L112" s="187"/>
      <c r="M112" s="166"/>
      <c r="N112" s="166"/>
    </row>
    <row r="113" spans="1:18" ht="15" thickTop="1" x14ac:dyDescent="0.3">
      <c r="A113" s="449" t="s">
        <v>299</v>
      </c>
      <c r="B113" s="450"/>
      <c r="C113" s="450"/>
      <c r="D113" s="450"/>
      <c r="E113" s="450"/>
      <c r="F113" s="450"/>
      <c r="G113" s="450"/>
      <c r="H113" s="450"/>
      <c r="I113" s="450"/>
      <c r="J113" s="450"/>
      <c r="K113" s="451"/>
      <c r="L113" s="187"/>
      <c r="M113" s="187"/>
      <c r="N113" s="166"/>
      <c r="O113" s="166"/>
    </row>
    <row r="114" spans="1:18" ht="14.4" customHeight="1" x14ac:dyDescent="0.3">
      <c r="A114" s="452" t="s">
        <v>228</v>
      </c>
      <c r="B114" s="453"/>
      <c r="C114" s="453"/>
      <c r="D114" s="453"/>
      <c r="E114" s="453"/>
      <c r="F114" s="453"/>
      <c r="G114" s="453"/>
      <c r="H114" s="453"/>
      <c r="I114" s="453"/>
      <c r="J114" s="453"/>
      <c r="K114" s="454"/>
      <c r="L114" s="187"/>
      <c r="M114" s="187"/>
      <c r="N114" s="166"/>
      <c r="O114" s="166"/>
    </row>
    <row r="115" spans="1:18" x14ac:dyDescent="0.3">
      <c r="A115" s="603" t="s">
        <v>13</v>
      </c>
      <c r="B115" s="448"/>
      <c r="C115" s="316" t="s">
        <v>14</v>
      </c>
      <c r="D115" s="603" t="s">
        <v>15</v>
      </c>
      <c r="E115" s="448"/>
      <c r="F115" s="603" t="s">
        <v>3</v>
      </c>
      <c r="G115" s="447"/>
      <c r="H115" s="447"/>
      <c r="I115" s="447"/>
      <c r="J115" s="447"/>
      <c r="K115" s="448"/>
      <c r="L115" s="187"/>
      <c r="M115" s="187"/>
      <c r="N115" s="166"/>
      <c r="O115" s="166"/>
    </row>
    <row r="116" spans="1:18" ht="36" customHeight="1" x14ac:dyDescent="0.3">
      <c r="A116" s="452" t="s">
        <v>24</v>
      </c>
      <c r="B116" s="454"/>
      <c r="C116" s="249" t="s">
        <v>210</v>
      </c>
      <c r="D116" s="452" t="s">
        <v>25</v>
      </c>
      <c r="E116" s="454"/>
      <c r="F116" s="452" t="s">
        <v>28</v>
      </c>
      <c r="G116" s="453"/>
      <c r="H116" s="453"/>
      <c r="I116" s="453"/>
      <c r="J116" s="453"/>
      <c r="K116" s="454"/>
      <c r="L116" s="187"/>
      <c r="M116" s="187"/>
      <c r="N116" s="166"/>
      <c r="O116" s="166"/>
    </row>
    <row r="117" spans="1:18" s="19" customFormat="1" ht="33.75" customHeight="1" x14ac:dyDescent="0.3">
      <c r="A117" s="560"/>
      <c r="B117" s="561"/>
      <c r="C117" s="562"/>
      <c r="D117" s="560"/>
      <c r="E117" s="562"/>
      <c r="F117" s="458" t="s">
        <v>26</v>
      </c>
      <c r="G117" s="465" t="s">
        <v>71</v>
      </c>
      <c r="H117" s="458" t="s">
        <v>27</v>
      </c>
      <c r="I117" s="458" t="s">
        <v>75</v>
      </c>
      <c r="J117" s="465" t="s">
        <v>73</v>
      </c>
      <c r="K117" s="458" t="s">
        <v>51</v>
      </c>
      <c r="L117" s="187"/>
      <c r="M117" s="187"/>
      <c r="N117" s="166"/>
      <c r="O117" s="166"/>
    </row>
    <row r="118" spans="1:18" s="19" customFormat="1" x14ac:dyDescent="0.3">
      <c r="A118" s="563"/>
      <c r="B118" s="564"/>
      <c r="C118" s="565"/>
      <c r="D118" s="563"/>
      <c r="E118" s="565"/>
      <c r="F118" s="459"/>
      <c r="G118" s="466"/>
      <c r="H118" s="459"/>
      <c r="I118" s="459"/>
      <c r="J118" s="466"/>
      <c r="K118" s="459"/>
      <c r="L118" s="187"/>
      <c r="M118" s="187"/>
      <c r="N118" s="166"/>
      <c r="O118" s="166"/>
    </row>
    <row r="119" spans="1:18" s="19" customFormat="1" ht="20.100000000000001" customHeight="1" x14ac:dyDescent="0.3">
      <c r="A119" s="442"/>
      <c r="B119" s="443"/>
      <c r="C119" s="305"/>
      <c r="D119" s="616"/>
      <c r="E119" s="617"/>
      <c r="G119" s="320"/>
      <c r="I119" s="293">
        <f>SUM(F119*G119)*H119</f>
        <v>0</v>
      </c>
      <c r="J119" s="321">
        <v>0</v>
      </c>
      <c r="K119" s="293">
        <f>IF(I119-J119&lt;0,0,I119-J119)</f>
        <v>0</v>
      </c>
      <c r="L119" s="187"/>
      <c r="M119" s="166"/>
      <c r="N119" s="166"/>
    </row>
    <row r="120" spans="1:18" s="19" customFormat="1" hidden="1" x14ac:dyDescent="0.3">
      <c r="A120" s="234"/>
      <c r="B120" s="234"/>
      <c r="C120" s="234"/>
      <c r="D120" s="234"/>
      <c r="E120" s="234"/>
      <c r="F120" s="234"/>
      <c r="G120" s="231"/>
      <c r="H120" s="231"/>
      <c r="I120" s="229"/>
      <c r="J120" s="232"/>
      <c r="K120" s="233"/>
      <c r="L120" s="186">
        <v>0</v>
      </c>
      <c r="M120" s="186">
        <v>0</v>
      </c>
      <c r="N120" s="235"/>
      <c r="O120" s="187"/>
      <c r="P120" s="187"/>
      <c r="Q120" s="166"/>
      <c r="R120" s="166"/>
    </row>
    <row r="121" spans="1:18" ht="22.5" customHeight="1" x14ac:dyDescent="0.3">
      <c r="A121" s="474" t="s">
        <v>20</v>
      </c>
      <c r="B121" s="475"/>
      <c r="C121" s="475"/>
      <c r="D121" s="475"/>
      <c r="E121" s="475"/>
      <c r="F121" s="475"/>
      <c r="G121" s="475"/>
      <c r="H121" s="476"/>
      <c r="I121" s="293">
        <f>SUM(I120:I120)</f>
        <v>0</v>
      </c>
      <c r="J121" s="293">
        <f>SUM(J120:J120)</f>
        <v>0</v>
      </c>
      <c r="K121" s="293">
        <f>SUM(I121-J121)</f>
        <v>0</v>
      </c>
      <c r="L121" s="187"/>
      <c r="M121" s="187"/>
      <c r="N121" s="166"/>
      <c r="O121" s="166"/>
    </row>
    <row r="122" spans="1:18" ht="15" thickBot="1" x14ac:dyDescent="0.35">
      <c r="A122" s="298" t="s">
        <v>316</v>
      </c>
      <c r="B122" s="299"/>
      <c r="C122" s="299"/>
      <c r="D122" s="299"/>
      <c r="E122" s="299"/>
      <c r="F122" s="299"/>
      <c r="G122" s="299"/>
      <c r="H122" s="299"/>
      <c r="I122" s="299"/>
      <c r="J122" s="299"/>
      <c r="K122" s="22"/>
      <c r="L122" s="187"/>
      <c r="M122" s="187"/>
      <c r="N122" s="166"/>
      <c r="O122" s="166"/>
    </row>
    <row r="123" spans="1:18" ht="15" thickTop="1" x14ac:dyDescent="0.3">
      <c r="A123" s="449" t="s">
        <v>48</v>
      </c>
      <c r="B123" s="450"/>
      <c r="C123" s="450"/>
      <c r="D123" s="450"/>
      <c r="E123" s="450"/>
      <c r="F123" s="450"/>
      <c r="G123" s="450"/>
      <c r="H123" s="450"/>
      <c r="I123" s="450"/>
      <c r="J123" s="450"/>
      <c r="K123" s="451"/>
      <c r="L123" s="187"/>
      <c r="M123" s="187"/>
      <c r="N123" s="166"/>
      <c r="O123" s="166"/>
    </row>
    <row r="124" spans="1:18" ht="15" customHeight="1" x14ac:dyDescent="0.3">
      <c r="A124" s="452" t="s">
        <v>47</v>
      </c>
      <c r="B124" s="453"/>
      <c r="C124" s="453"/>
      <c r="D124" s="453"/>
      <c r="E124" s="453"/>
      <c r="F124" s="453"/>
      <c r="G124" s="453"/>
      <c r="H124" s="453"/>
      <c r="I124" s="453"/>
      <c r="J124" s="453"/>
      <c r="K124" s="454"/>
      <c r="L124" s="187"/>
      <c r="M124" s="187"/>
      <c r="N124" s="166"/>
      <c r="O124" s="166"/>
    </row>
    <row r="125" spans="1:18" ht="31.5" customHeight="1" x14ac:dyDescent="0.3">
      <c r="A125" s="323"/>
      <c r="B125" s="324"/>
      <c r="C125" s="324"/>
      <c r="D125" s="324"/>
      <c r="E125" s="324"/>
      <c r="F125" s="324"/>
      <c r="G125" s="324"/>
      <c r="H125" s="324"/>
      <c r="I125" s="289" t="s">
        <v>75</v>
      </c>
      <c r="J125" s="290" t="s">
        <v>73</v>
      </c>
      <c r="K125" s="289" t="s">
        <v>51</v>
      </c>
      <c r="L125" s="187"/>
      <c r="M125" s="187"/>
      <c r="N125" s="166"/>
      <c r="O125" s="166"/>
    </row>
    <row r="126" spans="1:18" ht="30" hidden="1" customHeight="1" x14ac:dyDescent="0.3">
      <c r="A126" s="315"/>
      <c r="B126" s="315"/>
      <c r="C126" s="315"/>
      <c r="D126" s="315"/>
      <c r="E126" s="315"/>
      <c r="F126" s="315"/>
      <c r="G126" s="315"/>
      <c r="H126" s="315"/>
      <c r="I126" s="295"/>
      <c r="J126" s="301"/>
      <c r="K126" s="293">
        <f>IF(I126-J126&lt;0,0,I126-J126)</f>
        <v>0</v>
      </c>
      <c r="L126" s="187"/>
      <c r="M126" s="187"/>
      <c r="N126" s="166"/>
      <c r="O126" s="166"/>
    </row>
    <row r="127" spans="1:18" hidden="1" x14ac:dyDescent="0.3">
      <c r="A127" s="236"/>
      <c r="B127" s="236"/>
      <c r="C127" s="236"/>
      <c r="D127" s="236"/>
      <c r="E127" s="236"/>
      <c r="F127" s="236"/>
      <c r="G127" s="236"/>
      <c r="H127" s="236"/>
      <c r="I127" s="237"/>
      <c r="J127" s="238"/>
      <c r="K127" s="235"/>
      <c r="L127" s="187"/>
      <c r="M127" s="166"/>
      <c r="N127" s="166"/>
    </row>
    <row r="128" spans="1:18" ht="30" customHeight="1" x14ac:dyDescent="0.3">
      <c r="A128" s="315"/>
      <c r="B128" s="315"/>
      <c r="C128" s="315"/>
      <c r="D128" s="315"/>
      <c r="E128" s="315"/>
      <c r="F128" s="315"/>
      <c r="G128" s="315"/>
      <c r="H128" s="315"/>
      <c r="I128" s="295"/>
      <c r="J128" s="301"/>
      <c r="K128" s="293">
        <f>IF(I128-J128&lt;0,0,I128-J128)</f>
        <v>0</v>
      </c>
      <c r="L128" s="187"/>
      <c r="M128" s="187"/>
      <c r="N128" s="166"/>
      <c r="O128" s="166"/>
    </row>
    <row r="129" spans="1:18" hidden="1" x14ac:dyDescent="0.3">
      <c r="A129" s="236"/>
      <c r="B129" s="236"/>
      <c r="C129" s="236"/>
      <c r="D129" s="236"/>
      <c r="E129" s="236"/>
      <c r="F129" s="236"/>
      <c r="G129" s="236"/>
      <c r="H129" s="236"/>
      <c r="I129" s="236"/>
      <c r="J129" s="236"/>
      <c r="K129" s="236"/>
      <c r="L129" s="237"/>
      <c r="M129" s="238"/>
      <c r="N129" s="235"/>
      <c r="O129" s="187"/>
      <c r="P129" s="166"/>
      <c r="Q129" s="166"/>
    </row>
    <row r="130" spans="1:18" hidden="1" x14ac:dyDescent="0.3">
      <c r="A130" s="236"/>
      <c r="B130" s="236"/>
      <c r="C130" s="236"/>
      <c r="D130" s="236"/>
      <c r="E130" s="236"/>
      <c r="F130" s="236"/>
      <c r="G130" s="236"/>
      <c r="H130" s="236"/>
      <c r="I130" s="236"/>
      <c r="J130" s="236"/>
      <c r="K130" s="236"/>
      <c r="L130" s="237">
        <v>0</v>
      </c>
      <c r="M130" s="238">
        <v>0</v>
      </c>
      <c r="N130" s="235"/>
      <c r="O130" s="187"/>
      <c r="P130" s="166"/>
      <c r="Q130" s="166"/>
    </row>
    <row r="131" spans="1:18" ht="22.5" customHeight="1" x14ac:dyDescent="0.3">
      <c r="A131" s="474" t="s">
        <v>20</v>
      </c>
      <c r="B131" s="475"/>
      <c r="C131" s="475"/>
      <c r="D131" s="475"/>
      <c r="E131" s="475"/>
      <c r="F131" s="475"/>
      <c r="G131" s="475"/>
      <c r="H131" s="476"/>
      <c r="I131" s="293">
        <f>SUM(I129:I130)</f>
        <v>0</v>
      </c>
      <c r="J131" s="293">
        <f>SUM(J129:J130)</f>
        <v>0</v>
      </c>
      <c r="K131" s="293">
        <f>SUM(I131-J131)</f>
        <v>0</v>
      </c>
      <c r="L131" s="187"/>
      <c r="M131" s="187"/>
      <c r="N131" s="166"/>
      <c r="O131" s="166"/>
    </row>
    <row r="132" spans="1:18" ht="31.95" customHeight="1" x14ac:dyDescent="0.3">
      <c r="A132" s="162" t="s">
        <v>205</v>
      </c>
      <c r="B132" s="162"/>
      <c r="C132" s="162"/>
      <c r="D132" s="287"/>
      <c r="E132" s="287"/>
      <c r="F132" s="287"/>
      <c r="G132" s="287"/>
      <c r="H132" s="287"/>
      <c r="I132" s="287"/>
      <c r="J132" s="287"/>
      <c r="K132" s="288"/>
      <c r="L132" s="187"/>
      <c r="M132" s="187"/>
      <c r="N132" s="166"/>
      <c r="O132" s="166"/>
    </row>
    <row r="133" spans="1:18" ht="134.25" customHeight="1" x14ac:dyDescent="0.3">
      <c r="A133" s="629"/>
      <c r="B133" s="630"/>
      <c r="C133" s="630"/>
      <c r="D133" s="630"/>
      <c r="E133" s="630"/>
      <c r="F133" s="630"/>
      <c r="G133" s="630"/>
      <c r="H133" s="630"/>
      <c r="I133" s="630"/>
      <c r="J133" s="630"/>
      <c r="K133" s="631"/>
      <c r="L133" s="187"/>
      <c r="M133" s="187"/>
      <c r="N133" s="166"/>
      <c r="O133" s="166"/>
    </row>
    <row r="134" spans="1:18" hidden="1" x14ac:dyDescent="0.3">
      <c r="A134" s="531"/>
      <c r="B134" s="532"/>
      <c r="C134" s="532"/>
      <c r="D134" s="532"/>
      <c r="E134" s="532"/>
      <c r="F134" s="532"/>
      <c r="G134" s="532"/>
      <c r="H134" s="532"/>
      <c r="I134" s="532"/>
      <c r="J134" s="532"/>
      <c r="K134" s="532"/>
      <c r="L134" s="532"/>
      <c r="M134" s="532"/>
      <c r="N134" s="533"/>
      <c r="O134" s="187"/>
      <c r="P134" s="187"/>
      <c r="Q134" s="166"/>
      <c r="R134" s="166"/>
    </row>
    <row r="135" spans="1:18" ht="15" thickBot="1" x14ac:dyDescent="0.35">
      <c r="A135" s="23" t="s">
        <v>304</v>
      </c>
      <c r="B135" s="24"/>
      <c r="C135" s="24"/>
      <c r="D135" s="24"/>
      <c r="E135" s="24"/>
      <c r="F135" s="24"/>
      <c r="G135" s="24"/>
      <c r="H135" s="24"/>
      <c r="I135" s="24"/>
      <c r="J135" s="24"/>
      <c r="K135" s="25"/>
      <c r="L135" s="187"/>
      <c r="M135" s="187"/>
      <c r="N135" s="166"/>
      <c r="O135" s="166"/>
    </row>
    <row r="136" spans="1:18" ht="15" thickTop="1" x14ac:dyDescent="0.3">
      <c r="A136" s="449" t="s">
        <v>19</v>
      </c>
      <c r="B136" s="450"/>
      <c r="C136" s="451"/>
      <c r="D136" s="449" t="s">
        <v>3</v>
      </c>
      <c r="E136" s="450"/>
      <c r="F136" s="450"/>
      <c r="G136" s="450"/>
      <c r="H136" s="450"/>
      <c r="I136" s="450"/>
      <c r="J136" s="450"/>
      <c r="K136" s="451"/>
      <c r="L136" s="187"/>
      <c r="M136" s="187"/>
      <c r="N136" s="166"/>
      <c r="O136" s="166"/>
    </row>
    <row r="137" spans="1:18" ht="15" customHeight="1" x14ac:dyDescent="0.3">
      <c r="A137" s="452" t="s">
        <v>87</v>
      </c>
      <c r="B137" s="453"/>
      <c r="C137" s="454"/>
      <c r="D137" s="452" t="s">
        <v>82</v>
      </c>
      <c r="E137" s="453"/>
      <c r="F137" s="453"/>
      <c r="G137" s="453"/>
      <c r="H137" s="453"/>
      <c r="I137" s="453"/>
      <c r="J137" s="453"/>
      <c r="K137" s="454"/>
      <c r="L137" s="187"/>
      <c r="M137" s="187"/>
      <c r="N137" s="166"/>
      <c r="O137" s="166"/>
    </row>
    <row r="138" spans="1:18" ht="32.25" customHeight="1" x14ac:dyDescent="0.3">
      <c r="A138" s="323"/>
      <c r="B138" s="600"/>
      <c r="C138" s="601"/>
      <c r="D138" s="632" t="s">
        <v>96</v>
      </c>
      <c r="E138" s="633"/>
      <c r="F138" s="522" t="s">
        <v>106</v>
      </c>
      <c r="G138" s="523"/>
      <c r="H138" s="524"/>
      <c r="I138" s="289" t="s">
        <v>75</v>
      </c>
      <c r="J138" s="290" t="s">
        <v>73</v>
      </c>
      <c r="K138" s="289" t="s">
        <v>51</v>
      </c>
      <c r="L138" s="187"/>
      <c r="M138" s="187"/>
      <c r="N138" s="166"/>
      <c r="O138" s="166"/>
    </row>
    <row r="139" spans="1:18" ht="31.5" customHeight="1" x14ac:dyDescent="0.3">
      <c r="A139" s="511"/>
      <c r="B139" s="512"/>
      <c r="C139" s="513"/>
      <c r="D139" s="511"/>
      <c r="E139" s="513"/>
      <c r="F139" s="534"/>
      <c r="G139" s="534"/>
      <c r="H139" s="534"/>
      <c r="I139" s="293">
        <f>CEILING(C139*F139,1)</f>
        <v>0</v>
      </c>
      <c r="J139" s="301">
        <v>0</v>
      </c>
      <c r="K139" s="293">
        <f>IF(I139-J139&lt;0,0,I139-J139)</f>
        <v>0</v>
      </c>
      <c r="L139" s="187"/>
      <c r="M139" s="187"/>
      <c r="N139" s="166"/>
      <c r="O139" s="166"/>
    </row>
    <row r="140" spans="1:18" hidden="1" x14ac:dyDescent="0.3">
      <c r="A140" s="213"/>
      <c r="B140" s="213"/>
      <c r="C140" s="213"/>
      <c r="D140" s="213"/>
      <c r="E140" s="213"/>
      <c r="F140" s="215"/>
      <c r="G140" s="215"/>
      <c r="H140" s="215"/>
      <c r="I140" s="239"/>
      <c r="J140" s="239"/>
      <c r="K140" s="239"/>
      <c r="L140" s="166"/>
    </row>
    <row r="141" spans="1:18" hidden="1" x14ac:dyDescent="0.3">
      <c r="A141" s="213"/>
      <c r="B141" s="213"/>
      <c r="C141" s="213"/>
      <c r="D141" s="213"/>
      <c r="E141" s="213"/>
      <c r="F141" s="215"/>
      <c r="G141" s="215"/>
      <c r="H141" s="215"/>
      <c r="I141" s="239"/>
      <c r="J141" s="239"/>
      <c r="K141" s="239"/>
      <c r="L141" s="166"/>
    </row>
    <row r="142" spans="1:18" hidden="1" x14ac:dyDescent="0.3">
      <c r="A142" s="213"/>
      <c r="B142" s="213"/>
      <c r="C142" s="213"/>
      <c r="D142" s="213"/>
      <c r="E142" s="213"/>
      <c r="F142" s="215"/>
      <c r="G142" s="215"/>
      <c r="H142" s="215"/>
      <c r="I142" s="293">
        <v>0</v>
      </c>
      <c r="J142" s="243">
        <v>0</v>
      </c>
      <c r="K142" s="219"/>
      <c r="L142" s="166"/>
    </row>
    <row r="143" spans="1:18" ht="22.5" customHeight="1" x14ac:dyDescent="0.3">
      <c r="A143" s="474" t="s">
        <v>20</v>
      </c>
      <c r="B143" s="475"/>
      <c r="C143" s="475"/>
      <c r="D143" s="475"/>
      <c r="E143" s="475"/>
      <c r="F143" s="475"/>
      <c r="G143" s="475"/>
      <c r="H143" s="476"/>
      <c r="I143" s="293">
        <f>SUM(I142:I142)</f>
        <v>0</v>
      </c>
      <c r="J143" s="293">
        <f>SUM(J142:J142)</f>
        <v>0</v>
      </c>
      <c r="K143" s="293">
        <f>SUM(I143-J143)</f>
        <v>0</v>
      </c>
      <c r="L143" s="187"/>
      <c r="M143" s="187"/>
      <c r="N143" s="166"/>
      <c r="O143" s="166"/>
    </row>
    <row r="144" spans="1:18" ht="25.95" customHeight="1" x14ac:dyDescent="0.3">
      <c r="A144" s="162" t="s">
        <v>206</v>
      </c>
      <c r="B144" s="162"/>
      <c r="C144" s="162"/>
      <c r="D144" s="287"/>
      <c r="E144" s="287"/>
      <c r="F144" s="287"/>
      <c r="G144" s="287"/>
      <c r="H144" s="287"/>
      <c r="I144" s="287"/>
      <c r="J144" s="287"/>
      <c r="K144" s="288"/>
      <c r="L144" s="187"/>
      <c r="M144" s="187"/>
      <c r="N144" s="166"/>
      <c r="O144" s="166"/>
    </row>
    <row r="145" spans="1:11" ht="98.25" customHeight="1" x14ac:dyDescent="0.3">
      <c r="A145" s="629"/>
      <c r="B145" s="630"/>
      <c r="C145" s="630"/>
      <c r="D145" s="630"/>
      <c r="E145" s="630"/>
      <c r="F145" s="630"/>
      <c r="G145" s="630"/>
      <c r="H145" s="630"/>
      <c r="I145" s="630"/>
      <c r="J145" s="630"/>
      <c r="K145" s="631"/>
    </row>
    <row r="146" spans="1:11" x14ac:dyDescent="0.3">
      <c r="A146" s="14"/>
    </row>
    <row r="147" spans="1:11" x14ac:dyDescent="0.3">
      <c r="A147" s="14"/>
    </row>
    <row r="148" spans="1:11" x14ac:dyDescent="0.3">
      <c r="A148" s="14"/>
    </row>
    <row r="149" spans="1:11" x14ac:dyDescent="0.3">
      <c r="A149" s="14"/>
    </row>
    <row r="150" spans="1:11" x14ac:dyDescent="0.3">
      <c r="A150" s="14"/>
    </row>
    <row r="151" spans="1:11" x14ac:dyDescent="0.3">
      <c r="A151" s="14"/>
    </row>
    <row r="152" spans="1:11" x14ac:dyDescent="0.3">
      <c r="A152" s="14"/>
    </row>
    <row r="153" spans="1:11" x14ac:dyDescent="0.3">
      <c r="A153" s="14"/>
    </row>
    <row r="154" spans="1:11" x14ac:dyDescent="0.3">
      <c r="A154" s="14"/>
    </row>
    <row r="155" spans="1:11" x14ac:dyDescent="0.3">
      <c r="A155" s="14"/>
    </row>
    <row r="156" spans="1:11" x14ac:dyDescent="0.3">
      <c r="A156" s="14"/>
    </row>
    <row r="157" spans="1:11" x14ac:dyDescent="0.3">
      <c r="A157" s="14"/>
    </row>
    <row r="158" spans="1:11" x14ac:dyDescent="0.3">
      <c r="A158" s="14"/>
    </row>
    <row r="159" spans="1:11" x14ac:dyDescent="0.3">
      <c r="A159" s="14"/>
    </row>
    <row r="160" spans="1:11" x14ac:dyDescent="0.3">
      <c r="A160" s="14"/>
    </row>
    <row r="161" spans="1:1" x14ac:dyDescent="0.3">
      <c r="A161" s="14"/>
    </row>
    <row r="162" spans="1:1" x14ac:dyDescent="0.3">
      <c r="A162" s="14"/>
    </row>
    <row r="163" spans="1:1" x14ac:dyDescent="0.3">
      <c r="A163" s="14"/>
    </row>
    <row r="164" spans="1:1" x14ac:dyDescent="0.3">
      <c r="A164" s="14"/>
    </row>
    <row r="165" spans="1:1" x14ac:dyDescent="0.3">
      <c r="A165" s="14"/>
    </row>
    <row r="166" spans="1:1" x14ac:dyDescent="0.3">
      <c r="A166" s="14"/>
    </row>
    <row r="167" spans="1:1" x14ac:dyDescent="0.3">
      <c r="A167" s="14"/>
    </row>
    <row r="168" spans="1:1" x14ac:dyDescent="0.3">
      <c r="A168" s="14"/>
    </row>
    <row r="169" spans="1:1" x14ac:dyDescent="0.3">
      <c r="A169" s="14"/>
    </row>
    <row r="170" spans="1:1" x14ac:dyDescent="0.3">
      <c r="A170" s="14"/>
    </row>
    <row r="171" spans="1:1" x14ac:dyDescent="0.3">
      <c r="A171" s="14"/>
    </row>
    <row r="172" spans="1:1" x14ac:dyDescent="0.3">
      <c r="A172" s="14"/>
    </row>
    <row r="173" spans="1:1" x14ac:dyDescent="0.3">
      <c r="A173" s="14"/>
    </row>
    <row r="174" spans="1:1" x14ac:dyDescent="0.3">
      <c r="A174" s="14"/>
    </row>
    <row r="175" spans="1:1" x14ac:dyDescent="0.3">
      <c r="A175" s="14"/>
    </row>
    <row r="176" spans="1:1" x14ac:dyDescent="0.3">
      <c r="A176" s="14"/>
    </row>
    <row r="177" spans="1:1" x14ac:dyDescent="0.3">
      <c r="A177" s="14"/>
    </row>
    <row r="178" spans="1:1" x14ac:dyDescent="0.3">
      <c r="A178" s="14"/>
    </row>
    <row r="179" spans="1:1" x14ac:dyDescent="0.3">
      <c r="A179" s="14"/>
    </row>
    <row r="180" spans="1:1" x14ac:dyDescent="0.3">
      <c r="A180" s="14"/>
    </row>
    <row r="181" spans="1:1" x14ac:dyDescent="0.3">
      <c r="A181" s="14"/>
    </row>
    <row r="182" spans="1:1" x14ac:dyDescent="0.3">
      <c r="A182" s="14"/>
    </row>
    <row r="183" spans="1:1" x14ac:dyDescent="0.3">
      <c r="A183" s="14"/>
    </row>
    <row r="184" spans="1:1" x14ac:dyDescent="0.3">
      <c r="A184" s="14"/>
    </row>
    <row r="185" spans="1:1" x14ac:dyDescent="0.3">
      <c r="A185" s="14"/>
    </row>
    <row r="186" spans="1:1" x14ac:dyDescent="0.3">
      <c r="A186" s="14"/>
    </row>
    <row r="187" spans="1:1" x14ac:dyDescent="0.3">
      <c r="A187" s="14"/>
    </row>
    <row r="188" spans="1:1" x14ac:dyDescent="0.3">
      <c r="A188" s="14"/>
    </row>
    <row r="189" spans="1:1" x14ac:dyDescent="0.3">
      <c r="A189" s="14"/>
    </row>
    <row r="190" spans="1:1" x14ac:dyDescent="0.3">
      <c r="A190" s="14"/>
    </row>
    <row r="191" spans="1:1" x14ac:dyDescent="0.3">
      <c r="A191" s="14"/>
    </row>
    <row r="192" spans="1:1" x14ac:dyDescent="0.3">
      <c r="A192" s="14"/>
    </row>
    <row r="193" spans="1:1" x14ac:dyDescent="0.3">
      <c r="A193" s="14"/>
    </row>
    <row r="194" spans="1:1" x14ac:dyDescent="0.3">
      <c r="A194" s="14"/>
    </row>
    <row r="195" spans="1:1" x14ac:dyDescent="0.3">
      <c r="A195" s="14"/>
    </row>
    <row r="196" spans="1:1" x14ac:dyDescent="0.3">
      <c r="A196" s="14"/>
    </row>
    <row r="197" spans="1:1" x14ac:dyDescent="0.3">
      <c r="A197" s="14"/>
    </row>
    <row r="198" spans="1:1" x14ac:dyDescent="0.3">
      <c r="A198" s="14"/>
    </row>
    <row r="199" spans="1:1" x14ac:dyDescent="0.3">
      <c r="A199" s="14"/>
    </row>
    <row r="200" spans="1:1" x14ac:dyDescent="0.3">
      <c r="A200" s="14"/>
    </row>
    <row r="201" spans="1:1" x14ac:dyDescent="0.3">
      <c r="A201" s="14"/>
    </row>
    <row r="202" spans="1:1" x14ac:dyDescent="0.3">
      <c r="A202" s="14"/>
    </row>
    <row r="203" spans="1:1" x14ac:dyDescent="0.3">
      <c r="A203" s="14"/>
    </row>
    <row r="204" spans="1:1" x14ac:dyDescent="0.3">
      <c r="A204" s="14"/>
    </row>
    <row r="205" spans="1:1" x14ac:dyDescent="0.3">
      <c r="A205" s="14"/>
    </row>
    <row r="206" spans="1:1" x14ac:dyDescent="0.3">
      <c r="A206" s="14"/>
    </row>
    <row r="207" spans="1:1" x14ac:dyDescent="0.3">
      <c r="A207" s="14"/>
    </row>
    <row r="208" spans="1:1" x14ac:dyDescent="0.3">
      <c r="A208" s="14"/>
    </row>
    <row r="209" spans="1:1" x14ac:dyDescent="0.3">
      <c r="A209" s="14"/>
    </row>
    <row r="210" spans="1:1" x14ac:dyDescent="0.3">
      <c r="A210" s="14"/>
    </row>
    <row r="211" spans="1:1" x14ac:dyDescent="0.3">
      <c r="A211" s="14"/>
    </row>
    <row r="212" spans="1:1" x14ac:dyDescent="0.3">
      <c r="A212" s="14"/>
    </row>
    <row r="213" spans="1:1" x14ac:dyDescent="0.3">
      <c r="A213" s="14"/>
    </row>
    <row r="214" spans="1:1" x14ac:dyDescent="0.3">
      <c r="A214" s="14"/>
    </row>
    <row r="215" spans="1:1" x14ac:dyDescent="0.3">
      <c r="A215" s="14"/>
    </row>
    <row r="216" spans="1:1" x14ac:dyDescent="0.3">
      <c r="A216" s="14"/>
    </row>
    <row r="217" spans="1:1" x14ac:dyDescent="0.3">
      <c r="A217" s="14"/>
    </row>
    <row r="218" spans="1:1" x14ac:dyDescent="0.3">
      <c r="A218" s="14"/>
    </row>
    <row r="219" spans="1:1" x14ac:dyDescent="0.3">
      <c r="A219" s="14"/>
    </row>
    <row r="220" spans="1:1" x14ac:dyDescent="0.3">
      <c r="A220" s="14"/>
    </row>
    <row r="221" spans="1:1" x14ac:dyDescent="0.3">
      <c r="A221" s="14"/>
    </row>
    <row r="222" spans="1:1" x14ac:dyDescent="0.3">
      <c r="A222" s="14"/>
    </row>
    <row r="223" spans="1:1" x14ac:dyDescent="0.3">
      <c r="A223" s="14"/>
    </row>
    <row r="224" spans="1:1" x14ac:dyDescent="0.3">
      <c r="A224" s="14"/>
    </row>
    <row r="225" spans="1:1" x14ac:dyDescent="0.3">
      <c r="A225" s="14"/>
    </row>
    <row r="226" spans="1:1" x14ac:dyDescent="0.3">
      <c r="A226" s="14"/>
    </row>
    <row r="227" spans="1:1" x14ac:dyDescent="0.3">
      <c r="A227" s="14"/>
    </row>
    <row r="228" spans="1:1" x14ac:dyDescent="0.3">
      <c r="A228" s="14"/>
    </row>
    <row r="229" spans="1:1" x14ac:dyDescent="0.3">
      <c r="A229" s="14"/>
    </row>
    <row r="230" spans="1:1" x14ac:dyDescent="0.3">
      <c r="A230" s="14"/>
    </row>
    <row r="231" spans="1:1" x14ac:dyDescent="0.3">
      <c r="A231" s="14"/>
    </row>
    <row r="232" spans="1:1" x14ac:dyDescent="0.3">
      <c r="A232" s="14"/>
    </row>
    <row r="233" spans="1:1" x14ac:dyDescent="0.3">
      <c r="A233" s="14"/>
    </row>
    <row r="234" spans="1:1" x14ac:dyDescent="0.3">
      <c r="A234" s="14"/>
    </row>
    <row r="235" spans="1:1" x14ac:dyDescent="0.3">
      <c r="A235" s="14"/>
    </row>
    <row r="236" spans="1:1" x14ac:dyDescent="0.3">
      <c r="A236" s="14"/>
    </row>
    <row r="237" spans="1:1" x14ac:dyDescent="0.3">
      <c r="A237" s="14"/>
    </row>
    <row r="238" spans="1:1" x14ac:dyDescent="0.3">
      <c r="A238" s="14"/>
    </row>
    <row r="239" spans="1:1" x14ac:dyDescent="0.3">
      <c r="A239" s="14"/>
    </row>
    <row r="240" spans="1:1" x14ac:dyDescent="0.3">
      <c r="A240" s="14"/>
    </row>
    <row r="241" spans="1:1" x14ac:dyDescent="0.3">
      <c r="A241" s="14"/>
    </row>
    <row r="242" spans="1:1" x14ac:dyDescent="0.3">
      <c r="A242" s="14"/>
    </row>
    <row r="243" spans="1:1" x14ac:dyDescent="0.3">
      <c r="A243" s="14"/>
    </row>
    <row r="244" spans="1:1" x14ac:dyDescent="0.3">
      <c r="A244" s="14"/>
    </row>
    <row r="245" spans="1:1" x14ac:dyDescent="0.3">
      <c r="A245" s="14"/>
    </row>
    <row r="246" spans="1:1" x14ac:dyDescent="0.3">
      <c r="A246" s="14"/>
    </row>
    <row r="247" spans="1:1" x14ac:dyDescent="0.3">
      <c r="A247" s="14"/>
    </row>
    <row r="248" spans="1:1" x14ac:dyDescent="0.3">
      <c r="A248" s="14"/>
    </row>
    <row r="249" spans="1:1" x14ac:dyDescent="0.3">
      <c r="A249" s="14"/>
    </row>
    <row r="250" spans="1:1" x14ac:dyDescent="0.3">
      <c r="A250" s="14"/>
    </row>
    <row r="251" spans="1:1" x14ac:dyDescent="0.3">
      <c r="A251" s="14"/>
    </row>
    <row r="252" spans="1:1" x14ac:dyDescent="0.3">
      <c r="A252" s="14"/>
    </row>
    <row r="253" spans="1:1" x14ac:dyDescent="0.3">
      <c r="A253" s="14"/>
    </row>
    <row r="254" spans="1:1" x14ac:dyDescent="0.3">
      <c r="A254" s="14"/>
    </row>
    <row r="255" spans="1:1" x14ac:dyDescent="0.3">
      <c r="A255" s="14"/>
    </row>
    <row r="256" spans="1:1" x14ac:dyDescent="0.3">
      <c r="A256" s="14"/>
    </row>
    <row r="257" spans="1:1" x14ac:dyDescent="0.3">
      <c r="A257" s="14"/>
    </row>
    <row r="258" spans="1:1" x14ac:dyDescent="0.3">
      <c r="A258" s="14"/>
    </row>
    <row r="259" spans="1:1" x14ac:dyDescent="0.3">
      <c r="A259" s="14"/>
    </row>
    <row r="260" spans="1:1" x14ac:dyDescent="0.3">
      <c r="A260" s="14"/>
    </row>
    <row r="261" spans="1:1" x14ac:dyDescent="0.3">
      <c r="A261" s="14"/>
    </row>
    <row r="262" spans="1:1" x14ac:dyDescent="0.3">
      <c r="A262" s="14"/>
    </row>
    <row r="263" spans="1:1" x14ac:dyDescent="0.3">
      <c r="A263" s="14"/>
    </row>
    <row r="264" spans="1:1" x14ac:dyDescent="0.3">
      <c r="A264" s="14"/>
    </row>
    <row r="265" spans="1:1" x14ac:dyDescent="0.3">
      <c r="A265" s="14"/>
    </row>
    <row r="266" spans="1:1" x14ac:dyDescent="0.3">
      <c r="A266" s="14"/>
    </row>
    <row r="267" spans="1:1" x14ac:dyDescent="0.3">
      <c r="A267" s="14"/>
    </row>
    <row r="268" spans="1:1" x14ac:dyDescent="0.3">
      <c r="A268" s="14"/>
    </row>
    <row r="269" spans="1:1" x14ac:dyDescent="0.3">
      <c r="A269" s="14"/>
    </row>
    <row r="270" spans="1:1" x14ac:dyDescent="0.3">
      <c r="A270" s="14"/>
    </row>
    <row r="271" spans="1:1" x14ac:dyDescent="0.3">
      <c r="A271" s="14"/>
    </row>
    <row r="272" spans="1:1" x14ac:dyDescent="0.3">
      <c r="A272" s="14"/>
    </row>
    <row r="273" spans="1:1" x14ac:dyDescent="0.3">
      <c r="A273" s="14"/>
    </row>
    <row r="274" spans="1:1" x14ac:dyDescent="0.3">
      <c r="A274" s="14"/>
    </row>
    <row r="275" spans="1:1" x14ac:dyDescent="0.3">
      <c r="A275" s="14"/>
    </row>
    <row r="276" spans="1:1" x14ac:dyDescent="0.3">
      <c r="A276" s="14"/>
    </row>
    <row r="277" spans="1:1" x14ac:dyDescent="0.3">
      <c r="A277" s="14"/>
    </row>
    <row r="278" spans="1:1" x14ac:dyDescent="0.3">
      <c r="A278" s="14"/>
    </row>
    <row r="279" spans="1:1" x14ac:dyDescent="0.3">
      <c r="A279" s="14"/>
    </row>
    <row r="280" spans="1:1" x14ac:dyDescent="0.3">
      <c r="A280" s="14"/>
    </row>
    <row r="281" spans="1:1" x14ac:dyDescent="0.3">
      <c r="A281" s="14"/>
    </row>
    <row r="282" spans="1:1" x14ac:dyDescent="0.3">
      <c r="A282" s="14"/>
    </row>
    <row r="283" spans="1:1" x14ac:dyDescent="0.3">
      <c r="A283" s="14"/>
    </row>
    <row r="284" spans="1:1" x14ac:dyDescent="0.3">
      <c r="A284" s="14"/>
    </row>
    <row r="285" spans="1:1" x14ac:dyDescent="0.3">
      <c r="A285" s="14"/>
    </row>
    <row r="286" spans="1:1" x14ac:dyDescent="0.3">
      <c r="A286" s="14"/>
    </row>
    <row r="287" spans="1:1" x14ac:dyDescent="0.3">
      <c r="A287" s="14"/>
    </row>
    <row r="288" spans="1:1" x14ac:dyDescent="0.3">
      <c r="A288" s="14"/>
    </row>
    <row r="289" spans="1:1" x14ac:dyDescent="0.3">
      <c r="A289" s="14"/>
    </row>
    <row r="290" spans="1:1" x14ac:dyDescent="0.3">
      <c r="A290" s="14"/>
    </row>
    <row r="291" spans="1:1" x14ac:dyDescent="0.3">
      <c r="A291" s="14"/>
    </row>
    <row r="292" spans="1:1" x14ac:dyDescent="0.3">
      <c r="A292" s="14"/>
    </row>
    <row r="293" spans="1:1" x14ac:dyDescent="0.3">
      <c r="A293" s="14"/>
    </row>
    <row r="294" spans="1:1" x14ac:dyDescent="0.3">
      <c r="A294" s="14"/>
    </row>
    <row r="295" spans="1:1" x14ac:dyDescent="0.3">
      <c r="A295" s="14"/>
    </row>
    <row r="296" spans="1:1" x14ac:dyDescent="0.3">
      <c r="A296" s="14"/>
    </row>
    <row r="297" spans="1:1" x14ac:dyDescent="0.3">
      <c r="A297" s="14"/>
    </row>
    <row r="298" spans="1:1" x14ac:dyDescent="0.3">
      <c r="A298" s="14"/>
    </row>
    <row r="299" spans="1:1" x14ac:dyDescent="0.3">
      <c r="A299" s="14"/>
    </row>
    <row r="300" spans="1:1" x14ac:dyDescent="0.3">
      <c r="A300" s="14"/>
    </row>
    <row r="301" spans="1:1" x14ac:dyDescent="0.3">
      <c r="A301" s="14"/>
    </row>
    <row r="302" spans="1:1" x14ac:dyDescent="0.3">
      <c r="A302" s="14"/>
    </row>
    <row r="303" spans="1:1" x14ac:dyDescent="0.3">
      <c r="A303" s="14"/>
    </row>
    <row r="304" spans="1:1" x14ac:dyDescent="0.3">
      <c r="A304" s="14"/>
    </row>
    <row r="305" spans="1:1" x14ac:dyDescent="0.3">
      <c r="A305" s="14"/>
    </row>
    <row r="306" spans="1:1" x14ac:dyDescent="0.3">
      <c r="A306" s="14"/>
    </row>
    <row r="307" spans="1:1" x14ac:dyDescent="0.3">
      <c r="A307" s="14"/>
    </row>
    <row r="308" spans="1:1" x14ac:dyDescent="0.3">
      <c r="A308" s="14"/>
    </row>
    <row r="309" spans="1:1" x14ac:dyDescent="0.3">
      <c r="A309" s="14"/>
    </row>
    <row r="310" spans="1:1" x14ac:dyDescent="0.3">
      <c r="A310" s="14"/>
    </row>
    <row r="311" spans="1:1" x14ac:dyDescent="0.3">
      <c r="A311" s="14"/>
    </row>
    <row r="312" spans="1:1" x14ac:dyDescent="0.3">
      <c r="A312" s="14"/>
    </row>
    <row r="313" spans="1:1" x14ac:dyDescent="0.3">
      <c r="A313" s="14"/>
    </row>
    <row r="314" spans="1:1" x14ac:dyDescent="0.3">
      <c r="A314" s="14"/>
    </row>
    <row r="315" spans="1:1" x14ac:dyDescent="0.3">
      <c r="A315" s="14"/>
    </row>
    <row r="316" spans="1:1" x14ac:dyDescent="0.3">
      <c r="A316" s="14"/>
    </row>
    <row r="317" spans="1:1" x14ac:dyDescent="0.3">
      <c r="A317" s="14"/>
    </row>
    <row r="318" spans="1:1" x14ac:dyDescent="0.3">
      <c r="A318" s="14"/>
    </row>
    <row r="319" spans="1:1" x14ac:dyDescent="0.3">
      <c r="A319" s="14"/>
    </row>
    <row r="320" spans="1:1" x14ac:dyDescent="0.3">
      <c r="A320" s="14"/>
    </row>
    <row r="321" spans="1:1" x14ac:dyDescent="0.3">
      <c r="A321" s="14"/>
    </row>
    <row r="322" spans="1:1" x14ac:dyDescent="0.3">
      <c r="A322" s="14"/>
    </row>
    <row r="323" spans="1:1" x14ac:dyDescent="0.3">
      <c r="A323" s="14"/>
    </row>
    <row r="324" spans="1:1" x14ac:dyDescent="0.3">
      <c r="A324" s="14"/>
    </row>
    <row r="325" spans="1:1" x14ac:dyDescent="0.3">
      <c r="A325" s="14"/>
    </row>
    <row r="326" spans="1:1" x14ac:dyDescent="0.3">
      <c r="A326" s="14"/>
    </row>
    <row r="327" spans="1:1" x14ac:dyDescent="0.3">
      <c r="A327" s="14"/>
    </row>
    <row r="328" spans="1:1" x14ac:dyDescent="0.3">
      <c r="A328" s="14"/>
    </row>
    <row r="329" spans="1:1" x14ac:dyDescent="0.3">
      <c r="A329" s="14"/>
    </row>
    <row r="330" spans="1:1" x14ac:dyDescent="0.3">
      <c r="A330" s="14"/>
    </row>
    <row r="331" spans="1:1" x14ac:dyDescent="0.3">
      <c r="A331" s="14"/>
    </row>
    <row r="332" spans="1:1" x14ac:dyDescent="0.3">
      <c r="A332" s="14"/>
    </row>
    <row r="333" spans="1:1" x14ac:dyDescent="0.3">
      <c r="A333" s="14"/>
    </row>
    <row r="334" spans="1:1" x14ac:dyDescent="0.3">
      <c r="A334" s="14"/>
    </row>
    <row r="335" spans="1:1" x14ac:dyDescent="0.3">
      <c r="A335" s="14"/>
    </row>
    <row r="336" spans="1:1" x14ac:dyDescent="0.3">
      <c r="A336" s="14"/>
    </row>
    <row r="337" spans="1:1" x14ac:dyDescent="0.3">
      <c r="A337" s="14"/>
    </row>
    <row r="338" spans="1:1" x14ac:dyDescent="0.3">
      <c r="A338" s="14"/>
    </row>
    <row r="339" spans="1:1" x14ac:dyDescent="0.3">
      <c r="A339" s="14"/>
    </row>
    <row r="340" spans="1:1" x14ac:dyDescent="0.3">
      <c r="A340" s="14"/>
    </row>
    <row r="341" spans="1:1" x14ac:dyDescent="0.3">
      <c r="A341" s="14"/>
    </row>
    <row r="342" spans="1:1" x14ac:dyDescent="0.3">
      <c r="A342" s="14"/>
    </row>
    <row r="343" spans="1:1" x14ac:dyDescent="0.3">
      <c r="A343" s="14"/>
    </row>
    <row r="344" spans="1:1" x14ac:dyDescent="0.3">
      <c r="A344" s="14"/>
    </row>
    <row r="345" spans="1:1" x14ac:dyDescent="0.3">
      <c r="A345" s="14"/>
    </row>
    <row r="346" spans="1:1" x14ac:dyDescent="0.3">
      <c r="A346" s="14"/>
    </row>
    <row r="347" spans="1:1" x14ac:dyDescent="0.3">
      <c r="A347" s="14"/>
    </row>
    <row r="348" spans="1:1" x14ac:dyDescent="0.3">
      <c r="A348" s="14"/>
    </row>
    <row r="349" spans="1:1" x14ac:dyDescent="0.3">
      <c r="A349" s="14"/>
    </row>
    <row r="350" spans="1:1" x14ac:dyDescent="0.3">
      <c r="A350" s="14"/>
    </row>
    <row r="351" spans="1:1" x14ac:dyDescent="0.3">
      <c r="A351" s="14"/>
    </row>
    <row r="352" spans="1:1" x14ac:dyDescent="0.3">
      <c r="A352" s="14"/>
    </row>
    <row r="353" spans="1:1" x14ac:dyDescent="0.3">
      <c r="A353" s="14"/>
    </row>
    <row r="354" spans="1:1" x14ac:dyDescent="0.3">
      <c r="A354" s="14"/>
    </row>
    <row r="355" spans="1:1" x14ac:dyDescent="0.3">
      <c r="A355" s="14"/>
    </row>
    <row r="356" spans="1:1" x14ac:dyDescent="0.3">
      <c r="A356" s="14"/>
    </row>
    <row r="357" spans="1:1" x14ac:dyDescent="0.3">
      <c r="A357" s="14"/>
    </row>
    <row r="358" spans="1:1" x14ac:dyDescent="0.3">
      <c r="A358" s="14"/>
    </row>
    <row r="359" spans="1:1" x14ac:dyDescent="0.3">
      <c r="A359" s="14"/>
    </row>
    <row r="360" spans="1:1" x14ac:dyDescent="0.3">
      <c r="A360" s="14"/>
    </row>
    <row r="361" spans="1:1" x14ac:dyDescent="0.3">
      <c r="A361" s="14"/>
    </row>
    <row r="362" spans="1:1" x14ac:dyDescent="0.3">
      <c r="A362" s="14"/>
    </row>
    <row r="363" spans="1:1" x14ac:dyDescent="0.3">
      <c r="A363" s="14"/>
    </row>
    <row r="364" spans="1:1" x14ac:dyDescent="0.3">
      <c r="A364" s="14"/>
    </row>
    <row r="365" spans="1:1" x14ac:dyDescent="0.3">
      <c r="A365" s="14"/>
    </row>
    <row r="366" spans="1:1" x14ac:dyDescent="0.3">
      <c r="A366" s="14"/>
    </row>
    <row r="367" spans="1:1" x14ac:dyDescent="0.3">
      <c r="A367" s="14"/>
    </row>
    <row r="368" spans="1:1" x14ac:dyDescent="0.3">
      <c r="A368" s="14"/>
    </row>
    <row r="369" spans="1:1" x14ac:dyDescent="0.3">
      <c r="A369" s="14"/>
    </row>
    <row r="370" spans="1:1" x14ac:dyDescent="0.3">
      <c r="A370" s="14"/>
    </row>
    <row r="371" spans="1:1" x14ac:dyDescent="0.3">
      <c r="A371" s="14"/>
    </row>
    <row r="372" spans="1:1" x14ac:dyDescent="0.3">
      <c r="A372" s="14"/>
    </row>
    <row r="373" spans="1:1" x14ac:dyDescent="0.3">
      <c r="A373" s="14"/>
    </row>
    <row r="374" spans="1:1" x14ac:dyDescent="0.3">
      <c r="A374" s="14"/>
    </row>
    <row r="375" spans="1:1" x14ac:dyDescent="0.3">
      <c r="A375" s="14"/>
    </row>
    <row r="376" spans="1:1" x14ac:dyDescent="0.3">
      <c r="A376" s="14"/>
    </row>
    <row r="377" spans="1:1" x14ac:dyDescent="0.3">
      <c r="A377" s="14"/>
    </row>
    <row r="378" spans="1:1" x14ac:dyDescent="0.3">
      <c r="A378" s="14"/>
    </row>
    <row r="379" spans="1:1" x14ac:dyDescent="0.3">
      <c r="A379" s="14"/>
    </row>
    <row r="380" spans="1:1" x14ac:dyDescent="0.3">
      <c r="A380" s="14"/>
    </row>
    <row r="381" spans="1:1" x14ac:dyDescent="0.3">
      <c r="A381" s="14"/>
    </row>
    <row r="382" spans="1:1" x14ac:dyDescent="0.3">
      <c r="A382" s="14"/>
    </row>
    <row r="383" spans="1:1" x14ac:dyDescent="0.3">
      <c r="A383" s="14"/>
    </row>
    <row r="384" spans="1:1" x14ac:dyDescent="0.3">
      <c r="A384" s="14"/>
    </row>
    <row r="385" spans="1:1" x14ac:dyDescent="0.3">
      <c r="A385" s="14"/>
    </row>
    <row r="386" spans="1:1" x14ac:dyDescent="0.3">
      <c r="A386" s="14"/>
    </row>
    <row r="387" spans="1:1" x14ac:dyDescent="0.3">
      <c r="A387" s="14"/>
    </row>
    <row r="388" spans="1:1" x14ac:dyDescent="0.3">
      <c r="A388" s="14"/>
    </row>
    <row r="389" spans="1:1" x14ac:dyDescent="0.3">
      <c r="A389" s="14"/>
    </row>
    <row r="390" spans="1:1" x14ac:dyDescent="0.3">
      <c r="A390" s="14"/>
    </row>
    <row r="391" spans="1:1" x14ac:dyDescent="0.3">
      <c r="A391" s="14"/>
    </row>
    <row r="392" spans="1:1" x14ac:dyDescent="0.3">
      <c r="A392" s="14"/>
    </row>
    <row r="393" spans="1:1" x14ac:dyDescent="0.3">
      <c r="A393" s="14"/>
    </row>
    <row r="394" spans="1:1" x14ac:dyDescent="0.3">
      <c r="A394" s="14"/>
    </row>
    <row r="395" spans="1:1" x14ac:dyDescent="0.3">
      <c r="A395" s="14"/>
    </row>
    <row r="396" spans="1:1" x14ac:dyDescent="0.3">
      <c r="A396" s="14"/>
    </row>
    <row r="397" spans="1:1" x14ac:dyDescent="0.3">
      <c r="A397" s="14"/>
    </row>
    <row r="398" spans="1:1" x14ac:dyDescent="0.3">
      <c r="A398" s="14"/>
    </row>
    <row r="399" spans="1:1" x14ac:dyDescent="0.3">
      <c r="A399" s="14"/>
    </row>
    <row r="400" spans="1:1" x14ac:dyDescent="0.3">
      <c r="A400" s="14"/>
    </row>
    <row r="401" spans="1:1" x14ac:dyDescent="0.3">
      <c r="A401" s="14"/>
    </row>
    <row r="402" spans="1:1" x14ac:dyDescent="0.3">
      <c r="A402" s="14"/>
    </row>
    <row r="403" spans="1:1" x14ac:dyDescent="0.3">
      <c r="A403" s="14"/>
    </row>
    <row r="404" spans="1:1" x14ac:dyDescent="0.3">
      <c r="A404" s="14"/>
    </row>
    <row r="405" spans="1:1" x14ac:dyDescent="0.3">
      <c r="A405" s="14"/>
    </row>
    <row r="406" spans="1:1" x14ac:dyDescent="0.3">
      <c r="A406" s="14"/>
    </row>
    <row r="407" spans="1:1" x14ac:dyDescent="0.3">
      <c r="A407" s="14"/>
    </row>
    <row r="408" spans="1:1" x14ac:dyDescent="0.3">
      <c r="A408" s="14"/>
    </row>
    <row r="409" spans="1:1" x14ac:dyDescent="0.3">
      <c r="A409" s="14"/>
    </row>
    <row r="410" spans="1:1" x14ac:dyDescent="0.3">
      <c r="A410" s="14"/>
    </row>
    <row r="411" spans="1:1" x14ac:dyDescent="0.3">
      <c r="A411" s="14"/>
    </row>
    <row r="412" spans="1:1" x14ac:dyDescent="0.3">
      <c r="A412" s="14"/>
    </row>
    <row r="413" spans="1:1" x14ac:dyDescent="0.3">
      <c r="A413" s="14"/>
    </row>
    <row r="414" spans="1:1" x14ac:dyDescent="0.3">
      <c r="A414" s="14"/>
    </row>
    <row r="415" spans="1:1" x14ac:dyDescent="0.3">
      <c r="A415" s="14"/>
    </row>
    <row r="416" spans="1:1" x14ac:dyDescent="0.3">
      <c r="A416" s="14"/>
    </row>
    <row r="417" spans="1:1" x14ac:dyDescent="0.3">
      <c r="A417" s="14"/>
    </row>
    <row r="418" spans="1:1" x14ac:dyDescent="0.3">
      <c r="A418" s="14"/>
    </row>
    <row r="419" spans="1:1" x14ac:dyDescent="0.3">
      <c r="A419" s="14"/>
    </row>
    <row r="420" spans="1:1" x14ac:dyDescent="0.3">
      <c r="A420" s="14"/>
    </row>
    <row r="421" spans="1:1" x14ac:dyDescent="0.3">
      <c r="A421" s="14"/>
    </row>
    <row r="422" spans="1:1" x14ac:dyDescent="0.3">
      <c r="A422" s="14"/>
    </row>
    <row r="423" spans="1:1" x14ac:dyDescent="0.3">
      <c r="A423" s="14"/>
    </row>
    <row r="424" spans="1:1" x14ac:dyDescent="0.3">
      <c r="A424" s="14"/>
    </row>
    <row r="425" spans="1:1" x14ac:dyDescent="0.3">
      <c r="A425" s="14"/>
    </row>
    <row r="426" spans="1:1" x14ac:dyDescent="0.3">
      <c r="A426" s="14"/>
    </row>
    <row r="427" spans="1:1" x14ac:dyDescent="0.3">
      <c r="A427" s="14"/>
    </row>
    <row r="428" spans="1:1" x14ac:dyDescent="0.3">
      <c r="A428" s="14"/>
    </row>
    <row r="429" spans="1:1" x14ac:dyDescent="0.3">
      <c r="A429" s="14"/>
    </row>
    <row r="430" spans="1:1" x14ac:dyDescent="0.3">
      <c r="A430" s="14"/>
    </row>
    <row r="431" spans="1:1" x14ac:dyDescent="0.3">
      <c r="A431" s="14"/>
    </row>
    <row r="432" spans="1:1" x14ac:dyDescent="0.3">
      <c r="A432" s="14"/>
    </row>
    <row r="433" spans="1:1" x14ac:dyDescent="0.3">
      <c r="A433" s="14"/>
    </row>
    <row r="434" spans="1:1" x14ac:dyDescent="0.3">
      <c r="A434" s="14"/>
    </row>
    <row r="435" spans="1:1" x14ac:dyDescent="0.3">
      <c r="A435" s="14"/>
    </row>
    <row r="436" spans="1:1" x14ac:dyDescent="0.3">
      <c r="A436" s="14"/>
    </row>
    <row r="437" spans="1:1" x14ac:dyDescent="0.3">
      <c r="A437" s="14"/>
    </row>
    <row r="438" spans="1:1" x14ac:dyDescent="0.3">
      <c r="A438" s="14"/>
    </row>
    <row r="439" spans="1:1" x14ac:dyDescent="0.3">
      <c r="A439" s="14"/>
    </row>
    <row r="440" spans="1:1" x14ac:dyDescent="0.3">
      <c r="A440" s="14"/>
    </row>
    <row r="441" spans="1:1" x14ac:dyDescent="0.3">
      <c r="A441" s="14"/>
    </row>
    <row r="442" spans="1:1" x14ac:dyDescent="0.3">
      <c r="A442" s="14"/>
    </row>
    <row r="443" spans="1:1" x14ac:dyDescent="0.3">
      <c r="A443" s="14"/>
    </row>
    <row r="444" spans="1:1" x14ac:dyDescent="0.3">
      <c r="A444" s="14"/>
    </row>
    <row r="445" spans="1:1" x14ac:dyDescent="0.3">
      <c r="A445" s="14"/>
    </row>
    <row r="446" spans="1:1" x14ac:dyDescent="0.3">
      <c r="A446" s="14"/>
    </row>
    <row r="447" spans="1:1" x14ac:dyDescent="0.3">
      <c r="A447" s="14"/>
    </row>
    <row r="448" spans="1:1" x14ac:dyDescent="0.3">
      <c r="A448" s="14"/>
    </row>
    <row r="449" spans="1:1" x14ac:dyDescent="0.3">
      <c r="A449" s="14"/>
    </row>
    <row r="450" spans="1:1" x14ac:dyDescent="0.3">
      <c r="A450" s="14"/>
    </row>
    <row r="451" spans="1:1" x14ac:dyDescent="0.3">
      <c r="A451" s="14"/>
    </row>
    <row r="452" spans="1:1" x14ac:dyDescent="0.3">
      <c r="A452" s="14"/>
    </row>
    <row r="453" spans="1:1" x14ac:dyDescent="0.3">
      <c r="A453" s="14"/>
    </row>
    <row r="454" spans="1:1" x14ac:dyDescent="0.3">
      <c r="A454" s="14"/>
    </row>
    <row r="455" spans="1:1" x14ac:dyDescent="0.3">
      <c r="A455" s="14"/>
    </row>
    <row r="456" spans="1:1" x14ac:dyDescent="0.3">
      <c r="A456" s="14"/>
    </row>
    <row r="457" spans="1:1" x14ac:dyDescent="0.3">
      <c r="A457" s="14"/>
    </row>
    <row r="458" spans="1:1" x14ac:dyDescent="0.3">
      <c r="A458" s="14"/>
    </row>
    <row r="459" spans="1:1" x14ac:dyDescent="0.3">
      <c r="A459" s="14"/>
    </row>
    <row r="460" spans="1:1" x14ac:dyDescent="0.3">
      <c r="A460" s="14"/>
    </row>
    <row r="461" spans="1:1" x14ac:dyDescent="0.3">
      <c r="A461" s="14"/>
    </row>
    <row r="462" spans="1:1" x14ac:dyDescent="0.3">
      <c r="A462" s="14"/>
    </row>
    <row r="463" spans="1:1" x14ac:dyDescent="0.3">
      <c r="A463" s="14"/>
    </row>
    <row r="464" spans="1:1" x14ac:dyDescent="0.3">
      <c r="A464" s="14"/>
    </row>
    <row r="465" spans="1:1" x14ac:dyDescent="0.3">
      <c r="A465" s="14"/>
    </row>
    <row r="466" spans="1:1" x14ac:dyDescent="0.3">
      <c r="A466" s="14"/>
    </row>
    <row r="467" spans="1:1" x14ac:dyDescent="0.3">
      <c r="A467" s="14"/>
    </row>
    <row r="468" spans="1:1" x14ac:dyDescent="0.3">
      <c r="A468" s="14"/>
    </row>
    <row r="469" spans="1:1" x14ac:dyDescent="0.3">
      <c r="A469" s="14"/>
    </row>
    <row r="470" spans="1:1" x14ac:dyDescent="0.3">
      <c r="A470" s="14"/>
    </row>
    <row r="471" spans="1:1" x14ac:dyDescent="0.3">
      <c r="A471" s="14"/>
    </row>
    <row r="472" spans="1:1" x14ac:dyDescent="0.3">
      <c r="A472" s="14"/>
    </row>
    <row r="473" spans="1:1" x14ac:dyDescent="0.3">
      <c r="A473" s="14"/>
    </row>
    <row r="474" spans="1:1" x14ac:dyDescent="0.3">
      <c r="A474" s="14"/>
    </row>
    <row r="475" spans="1:1" x14ac:dyDescent="0.3">
      <c r="A475" s="14"/>
    </row>
    <row r="476" spans="1:1" x14ac:dyDescent="0.3">
      <c r="A476" s="14"/>
    </row>
    <row r="477" spans="1:1" x14ac:dyDescent="0.3">
      <c r="A477" s="14"/>
    </row>
    <row r="478" spans="1:1" x14ac:dyDescent="0.3">
      <c r="A478" s="14"/>
    </row>
    <row r="479" spans="1:1" x14ac:dyDescent="0.3">
      <c r="A479" s="14"/>
    </row>
    <row r="480" spans="1:1" x14ac:dyDescent="0.3">
      <c r="A480" s="14"/>
    </row>
    <row r="481" spans="1:1" x14ac:dyDescent="0.3">
      <c r="A481" s="14"/>
    </row>
    <row r="482" spans="1:1" x14ac:dyDescent="0.3">
      <c r="A482" s="14"/>
    </row>
    <row r="483" spans="1:1" x14ac:dyDescent="0.3">
      <c r="A483" s="14"/>
    </row>
    <row r="484" spans="1:1" x14ac:dyDescent="0.3">
      <c r="A484" s="14"/>
    </row>
    <row r="485" spans="1:1" x14ac:dyDescent="0.3">
      <c r="A485" s="14"/>
    </row>
    <row r="486" spans="1:1" x14ac:dyDescent="0.3">
      <c r="A486" s="14"/>
    </row>
    <row r="487" spans="1:1" x14ac:dyDescent="0.3">
      <c r="A487" s="14"/>
    </row>
    <row r="488" spans="1:1" x14ac:dyDescent="0.3">
      <c r="A488" s="14"/>
    </row>
    <row r="489" spans="1:1" x14ac:dyDescent="0.3">
      <c r="A489" s="14"/>
    </row>
    <row r="490" spans="1:1" x14ac:dyDescent="0.3">
      <c r="A490" s="14"/>
    </row>
    <row r="491" spans="1:1" x14ac:dyDescent="0.3">
      <c r="A491" s="14"/>
    </row>
    <row r="492" spans="1:1" x14ac:dyDescent="0.3">
      <c r="A492" s="14"/>
    </row>
    <row r="493" spans="1:1" x14ac:dyDescent="0.3">
      <c r="A493" s="14"/>
    </row>
    <row r="494" spans="1:1" x14ac:dyDescent="0.3">
      <c r="A494" s="14"/>
    </row>
    <row r="495" spans="1:1" x14ac:dyDescent="0.3">
      <c r="A495" s="14"/>
    </row>
    <row r="496" spans="1:1" x14ac:dyDescent="0.3">
      <c r="A496" s="14"/>
    </row>
    <row r="497" spans="1:1" x14ac:dyDescent="0.3">
      <c r="A497" s="14"/>
    </row>
    <row r="498" spans="1:1" x14ac:dyDescent="0.3">
      <c r="A498" s="14"/>
    </row>
    <row r="499" spans="1:1" x14ac:dyDescent="0.3">
      <c r="A499" s="14"/>
    </row>
    <row r="500" spans="1:1" x14ac:dyDescent="0.3">
      <c r="A500" s="14"/>
    </row>
    <row r="501" spans="1:1" x14ac:dyDescent="0.3">
      <c r="A501" s="14"/>
    </row>
    <row r="502" spans="1:1" x14ac:dyDescent="0.3">
      <c r="A502" s="14"/>
    </row>
    <row r="503" spans="1:1" x14ac:dyDescent="0.3">
      <c r="A503" s="14"/>
    </row>
    <row r="504" spans="1:1" x14ac:dyDescent="0.3">
      <c r="A504" s="14"/>
    </row>
    <row r="505" spans="1:1" x14ac:dyDescent="0.3">
      <c r="A505" s="14"/>
    </row>
    <row r="506" spans="1:1" x14ac:dyDescent="0.3">
      <c r="A506" s="14"/>
    </row>
    <row r="507" spans="1:1" x14ac:dyDescent="0.3">
      <c r="A507" s="14"/>
    </row>
    <row r="508" spans="1:1" x14ac:dyDescent="0.3">
      <c r="A508" s="14"/>
    </row>
    <row r="509" spans="1:1" x14ac:dyDescent="0.3">
      <c r="A509" s="14"/>
    </row>
    <row r="510" spans="1:1" x14ac:dyDescent="0.3">
      <c r="A510" s="14"/>
    </row>
    <row r="511" spans="1:1" x14ac:dyDescent="0.3">
      <c r="A511" s="14"/>
    </row>
    <row r="512" spans="1:1" x14ac:dyDescent="0.3">
      <c r="A512" s="14"/>
    </row>
    <row r="513" spans="1:1" x14ac:dyDescent="0.3">
      <c r="A513" s="14"/>
    </row>
    <row r="514" spans="1:1" x14ac:dyDescent="0.3">
      <c r="A514" s="14"/>
    </row>
    <row r="515" spans="1:1" x14ac:dyDescent="0.3">
      <c r="A515" s="14"/>
    </row>
    <row r="516" spans="1:1" x14ac:dyDescent="0.3">
      <c r="A516" s="14"/>
    </row>
    <row r="517" spans="1:1" x14ac:dyDescent="0.3">
      <c r="A517" s="14"/>
    </row>
    <row r="518" spans="1:1" x14ac:dyDescent="0.3">
      <c r="A518" s="14"/>
    </row>
    <row r="519" spans="1:1" x14ac:dyDescent="0.3">
      <c r="A519" s="14"/>
    </row>
    <row r="520" spans="1:1" x14ac:dyDescent="0.3">
      <c r="A520" s="14"/>
    </row>
    <row r="521" spans="1:1" x14ac:dyDescent="0.3">
      <c r="A521" s="14"/>
    </row>
    <row r="522" spans="1:1" x14ac:dyDescent="0.3">
      <c r="A522" s="14"/>
    </row>
    <row r="523" spans="1:1" x14ac:dyDescent="0.3">
      <c r="A523" s="14"/>
    </row>
    <row r="524" spans="1:1" x14ac:dyDescent="0.3">
      <c r="A524" s="14"/>
    </row>
    <row r="525" spans="1:1" x14ac:dyDescent="0.3">
      <c r="A525" s="14"/>
    </row>
    <row r="526" spans="1:1" x14ac:dyDescent="0.3">
      <c r="A526" s="14"/>
    </row>
    <row r="527" spans="1:1" x14ac:dyDescent="0.3">
      <c r="A527" s="14"/>
    </row>
    <row r="528" spans="1:1" x14ac:dyDescent="0.3">
      <c r="A528" s="14"/>
    </row>
    <row r="529" spans="1:1" x14ac:dyDescent="0.3">
      <c r="A529" s="14"/>
    </row>
    <row r="530" spans="1:1" x14ac:dyDescent="0.3">
      <c r="A530" s="14"/>
    </row>
    <row r="531" spans="1:1" x14ac:dyDescent="0.3">
      <c r="A531" s="14"/>
    </row>
    <row r="532" spans="1:1" x14ac:dyDescent="0.3">
      <c r="A532" s="14"/>
    </row>
    <row r="533" spans="1:1" x14ac:dyDescent="0.3">
      <c r="A533" s="14"/>
    </row>
    <row r="534" spans="1:1" x14ac:dyDescent="0.3">
      <c r="A534" s="14"/>
    </row>
    <row r="535" spans="1:1" x14ac:dyDescent="0.3">
      <c r="A535" s="14"/>
    </row>
    <row r="536" spans="1:1" x14ac:dyDescent="0.3">
      <c r="A536" s="14"/>
    </row>
    <row r="537" spans="1:1" x14ac:dyDescent="0.3">
      <c r="A537" s="14"/>
    </row>
    <row r="538" spans="1:1" x14ac:dyDescent="0.3">
      <c r="A538" s="14"/>
    </row>
    <row r="539" spans="1:1" x14ac:dyDescent="0.3">
      <c r="A539" s="14"/>
    </row>
    <row r="540" spans="1:1" x14ac:dyDescent="0.3">
      <c r="A540" s="14"/>
    </row>
    <row r="541" spans="1:1" x14ac:dyDescent="0.3">
      <c r="A541" s="14"/>
    </row>
    <row r="542" spans="1:1" x14ac:dyDescent="0.3">
      <c r="A542" s="14"/>
    </row>
    <row r="543" spans="1:1" x14ac:dyDescent="0.3">
      <c r="A543" s="14"/>
    </row>
    <row r="544" spans="1:1" x14ac:dyDescent="0.3">
      <c r="A544" s="14"/>
    </row>
    <row r="545" spans="1:1" x14ac:dyDescent="0.3">
      <c r="A545" s="14"/>
    </row>
    <row r="546" spans="1:1" x14ac:dyDescent="0.3">
      <c r="A546" s="14"/>
    </row>
    <row r="547" spans="1:1" x14ac:dyDescent="0.3">
      <c r="A547" s="14"/>
    </row>
    <row r="548" spans="1:1" x14ac:dyDescent="0.3">
      <c r="A548" s="14"/>
    </row>
    <row r="549" spans="1:1" x14ac:dyDescent="0.3">
      <c r="A549" s="14"/>
    </row>
    <row r="550" spans="1:1" x14ac:dyDescent="0.3">
      <c r="A550" s="14"/>
    </row>
    <row r="551" spans="1:1" x14ac:dyDescent="0.3">
      <c r="A551" s="14"/>
    </row>
    <row r="552" spans="1:1" x14ac:dyDescent="0.3">
      <c r="A552" s="14"/>
    </row>
    <row r="553" spans="1:1" x14ac:dyDescent="0.3">
      <c r="A553" s="14"/>
    </row>
    <row r="554" spans="1:1" x14ac:dyDescent="0.3">
      <c r="A554" s="14"/>
    </row>
    <row r="555" spans="1:1" x14ac:dyDescent="0.3">
      <c r="A555" s="14"/>
    </row>
    <row r="556" spans="1:1" x14ac:dyDescent="0.3">
      <c r="A556" s="14"/>
    </row>
    <row r="557" spans="1:1" x14ac:dyDescent="0.3">
      <c r="A557" s="14"/>
    </row>
    <row r="558" spans="1:1" x14ac:dyDescent="0.3">
      <c r="A558" s="14"/>
    </row>
    <row r="559" spans="1:1" x14ac:dyDescent="0.3">
      <c r="A559" s="14"/>
    </row>
    <row r="560" spans="1:1" x14ac:dyDescent="0.3">
      <c r="A560" s="14"/>
    </row>
    <row r="561" spans="1:1" x14ac:dyDescent="0.3">
      <c r="A561" s="14"/>
    </row>
    <row r="562" spans="1:1" x14ac:dyDescent="0.3">
      <c r="A562" s="14"/>
    </row>
    <row r="563" spans="1:1" x14ac:dyDescent="0.3">
      <c r="A563" s="14"/>
    </row>
    <row r="564" spans="1:1" x14ac:dyDescent="0.3">
      <c r="A564" s="14"/>
    </row>
    <row r="565" spans="1:1" x14ac:dyDescent="0.3">
      <c r="A565" s="14"/>
    </row>
    <row r="566" spans="1:1" x14ac:dyDescent="0.3">
      <c r="A566" s="14"/>
    </row>
    <row r="567" spans="1:1" x14ac:dyDescent="0.3">
      <c r="A567" s="14"/>
    </row>
    <row r="568" spans="1:1" x14ac:dyDescent="0.3">
      <c r="A568" s="14"/>
    </row>
    <row r="569" spans="1:1" x14ac:dyDescent="0.3">
      <c r="A569" s="14"/>
    </row>
    <row r="570" spans="1:1" x14ac:dyDescent="0.3">
      <c r="A570" s="14"/>
    </row>
    <row r="571" spans="1:1" x14ac:dyDescent="0.3">
      <c r="A571" s="14"/>
    </row>
    <row r="572" spans="1:1" x14ac:dyDescent="0.3">
      <c r="A572" s="14"/>
    </row>
    <row r="573" spans="1:1" x14ac:dyDescent="0.3">
      <c r="A573" s="14"/>
    </row>
    <row r="574" spans="1:1" x14ac:dyDescent="0.3">
      <c r="A574" s="14"/>
    </row>
    <row r="575" spans="1:1" x14ac:dyDescent="0.3">
      <c r="A575" s="14"/>
    </row>
    <row r="576" spans="1:1" x14ac:dyDescent="0.3">
      <c r="A576" s="14"/>
    </row>
    <row r="577" spans="1:1" x14ac:dyDescent="0.3">
      <c r="A577" s="14"/>
    </row>
    <row r="578" spans="1:1" x14ac:dyDescent="0.3">
      <c r="A578" s="14"/>
    </row>
    <row r="579" spans="1:1" x14ac:dyDescent="0.3">
      <c r="A579" s="14"/>
    </row>
    <row r="580" spans="1:1" x14ac:dyDescent="0.3">
      <c r="A580" s="14"/>
    </row>
    <row r="581" spans="1:1" x14ac:dyDescent="0.3">
      <c r="A581" s="14"/>
    </row>
    <row r="582" spans="1:1" x14ac:dyDescent="0.3">
      <c r="A582" s="14"/>
    </row>
    <row r="583" spans="1:1" x14ac:dyDescent="0.3">
      <c r="A583" s="14"/>
    </row>
    <row r="584" spans="1:1" x14ac:dyDescent="0.3">
      <c r="A584" s="14"/>
    </row>
    <row r="585" spans="1:1" x14ac:dyDescent="0.3">
      <c r="A585" s="14"/>
    </row>
    <row r="586" spans="1:1" x14ac:dyDescent="0.3">
      <c r="A586" s="14"/>
    </row>
    <row r="587" spans="1:1" x14ac:dyDescent="0.3">
      <c r="A587" s="14"/>
    </row>
    <row r="588" spans="1:1" x14ac:dyDescent="0.3">
      <c r="A588" s="14"/>
    </row>
    <row r="589" spans="1:1" x14ac:dyDescent="0.3">
      <c r="A589" s="14"/>
    </row>
    <row r="590" spans="1:1" x14ac:dyDescent="0.3">
      <c r="A590" s="14"/>
    </row>
    <row r="591" spans="1:1" x14ac:dyDescent="0.3">
      <c r="A591" s="14"/>
    </row>
    <row r="592" spans="1:1" x14ac:dyDescent="0.3">
      <c r="A592" s="14"/>
    </row>
    <row r="593" spans="1:1" x14ac:dyDescent="0.3">
      <c r="A593" s="14"/>
    </row>
    <row r="594" spans="1:1" x14ac:dyDescent="0.3">
      <c r="A594" s="14"/>
    </row>
    <row r="595" spans="1:1" x14ac:dyDescent="0.3">
      <c r="A595" s="14"/>
    </row>
    <row r="596" spans="1:1" x14ac:dyDescent="0.3">
      <c r="A596" s="14"/>
    </row>
    <row r="597" spans="1:1" x14ac:dyDescent="0.3">
      <c r="A597" s="14"/>
    </row>
    <row r="598" spans="1:1" x14ac:dyDescent="0.3">
      <c r="A598" s="14"/>
    </row>
    <row r="599" spans="1:1" x14ac:dyDescent="0.3">
      <c r="A599" s="14"/>
    </row>
    <row r="600" spans="1:1" x14ac:dyDescent="0.3">
      <c r="A600" s="14"/>
    </row>
    <row r="601" spans="1:1" x14ac:dyDescent="0.3">
      <c r="A601" s="14"/>
    </row>
    <row r="602" spans="1:1" x14ac:dyDescent="0.3">
      <c r="A602" s="14"/>
    </row>
    <row r="603" spans="1:1" x14ac:dyDescent="0.3">
      <c r="A603" s="14"/>
    </row>
    <row r="604" spans="1:1" x14ac:dyDescent="0.3">
      <c r="A604" s="14"/>
    </row>
    <row r="605" spans="1:1" x14ac:dyDescent="0.3">
      <c r="A605" s="14"/>
    </row>
    <row r="606" spans="1:1" x14ac:dyDescent="0.3">
      <c r="A606" s="14"/>
    </row>
    <row r="607" spans="1:1" x14ac:dyDescent="0.3">
      <c r="A607" s="14"/>
    </row>
    <row r="608" spans="1:1" x14ac:dyDescent="0.3">
      <c r="A608" s="14"/>
    </row>
    <row r="609" spans="1:1" x14ac:dyDescent="0.3">
      <c r="A609" s="14"/>
    </row>
    <row r="610" spans="1:1" x14ac:dyDescent="0.3">
      <c r="A610" s="14"/>
    </row>
    <row r="611" spans="1:1" x14ac:dyDescent="0.3">
      <c r="A611" s="14"/>
    </row>
    <row r="612" spans="1:1" x14ac:dyDescent="0.3">
      <c r="A612" s="14"/>
    </row>
    <row r="613" spans="1:1" x14ac:dyDescent="0.3">
      <c r="A613" s="14"/>
    </row>
    <row r="614" spans="1:1" x14ac:dyDescent="0.3">
      <c r="A614" s="14"/>
    </row>
    <row r="615" spans="1:1" x14ac:dyDescent="0.3">
      <c r="A615" s="14"/>
    </row>
    <row r="616" spans="1:1" x14ac:dyDescent="0.3">
      <c r="A616" s="14"/>
    </row>
    <row r="617" spans="1:1" x14ac:dyDescent="0.3">
      <c r="A617" s="14"/>
    </row>
    <row r="618" spans="1:1" x14ac:dyDescent="0.3">
      <c r="A618" s="14"/>
    </row>
    <row r="619" spans="1:1" x14ac:dyDescent="0.3">
      <c r="A619" s="14"/>
    </row>
    <row r="620" spans="1:1" x14ac:dyDescent="0.3">
      <c r="A620" s="14"/>
    </row>
    <row r="621" spans="1:1" x14ac:dyDescent="0.3">
      <c r="A621" s="14"/>
    </row>
    <row r="622" spans="1:1" x14ac:dyDescent="0.3">
      <c r="A622" s="14"/>
    </row>
    <row r="623" spans="1:1" x14ac:dyDescent="0.3">
      <c r="A623" s="14"/>
    </row>
    <row r="624" spans="1:1" x14ac:dyDescent="0.3">
      <c r="A624" s="14"/>
    </row>
    <row r="625" spans="1:1" x14ac:dyDescent="0.3">
      <c r="A625" s="14"/>
    </row>
    <row r="626" spans="1:1" x14ac:dyDescent="0.3">
      <c r="A626" s="14"/>
    </row>
    <row r="627" spans="1:1" x14ac:dyDescent="0.3">
      <c r="A627" s="14"/>
    </row>
    <row r="628" spans="1:1" x14ac:dyDescent="0.3">
      <c r="A628" s="14"/>
    </row>
    <row r="629" spans="1:1" x14ac:dyDescent="0.3">
      <c r="A629" s="14"/>
    </row>
    <row r="630" spans="1:1" x14ac:dyDescent="0.3">
      <c r="A630" s="14"/>
    </row>
    <row r="631" spans="1:1" x14ac:dyDescent="0.3">
      <c r="A631" s="14"/>
    </row>
    <row r="632" spans="1:1" x14ac:dyDescent="0.3">
      <c r="A632" s="14"/>
    </row>
    <row r="633" spans="1:1" x14ac:dyDescent="0.3">
      <c r="A633" s="14"/>
    </row>
    <row r="634" spans="1:1" x14ac:dyDescent="0.3">
      <c r="A634" s="14"/>
    </row>
    <row r="635" spans="1:1" x14ac:dyDescent="0.3">
      <c r="A635" s="14"/>
    </row>
    <row r="636" spans="1:1" x14ac:dyDescent="0.3">
      <c r="A636" s="14"/>
    </row>
    <row r="637" spans="1:1" x14ac:dyDescent="0.3">
      <c r="A637" s="14"/>
    </row>
    <row r="638" spans="1:1" x14ac:dyDescent="0.3">
      <c r="A638" s="14"/>
    </row>
    <row r="639" spans="1:1" x14ac:dyDescent="0.3">
      <c r="A639" s="14"/>
    </row>
    <row r="640" spans="1:1" x14ac:dyDescent="0.3">
      <c r="A640" s="14"/>
    </row>
    <row r="641" spans="1:1" x14ac:dyDescent="0.3">
      <c r="A641" s="14"/>
    </row>
    <row r="642" spans="1:1" x14ac:dyDescent="0.3">
      <c r="A642" s="14"/>
    </row>
    <row r="643" spans="1:1" x14ac:dyDescent="0.3">
      <c r="A643" s="14"/>
    </row>
    <row r="644" spans="1:1" x14ac:dyDescent="0.3">
      <c r="A644" s="14"/>
    </row>
    <row r="645" spans="1:1" x14ac:dyDescent="0.3">
      <c r="A645" s="14"/>
    </row>
    <row r="646" spans="1:1" x14ac:dyDescent="0.3">
      <c r="A646" s="14"/>
    </row>
    <row r="647" spans="1:1" x14ac:dyDescent="0.3">
      <c r="A647" s="14"/>
    </row>
    <row r="648" spans="1:1" x14ac:dyDescent="0.3">
      <c r="A648" s="14"/>
    </row>
    <row r="649" spans="1:1" x14ac:dyDescent="0.3">
      <c r="A649" s="14"/>
    </row>
    <row r="650" spans="1:1" x14ac:dyDescent="0.3">
      <c r="A650" s="14"/>
    </row>
    <row r="651" spans="1:1" x14ac:dyDescent="0.3">
      <c r="A651" s="14"/>
    </row>
    <row r="652" spans="1:1" x14ac:dyDescent="0.3">
      <c r="A652" s="14"/>
    </row>
    <row r="653" spans="1:1" x14ac:dyDescent="0.3">
      <c r="A653" s="14"/>
    </row>
    <row r="654" spans="1:1" x14ac:dyDescent="0.3">
      <c r="A654" s="14"/>
    </row>
    <row r="655" spans="1:1" x14ac:dyDescent="0.3">
      <c r="A655" s="14"/>
    </row>
    <row r="656" spans="1:1" x14ac:dyDescent="0.3">
      <c r="A656" s="14"/>
    </row>
    <row r="657" spans="1:1" x14ac:dyDescent="0.3">
      <c r="A657" s="14"/>
    </row>
    <row r="658" spans="1:1" x14ac:dyDescent="0.3">
      <c r="A658" s="14"/>
    </row>
    <row r="659" spans="1:1" x14ac:dyDescent="0.3">
      <c r="A659" s="14"/>
    </row>
    <row r="660" spans="1:1" x14ac:dyDescent="0.3">
      <c r="A660" s="14"/>
    </row>
    <row r="661" spans="1:1" x14ac:dyDescent="0.3">
      <c r="A661" s="14"/>
    </row>
    <row r="662" spans="1:1" x14ac:dyDescent="0.3">
      <c r="A662" s="14"/>
    </row>
    <row r="663" spans="1:1" x14ac:dyDescent="0.3">
      <c r="A663" s="14"/>
    </row>
    <row r="664" spans="1:1" x14ac:dyDescent="0.3">
      <c r="A664" s="14"/>
    </row>
    <row r="665" spans="1:1" x14ac:dyDescent="0.3">
      <c r="A665" s="14"/>
    </row>
    <row r="666" spans="1:1" x14ac:dyDescent="0.3">
      <c r="A666" s="14"/>
    </row>
    <row r="667" spans="1:1" x14ac:dyDescent="0.3">
      <c r="A667" s="14"/>
    </row>
    <row r="668" spans="1:1" x14ac:dyDescent="0.3">
      <c r="A668" s="14"/>
    </row>
    <row r="669" spans="1:1" x14ac:dyDescent="0.3">
      <c r="A669" s="14"/>
    </row>
    <row r="670" spans="1:1" x14ac:dyDescent="0.3">
      <c r="A670" s="14"/>
    </row>
    <row r="671" spans="1:1" x14ac:dyDescent="0.3">
      <c r="A671" s="14"/>
    </row>
    <row r="672" spans="1:1" x14ac:dyDescent="0.3">
      <c r="A672" s="14"/>
    </row>
    <row r="673" spans="1:1" x14ac:dyDescent="0.3">
      <c r="A673" s="14"/>
    </row>
    <row r="674" spans="1:1" x14ac:dyDescent="0.3">
      <c r="A674" s="14"/>
    </row>
    <row r="675" spans="1:1" x14ac:dyDescent="0.3">
      <c r="A675" s="14"/>
    </row>
    <row r="676" spans="1:1" x14ac:dyDescent="0.3">
      <c r="A676" s="14"/>
    </row>
    <row r="677" spans="1:1" x14ac:dyDescent="0.3">
      <c r="A677" s="14"/>
    </row>
    <row r="678" spans="1:1" x14ac:dyDescent="0.3">
      <c r="A678" s="14"/>
    </row>
    <row r="679" spans="1:1" x14ac:dyDescent="0.3">
      <c r="A679" s="14"/>
    </row>
    <row r="680" spans="1:1" x14ac:dyDescent="0.3">
      <c r="A680" s="14"/>
    </row>
    <row r="681" spans="1:1" x14ac:dyDescent="0.3">
      <c r="A681" s="14"/>
    </row>
    <row r="682" spans="1:1" x14ac:dyDescent="0.3">
      <c r="A682" s="14"/>
    </row>
    <row r="683" spans="1:1" x14ac:dyDescent="0.3">
      <c r="A683" s="14"/>
    </row>
    <row r="684" spans="1:1" x14ac:dyDescent="0.3">
      <c r="A684" s="14"/>
    </row>
    <row r="685" spans="1:1" x14ac:dyDescent="0.3">
      <c r="A685" s="14"/>
    </row>
    <row r="686" spans="1:1" x14ac:dyDescent="0.3">
      <c r="A686" s="14"/>
    </row>
    <row r="687" spans="1:1" x14ac:dyDescent="0.3">
      <c r="A687" s="14"/>
    </row>
    <row r="688" spans="1:1" x14ac:dyDescent="0.3">
      <c r="A688" s="14"/>
    </row>
    <row r="689" spans="1:1" x14ac:dyDescent="0.3">
      <c r="A689" s="14"/>
    </row>
    <row r="690" spans="1:1" x14ac:dyDescent="0.3">
      <c r="A690" s="14"/>
    </row>
    <row r="691" spans="1:1" x14ac:dyDescent="0.3">
      <c r="A691" s="14"/>
    </row>
    <row r="692" spans="1:1" x14ac:dyDescent="0.3">
      <c r="A692" s="14"/>
    </row>
    <row r="693" spans="1:1" x14ac:dyDescent="0.3">
      <c r="A693" s="14"/>
    </row>
    <row r="694" spans="1:1" x14ac:dyDescent="0.3">
      <c r="A694" s="14"/>
    </row>
    <row r="695" spans="1:1" x14ac:dyDescent="0.3">
      <c r="A695" s="14"/>
    </row>
    <row r="696" spans="1:1" x14ac:dyDescent="0.3">
      <c r="A696" s="14"/>
    </row>
    <row r="697" spans="1:1" x14ac:dyDescent="0.3">
      <c r="A697" s="14"/>
    </row>
    <row r="698" spans="1:1" x14ac:dyDescent="0.3">
      <c r="A698" s="14"/>
    </row>
    <row r="699" spans="1:1" x14ac:dyDescent="0.3">
      <c r="A699" s="14"/>
    </row>
    <row r="700" spans="1:1" x14ac:dyDescent="0.3">
      <c r="A700" s="14"/>
    </row>
    <row r="701" spans="1:1" x14ac:dyDescent="0.3">
      <c r="A701" s="14"/>
    </row>
    <row r="702" spans="1:1" x14ac:dyDescent="0.3">
      <c r="A702" s="14"/>
    </row>
    <row r="703" spans="1:1" x14ac:dyDescent="0.3">
      <c r="A703" s="14"/>
    </row>
    <row r="704" spans="1:1" x14ac:dyDescent="0.3">
      <c r="A704" s="14"/>
    </row>
    <row r="705" spans="1:1" x14ac:dyDescent="0.3">
      <c r="A705" s="14"/>
    </row>
    <row r="706" spans="1:1" x14ac:dyDescent="0.3">
      <c r="A706" s="14"/>
    </row>
    <row r="707" spans="1:1" x14ac:dyDescent="0.3">
      <c r="A707" s="14"/>
    </row>
    <row r="708" spans="1:1" x14ac:dyDescent="0.3">
      <c r="A708" s="14"/>
    </row>
    <row r="709" spans="1:1" x14ac:dyDescent="0.3">
      <c r="A709" s="14"/>
    </row>
    <row r="710" spans="1:1" x14ac:dyDescent="0.3">
      <c r="A710" s="14"/>
    </row>
    <row r="711" spans="1:1" x14ac:dyDescent="0.3">
      <c r="A711" s="14"/>
    </row>
    <row r="712" spans="1:1" x14ac:dyDescent="0.3">
      <c r="A712" s="14"/>
    </row>
    <row r="713" spans="1:1" x14ac:dyDescent="0.3">
      <c r="A713" s="14"/>
    </row>
    <row r="714" spans="1:1" x14ac:dyDescent="0.3">
      <c r="A714" s="14"/>
    </row>
    <row r="715" spans="1:1" x14ac:dyDescent="0.3">
      <c r="A715" s="14"/>
    </row>
    <row r="716" spans="1:1" x14ac:dyDescent="0.3">
      <c r="A716" s="14"/>
    </row>
    <row r="717" spans="1:1" x14ac:dyDescent="0.3">
      <c r="A717" s="14"/>
    </row>
    <row r="718" spans="1:1" x14ac:dyDescent="0.3">
      <c r="A718" s="14"/>
    </row>
    <row r="719" spans="1:1" x14ac:dyDescent="0.3">
      <c r="A719" s="14"/>
    </row>
    <row r="720" spans="1:1" x14ac:dyDescent="0.3">
      <c r="A720" s="14"/>
    </row>
    <row r="721" spans="1:1" x14ac:dyDescent="0.3">
      <c r="A721" s="14"/>
    </row>
    <row r="722" spans="1:1" x14ac:dyDescent="0.3">
      <c r="A722" s="14"/>
    </row>
    <row r="723" spans="1:1" x14ac:dyDescent="0.3">
      <c r="A723" s="14"/>
    </row>
    <row r="724" spans="1:1" x14ac:dyDescent="0.3">
      <c r="A724" s="14"/>
    </row>
    <row r="725" spans="1:1" x14ac:dyDescent="0.3">
      <c r="A725" s="14"/>
    </row>
    <row r="726" spans="1:1" x14ac:dyDescent="0.3">
      <c r="A726" s="14"/>
    </row>
    <row r="727" spans="1:1" x14ac:dyDescent="0.3">
      <c r="A727" s="14"/>
    </row>
    <row r="728" spans="1:1" x14ac:dyDescent="0.3">
      <c r="A728" s="14"/>
    </row>
    <row r="729" spans="1:1" x14ac:dyDescent="0.3">
      <c r="A729" s="14"/>
    </row>
    <row r="730" spans="1:1" x14ac:dyDescent="0.3">
      <c r="A730" s="14"/>
    </row>
    <row r="731" spans="1:1" x14ac:dyDescent="0.3">
      <c r="A731" s="14"/>
    </row>
    <row r="732" spans="1:1" x14ac:dyDescent="0.3">
      <c r="A732" s="14"/>
    </row>
    <row r="733" spans="1:1" x14ac:dyDescent="0.3">
      <c r="A733" s="14"/>
    </row>
    <row r="734" spans="1:1" x14ac:dyDescent="0.3">
      <c r="A734" s="14"/>
    </row>
    <row r="735" spans="1:1" x14ac:dyDescent="0.3">
      <c r="A735" s="14"/>
    </row>
    <row r="736" spans="1:1" x14ac:dyDescent="0.3">
      <c r="A736" s="14"/>
    </row>
    <row r="737" spans="1:1" x14ac:dyDescent="0.3">
      <c r="A737" s="14"/>
    </row>
    <row r="738" spans="1:1" x14ac:dyDescent="0.3">
      <c r="A738" s="14"/>
    </row>
    <row r="739" spans="1:1" x14ac:dyDescent="0.3">
      <c r="A739" s="14"/>
    </row>
    <row r="740" spans="1:1" x14ac:dyDescent="0.3">
      <c r="A740" s="14"/>
    </row>
    <row r="741" spans="1:1" x14ac:dyDescent="0.3">
      <c r="A741" s="14"/>
    </row>
    <row r="742" spans="1:1" x14ac:dyDescent="0.3">
      <c r="A742" s="14"/>
    </row>
    <row r="743" spans="1:1" x14ac:dyDescent="0.3">
      <c r="A743" s="14"/>
    </row>
    <row r="744" spans="1:1" x14ac:dyDescent="0.3">
      <c r="A744" s="14"/>
    </row>
    <row r="745" spans="1:1" x14ac:dyDescent="0.3">
      <c r="A745" s="14"/>
    </row>
    <row r="746" spans="1:1" x14ac:dyDescent="0.3">
      <c r="A746" s="14"/>
    </row>
    <row r="747" spans="1:1" x14ac:dyDescent="0.3">
      <c r="A747" s="14"/>
    </row>
    <row r="748" spans="1:1" x14ac:dyDescent="0.3">
      <c r="A748" s="14"/>
    </row>
    <row r="749" spans="1:1" x14ac:dyDescent="0.3">
      <c r="A749" s="14"/>
    </row>
    <row r="750" spans="1:1" x14ac:dyDescent="0.3">
      <c r="A750" s="14"/>
    </row>
    <row r="751" spans="1:1" x14ac:dyDescent="0.3">
      <c r="A751" s="14"/>
    </row>
    <row r="752" spans="1:1" x14ac:dyDescent="0.3">
      <c r="A752" s="14"/>
    </row>
    <row r="753" spans="1:1" x14ac:dyDescent="0.3">
      <c r="A753" s="14"/>
    </row>
    <row r="754" spans="1:1" x14ac:dyDescent="0.3">
      <c r="A754" s="14"/>
    </row>
    <row r="755" spans="1:1" x14ac:dyDescent="0.3">
      <c r="A755" s="14"/>
    </row>
    <row r="756" spans="1:1" x14ac:dyDescent="0.3">
      <c r="A756" s="14"/>
    </row>
    <row r="757" spans="1:1" x14ac:dyDescent="0.3">
      <c r="A757" s="14"/>
    </row>
    <row r="758" spans="1:1" x14ac:dyDescent="0.3">
      <c r="A758" s="14"/>
    </row>
    <row r="759" spans="1:1" x14ac:dyDescent="0.3">
      <c r="A759" s="14"/>
    </row>
    <row r="760" spans="1:1" x14ac:dyDescent="0.3">
      <c r="A760" s="14"/>
    </row>
    <row r="761" spans="1:1" x14ac:dyDescent="0.3">
      <c r="A761" s="14"/>
    </row>
    <row r="762" spans="1:1" x14ac:dyDescent="0.3">
      <c r="A762" s="14"/>
    </row>
    <row r="763" spans="1:1" x14ac:dyDescent="0.3">
      <c r="A763" s="14"/>
    </row>
    <row r="764" spans="1:1" x14ac:dyDescent="0.3">
      <c r="A764" s="14"/>
    </row>
    <row r="765" spans="1:1" x14ac:dyDescent="0.3">
      <c r="A765" s="14"/>
    </row>
    <row r="766" spans="1:1" x14ac:dyDescent="0.3">
      <c r="A766" s="14"/>
    </row>
    <row r="767" spans="1:1" x14ac:dyDescent="0.3">
      <c r="A767" s="14"/>
    </row>
    <row r="768" spans="1:1" x14ac:dyDescent="0.3">
      <c r="A768" s="14"/>
    </row>
    <row r="769" spans="1:1" x14ac:dyDescent="0.3">
      <c r="A769" s="14"/>
    </row>
    <row r="770" spans="1:1" x14ac:dyDescent="0.3">
      <c r="A770" s="14"/>
    </row>
    <row r="771" spans="1:1" x14ac:dyDescent="0.3">
      <c r="A771" s="14"/>
    </row>
    <row r="772" spans="1:1" x14ac:dyDescent="0.3">
      <c r="A772" s="14"/>
    </row>
    <row r="773" spans="1:1" x14ac:dyDescent="0.3">
      <c r="A773" s="14"/>
    </row>
    <row r="774" spans="1:1" x14ac:dyDescent="0.3">
      <c r="A774" s="14"/>
    </row>
    <row r="775" spans="1:1" x14ac:dyDescent="0.3">
      <c r="A775" s="14"/>
    </row>
    <row r="776" spans="1:1" x14ac:dyDescent="0.3">
      <c r="A776" s="14"/>
    </row>
    <row r="777" spans="1:1" x14ac:dyDescent="0.3">
      <c r="A777" s="14"/>
    </row>
    <row r="778" spans="1:1" x14ac:dyDescent="0.3">
      <c r="A778" s="14"/>
    </row>
    <row r="779" spans="1:1" x14ac:dyDescent="0.3">
      <c r="A779" s="14"/>
    </row>
    <row r="780" spans="1:1" x14ac:dyDescent="0.3">
      <c r="A780" s="14"/>
    </row>
    <row r="781" spans="1:1" x14ac:dyDescent="0.3">
      <c r="A781" s="14"/>
    </row>
    <row r="782" spans="1:1" x14ac:dyDescent="0.3">
      <c r="A782" s="14"/>
    </row>
    <row r="783" spans="1:1" x14ac:dyDescent="0.3">
      <c r="A783" s="14"/>
    </row>
    <row r="784" spans="1:1" x14ac:dyDescent="0.3">
      <c r="A784" s="14"/>
    </row>
    <row r="785" spans="1:1" x14ac:dyDescent="0.3">
      <c r="A785" s="14"/>
    </row>
    <row r="786" spans="1:1" x14ac:dyDescent="0.3">
      <c r="A786" s="14"/>
    </row>
    <row r="787" spans="1:1" x14ac:dyDescent="0.3">
      <c r="A787" s="14"/>
    </row>
    <row r="788" spans="1:1" x14ac:dyDescent="0.3">
      <c r="A788" s="14"/>
    </row>
    <row r="789" spans="1:1" x14ac:dyDescent="0.3">
      <c r="A789" s="14"/>
    </row>
    <row r="790" spans="1:1" x14ac:dyDescent="0.3">
      <c r="A790" s="14"/>
    </row>
    <row r="791" spans="1:1" x14ac:dyDescent="0.3">
      <c r="A791" s="14"/>
    </row>
    <row r="792" spans="1:1" x14ac:dyDescent="0.3">
      <c r="A792" s="14"/>
    </row>
    <row r="793" spans="1:1" x14ac:dyDescent="0.3">
      <c r="A793" s="14"/>
    </row>
    <row r="794" spans="1:1" x14ac:dyDescent="0.3">
      <c r="A794" s="14"/>
    </row>
    <row r="795" spans="1:1" x14ac:dyDescent="0.3">
      <c r="A795" s="14"/>
    </row>
    <row r="796" spans="1:1" x14ac:dyDescent="0.3">
      <c r="A796" s="14"/>
    </row>
    <row r="797" spans="1:1" x14ac:dyDescent="0.3">
      <c r="A797" s="14"/>
    </row>
    <row r="798" spans="1:1" x14ac:dyDescent="0.3">
      <c r="A798" s="14"/>
    </row>
    <row r="799" spans="1:1" x14ac:dyDescent="0.3">
      <c r="A799" s="14"/>
    </row>
    <row r="800" spans="1:1" x14ac:dyDescent="0.3">
      <c r="A800" s="14"/>
    </row>
    <row r="801" spans="1:1" x14ac:dyDescent="0.3">
      <c r="A801" s="14"/>
    </row>
    <row r="802" spans="1:1" x14ac:dyDescent="0.3">
      <c r="A802" s="14"/>
    </row>
    <row r="803" spans="1:1" x14ac:dyDescent="0.3">
      <c r="A803" s="14"/>
    </row>
    <row r="804" spans="1:1" x14ac:dyDescent="0.3">
      <c r="A804" s="14"/>
    </row>
    <row r="805" spans="1:1" x14ac:dyDescent="0.3">
      <c r="A805" s="14"/>
    </row>
    <row r="806" spans="1:1" x14ac:dyDescent="0.3">
      <c r="A806" s="14"/>
    </row>
    <row r="807" spans="1:1" x14ac:dyDescent="0.3">
      <c r="A807" s="14"/>
    </row>
    <row r="808" spans="1:1" x14ac:dyDescent="0.3">
      <c r="A808" s="14"/>
    </row>
    <row r="809" spans="1:1" x14ac:dyDescent="0.3">
      <c r="A809" s="14"/>
    </row>
    <row r="810" spans="1:1" x14ac:dyDescent="0.3">
      <c r="A810" s="14"/>
    </row>
    <row r="811" spans="1:1" x14ac:dyDescent="0.3">
      <c r="A811" s="14"/>
    </row>
    <row r="812" spans="1:1" x14ac:dyDescent="0.3">
      <c r="A812" s="14"/>
    </row>
    <row r="813" spans="1:1" x14ac:dyDescent="0.3">
      <c r="A813" s="14"/>
    </row>
    <row r="814" spans="1:1" x14ac:dyDescent="0.3">
      <c r="A814" s="14"/>
    </row>
    <row r="815" spans="1:1" x14ac:dyDescent="0.3">
      <c r="A815" s="14"/>
    </row>
    <row r="816" spans="1:1" x14ac:dyDescent="0.3">
      <c r="A816" s="14"/>
    </row>
    <row r="817" spans="1:1" x14ac:dyDescent="0.3">
      <c r="A817" s="14"/>
    </row>
    <row r="818" spans="1:1" x14ac:dyDescent="0.3">
      <c r="A818" s="14"/>
    </row>
    <row r="819" spans="1:1" x14ac:dyDescent="0.3">
      <c r="A819" s="14"/>
    </row>
    <row r="820" spans="1:1" x14ac:dyDescent="0.3">
      <c r="A820" s="14"/>
    </row>
    <row r="821" spans="1:1" x14ac:dyDescent="0.3">
      <c r="A821" s="14"/>
    </row>
    <row r="822" spans="1:1" x14ac:dyDescent="0.3">
      <c r="A822" s="14"/>
    </row>
    <row r="823" spans="1:1" x14ac:dyDescent="0.3">
      <c r="A823" s="14"/>
    </row>
    <row r="824" spans="1:1" x14ac:dyDescent="0.3">
      <c r="A824" s="14"/>
    </row>
    <row r="825" spans="1:1" x14ac:dyDescent="0.3">
      <c r="A825" s="14"/>
    </row>
    <row r="826" spans="1:1" x14ac:dyDescent="0.3">
      <c r="A826" s="14"/>
    </row>
    <row r="827" spans="1:1" x14ac:dyDescent="0.3">
      <c r="A827" s="14"/>
    </row>
    <row r="828" spans="1:1" x14ac:dyDescent="0.3">
      <c r="A828" s="14"/>
    </row>
    <row r="829" spans="1:1" x14ac:dyDescent="0.3">
      <c r="A829" s="14"/>
    </row>
    <row r="830" spans="1:1" x14ac:dyDescent="0.3">
      <c r="A830" s="14"/>
    </row>
    <row r="831" spans="1:1" x14ac:dyDescent="0.3">
      <c r="A831" s="14"/>
    </row>
    <row r="832" spans="1:1" x14ac:dyDescent="0.3">
      <c r="A832" s="14"/>
    </row>
    <row r="833" spans="1:1" x14ac:dyDescent="0.3">
      <c r="A833" s="14"/>
    </row>
    <row r="834" spans="1:1" x14ac:dyDescent="0.3">
      <c r="A834" s="14"/>
    </row>
    <row r="835" spans="1:1" x14ac:dyDescent="0.3">
      <c r="A835" s="14"/>
    </row>
    <row r="836" spans="1:1" x14ac:dyDescent="0.3">
      <c r="A836" s="14"/>
    </row>
    <row r="837" spans="1:1" x14ac:dyDescent="0.3">
      <c r="A837" s="14"/>
    </row>
    <row r="838" spans="1:1" x14ac:dyDescent="0.3">
      <c r="A838" s="14"/>
    </row>
    <row r="839" spans="1:1" x14ac:dyDescent="0.3">
      <c r="A839" s="14"/>
    </row>
    <row r="840" spans="1:1" x14ac:dyDescent="0.3">
      <c r="A840" s="14"/>
    </row>
    <row r="841" spans="1:1" x14ac:dyDescent="0.3">
      <c r="A841" s="14"/>
    </row>
    <row r="842" spans="1:1" x14ac:dyDescent="0.3">
      <c r="A842" s="14"/>
    </row>
    <row r="843" spans="1:1" x14ac:dyDescent="0.3">
      <c r="A843" s="14"/>
    </row>
    <row r="844" spans="1:1" x14ac:dyDescent="0.3">
      <c r="A844" s="14"/>
    </row>
    <row r="845" spans="1:1" x14ac:dyDescent="0.3">
      <c r="A845" s="14"/>
    </row>
    <row r="846" spans="1:1" x14ac:dyDescent="0.3">
      <c r="A846" s="14"/>
    </row>
    <row r="847" spans="1:1" x14ac:dyDescent="0.3">
      <c r="A847" s="14"/>
    </row>
    <row r="848" spans="1:1" x14ac:dyDescent="0.3">
      <c r="A848" s="14"/>
    </row>
    <row r="849" spans="1:1" x14ac:dyDescent="0.3">
      <c r="A849" s="14"/>
    </row>
    <row r="850" spans="1:1" x14ac:dyDescent="0.3">
      <c r="A850" s="14"/>
    </row>
    <row r="851" spans="1:1" x14ac:dyDescent="0.3">
      <c r="A851" s="14"/>
    </row>
    <row r="852" spans="1:1" x14ac:dyDescent="0.3">
      <c r="A852" s="14"/>
    </row>
    <row r="853" spans="1:1" x14ac:dyDescent="0.3">
      <c r="A853" s="14"/>
    </row>
    <row r="854" spans="1:1" x14ac:dyDescent="0.3">
      <c r="A854" s="14"/>
    </row>
    <row r="855" spans="1:1" x14ac:dyDescent="0.3">
      <c r="A855" s="14"/>
    </row>
    <row r="856" spans="1:1" x14ac:dyDescent="0.3">
      <c r="A856" s="14"/>
    </row>
    <row r="857" spans="1:1" x14ac:dyDescent="0.3">
      <c r="A857" s="14"/>
    </row>
    <row r="858" spans="1:1" x14ac:dyDescent="0.3">
      <c r="A858" s="14"/>
    </row>
    <row r="859" spans="1:1" x14ac:dyDescent="0.3">
      <c r="A859" s="14"/>
    </row>
    <row r="860" spans="1:1" x14ac:dyDescent="0.3">
      <c r="A860" s="14"/>
    </row>
    <row r="861" spans="1:1" x14ac:dyDescent="0.3">
      <c r="A861" s="14"/>
    </row>
    <row r="862" spans="1:1" x14ac:dyDescent="0.3">
      <c r="A862" s="14"/>
    </row>
    <row r="863" spans="1:1" x14ac:dyDescent="0.3">
      <c r="A863" s="14"/>
    </row>
    <row r="864" spans="1:1" x14ac:dyDescent="0.3">
      <c r="A864" s="14"/>
    </row>
    <row r="865" spans="1:1" x14ac:dyDescent="0.3">
      <c r="A865" s="14"/>
    </row>
    <row r="866" spans="1:1" x14ac:dyDescent="0.3">
      <c r="A866" s="14"/>
    </row>
    <row r="867" spans="1:1" x14ac:dyDescent="0.3">
      <c r="A867" s="14"/>
    </row>
    <row r="868" spans="1:1" x14ac:dyDescent="0.3">
      <c r="A868" s="14"/>
    </row>
    <row r="869" spans="1:1" x14ac:dyDescent="0.3">
      <c r="A869" s="14"/>
    </row>
    <row r="870" spans="1:1" x14ac:dyDescent="0.3">
      <c r="A870" s="14"/>
    </row>
    <row r="871" spans="1:1" x14ac:dyDescent="0.3">
      <c r="A871" s="14"/>
    </row>
    <row r="872" spans="1:1" x14ac:dyDescent="0.3">
      <c r="A872" s="14"/>
    </row>
    <row r="873" spans="1:1" x14ac:dyDescent="0.3">
      <c r="A873" s="14"/>
    </row>
    <row r="874" spans="1:1" x14ac:dyDescent="0.3">
      <c r="A874" s="14"/>
    </row>
    <row r="875" spans="1:1" x14ac:dyDescent="0.3">
      <c r="A875" s="14"/>
    </row>
    <row r="876" spans="1:1" x14ac:dyDescent="0.3">
      <c r="A876" s="14"/>
    </row>
    <row r="877" spans="1:1" x14ac:dyDescent="0.3">
      <c r="A877" s="14"/>
    </row>
    <row r="878" spans="1:1" x14ac:dyDescent="0.3">
      <c r="A878" s="14"/>
    </row>
    <row r="879" spans="1:1" x14ac:dyDescent="0.3">
      <c r="A879" s="14"/>
    </row>
    <row r="880" spans="1:1" x14ac:dyDescent="0.3">
      <c r="A880" s="14"/>
    </row>
    <row r="881" spans="1:1" x14ac:dyDescent="0.3">
      <c r="A881" s="14"/>
    </row>
    <row r="882" spans="1:1" x14ac:dyDescent="0.3">
      <c r="A882" s="14"/>
    </row>
    <row r="883" spans="1:1" x14ac:dyDescent="0.3">
      <c r="A883" s="14"/>
    </row>
    <row r="884" spans="1:1" x14ac:dyDescent="0.3">
      <c r="A884" s="14"/>
    </row>
    <row r="885" spans="1:1" x14ac:dyDescent="0.3">
      <c r="A885" s="14"/>
    </row>
    <row r="886" spans="1:1" x14ac:dyDescent="0.3">
      <c r="A886" s="14"/>
    </row>
    <row r="887" spans="1:1" x14ac:dyDescent="0.3">
      <c r="A887" s="14"/>
    </row>
    <row r="888" spans="1:1" x14ac:dyDescent="0.3">
      <c r="A888" s="14"/>
    </row>
    <row r="889" spans="1:1" x14ac:dyDescent="0.3">
      <c r="A889" s="14"/>
    </row>
    <row r="890" spans="1:1" x14ac:dyDescent="0.3">
      <c r="A890" s="14"/>
    </row>
    <row r="891" spans="1:1" x14ac:dyDescent="0.3">
      <c r="A891" s="14"/>
    </row>
    <row r="892" spans="1:1" x14ac:dyDescent="0.3">
      <c r="A892" s="14"/>
    </row>
    <row r="893" spans="1:1" x14ac:dyDescent="0.3">
      <c r="A893" s="14"/>
    </row>
    <row r="894" spans="1:1" x14ac:dyDescent="0.3">
      <c r="A894" s="14"/>
    </row>
    <row r="895" spans="1:1" x14ac:dyDescent="0.3">
      <c r="A895" s="14"/>
    </row>
    <row r="896" spans="1:1" x14ac:dyDescent="0.3">
      <c r="A896" s="14"/>
    </row>
    <row r="897" spans="1:1" x14ac:dyDescent="0.3">
      <c r="A897" s="14"/>
    </row>
    <row r="898" spans="1:1" x14ac:dyDescent="0.3">
      <c r="A898" s="14"/>
    </row>
    <row r="899" spans="1:1" x14ac:dyDescent="0.3">
      <c r="A899" s="14"/>
    </row>
    <row r="900" spans="1:1" x14ac:dyDescent="0.3">
      <c r="A900" s="14"/>
    </row>
    <row r="901" spans="1:1" x14ac:dyDescent="0.3">
      <c r="A901" s="14"/>
    </row>
    <row r="902" spans="1:1" x14ac:dyDescent="0.3">
      <c r="A902" s="14"/>
    </row>
    <row r="903" spans="1:1" x14ac:dyDescent="0.3">
      <c r="A903" s="14"/>
    </row>
    <row r="904" spans="1:1" x14ac:dyDescent="0.3">
      <c r="A904" s="14"/>
    </row>
    <row r="905" spans="1:1" x14ac:dyDescent="0.3">
      <c r="A905" s="14"/>
    </row>
    <row r="906" spans="1:1" x14ac:dyDescent="0.3">
      <c r="A906" s="14"/>
    </row>
    <row r="907" spans="1:1" x14ac:dyDescent="0.3">
      <c r="A907" s="14"/>
    </row>
    <row r="908" spans="1:1" x14ac:dyDescent="0.3">
      <c r="A908" s="14"/>
    </row>
    <row r="909" spans="1:1" x14ac:dyDescent="0.3">
      <c r="A909" s="14"/>
    </row>
    <row r="910" spans="1:1" x14ac:dyDescent="0.3">
      <c r="A910" s="14"/>
    </row>
    <row r="911" spans="1:1" x14ac:dyDescent="0.3">
      <c r="A911" s="14"/>
    </row>
    <row r="912" spans="1:1" x14ac:dyDescent="0.3">
      <c r="A912" s="14"/>
    </row>
    <row r="913" spans="1:1" x14ac:dyDescent="0.3">
      <c r="A913" s="14"/>
    </row>
    <row r="914" spans="1:1" x14ac:dyDescent="0.3">
      <c r="A914" s="14"/>
    </row>
    <row r="915" spans="1:1" x14ac:dyDescent="0.3">
      <c r="A915" s="14"/>
    </row>
    <row r="916" spans="1:1" x14ac:dyDescent="0.3">
      <c r="A916" s="14"/>
    </row>
    <row r="917" spans="1:1" x14ac:dyDescent="0.3">
      <c r="A917" s="14"/>
    </row>
    <row r="918" spans="1:1" x14ac:dyDescent="0.3">
      <c r="A918" s="14"/>
    </row>
    <row r="919" spans="1:1" x14ac:dyDescent="0.3">
      <c r="A919" s="14"/>
    </row>
    <row r="920" spans="1:1" x14ac:dyDescent="0.3">
      <c r="A920" s="14"/>
    </row>
    <row r="921" spans="1:1" x14ac:dyDescent="0.3">
      <c r="A921" s="14"/>
    </row>
    <row r="922" spans="1:1" x14ac:dyDescent="0.3">
      <c r="A922" s="14"/>
    </row>
    <row r="923" spans="1:1" x14ac:dyDescent="0.3">
      <c r="A923" s="14"/>
    </row>
    <row r="924" spans="1:1" x14ac:dyDescent="0.3">
      <c r="A924" s="14"/>
    </row>
    <row r="925" spans="1:1" x14ac:dyDescent="0.3">
      <c r="A925" s="14"/>
    </row>
    <row r="926" spans="1:1" x14ac:dyDescent="0.3">
      <c r="A926" s="14"/>
    </row>
    <row r="927" spans="1:1" x14ac:dyDescent="0.3">
      <c r="A927" s="14"/>
    </row>
    <row r="928" spans="1:1" x14ac:dyDescent="0.3">
      <c r="A928" s="14"/>
    </row>
    <row r="929" spans="1:1" x14ac:dyDescent="0.3">
      <c r="A929" s="14"/>
    </row>
    <row r="930" spans="1:1" x14ac:dyDescent="0.3">
      <c r="A930" s="14"/>
    </row>
    <row r="931" spans="1:1" x14ac:dyDescent="0.3">
      <c r="A931" s="14"/>
    </row>
    <row r="932" spans="1:1" x14ac:dyDescent="0.3">
      <c r="A932" s="14"/>
    </row>
    <row r="933" spans="1:1" x14ac:dyDescent="0.3">
      <c r="A933" s="14"/>
    </row>
    <row r="934" spans="1:1" x14ac:dyDescent="0.3">
      <c r="A934" s="14"/>
    </row>
    <row r="935" spans="1:1" x14ac:dyDescent="0.3">
      <c r="A935" s="14"/>
    </row>
    <row r="936" spans="1:1" x14ac:dyDescent="0.3">
      <c r="A936" s="14"/>
    </row>
    <row r="937" spans="1:1" x14ac:dyDescent="0.3">
      <c r="A937" s="14"/>
    </row>
    <row r="938" spans="1:1" x14ac:dyDescent="0.3">
      <c r="A938" s="14"/>
    </row>
    <row r="939" spans="1:1" x14ac:dyDescent="0.3">
      <c r="A939" s="14"/>
    </row>
    <row r="940" spans="1:1" x14ac:dyDescent="0.3">
      <c r="A940" s="14"/>
    </row>
    <row r="941" spans="1:1" x14ac:dyDescent="0.3">
      <c r="A941" s="14"/>
    </row>
    <row r="942" spans="1:1" x14ac:dyDescent="0.3">
      <c r="A942" s="14"/>
    </row>
    <row r="943" spans="1:1" x14ac:dyDescent="0.3">
      <c r="A943" s="14"/>
    </row>
    <row r="944" spans="1:1" x14ac:dyDescent="0.3">
      <c r="A944" s="14"/>
    </row>
    <row r="945" spans="1:1" x14ac:dyDescent="0.3">
      <c r="A945" s="14"/>
    </row>
    <row r="946" spans="1:1" x14ac:dyDescent="0.3">
      <c r="A946" s="14"/>
    </row>
    <row r="947" spans="1:1" x14ac:dyDescent="0.3">
      <c r="A947" s="14"/>
    </row>
    <row r="948" spans="1:1" x14ac:dyDescent="0.3">
      <c r="A948" s="14"/>
    </row>
    <row r="949" spans="1:1" x14ac:dyDescent="0.3">
      <c r="A949" s="14"/>
    </row>
    <row r="950" spans="1:1" x14ac:dyDescent="0.3">
      <c r="A950" s="14"/>
    </row>
    <row r="951" spans="1:1" x14ac:dyDescent="0.3">
      <c r="A951" s="14"/>
    </row>
    <row r="952" spans="1:1" x14ac:dyDescent="0.3">
      <c r="A952" s="14"/>
    </row>
    <row r="953" spans="1:1" x14ac:dyDescent="0.3">
      <c r="A953" s="14"/>
    </row>
    <row r="954" spans="1:1" x14ac:dyDescent="0.3">
      <c r="A954" s="14"/>
    </row>
    <row r="955" spans="1:1" x14ac:dyDescent="0.3">
      <c r="A955" s="14"/>
    </row>
    <row r="956" spans="1:1" x14ac:dyDescent="0.3">
      <c r="A956" s="14"/>
    </row>
    <row r="957" spans="1:1" x14ac:dyDescent="0.3">
      <c r="A957" s="14"/>
    </row>
    <row r="958" spans="1:1" x14ac:dyDescent="0.3">
      <c r="A958" s="14"/>
    </row>
    <row r="959" spans="1:1" x14ac:dyDescent="0.3">
      <c r="A959" s="14"/>
    </row>
    <row r="960" spans="1:1" x14ac:dyDescent="0.3">
      <c r="A960" s="14"/>
    </row>
    <row r="961" spans="1:1" x14ac:dyDescent="0.3">
      <c r="A961" s="14"/>
    </row>
    <row r="962" spans="1:1" x14ac:dyDescent="0.3">
      <c r="A962" s="14"/>
    </row>
    <row r="963" spans="1:1" x14ac:dyDescent="0.3">
      <c r="A963" s="14"/>
    </row>
    <row r="964" spans="1:1" x14ac:dyDescent="0.3">
      <c r="A964" s="14"/>
    </row>
    <row r="965" spans="1:1" x14ac:dyDescent="0.3">
      <c r="A965" s="14"/>
    </row>
    <row r="966" spans="1:1" x14ac:dyDescent="0.3">
      <c r="A966" s="14"/>
    </row>
    <row r="967" spans="1:1" x14ac:dyDescent="0.3">
      <c r="A967" s="14"/>
    </row>
    <row r="968" spans="1:1" x14ac:dyDescent="0.3">
      <c r="A968" s="14"/>
    </row>
    <row r="969" spans="1:1" x14ac:dyDescent="0.3">
      <c r="A969" s="14"/>
    </row>
    <row r="970" spans="1:1" x14ac:dyDescent="0.3">
      <c r="A970" s="14"/>
    </row>
    <row r="971" spans="1:1" x14ac:dyDescent="0.3">
      <c r="A971" s="14"/>
    </row>
    <row r="972" spans="1:1" x14ac:dyDescent="0.3">
      <c r="A972" s="14"/>
    </row>
    <row r="973" spans="1:1" x14ac:dyDescent="0.3">
      <c r="A973" s="14"/>
    </row>
    <row r="974" spans="1:1" x14ac:dyDescent="0.3">
      <c r="A974" s="14"/>
    </row>
    <row r="975" spans="1:1" x14ac:dyDescent="0.3">
      <c r="A975" s="14"/>
    </row>
    <row r="976" spans="1:1" x14ac:dyDescent="0.3">
      <c r="A976" s="14"/>
    </row>
    <row r="977" spans="1:1" x14ac:dyDescent="0.3">
      <c r="A977" s="14"/>
    </row>
    <row r="978" spans="1:1" x14ac:dyDescent="0.3">
      <c r="A978" s="14"/>
    </row>
    <row r="979" spans="1:1" x14ac:dyDescent="0.3">
      <c r="A979" s="14"/>
    </row>
    <row r="980" spans="1:1" x14ac:dyDescent="0.3">
      <c r="A980" s="14"/>
    </row>
    <row r="981" spans="1:1" x14ac:dyDescent="0.3">
      <c r="A981" s="14"/>
    </row>
    <row r="982" spans="1:1" x14ac:dyDescent="0.3">
      <c r="A982" s="14"/>
    </row>
    <row r="983" spans="1:1" x14ac:dyDescent="0.3">
      <c r="A983" s="14"/>
    </row>
    <row r="984" spans="1:1" x14ac:dyDescent="0.3">
      <c r="A984" s="14"/>
    </row>
    <row r="985" spans="1:1" x14ac:dyDescent="0.3">
      <c r="A985" s="14"/>
    </row>
    <row r="986" spans="1:1" x14ac:dyDescent="0.3">
      <c r="A986" s="14"/>
    </row>
    <row r="987" spans="1:1" x14ac:dyDescent="0.3">
      <c r="A987" s="14"/>
    </row>
    <row r="988" spans="1:1" x14ac:dyDescent="0.3">
      <c r="A988" s="14"/>
    </row>
    <row r="989" spans="1:1" x14ac:dyDescent="0.3">
      <c r="A989" s="14"/>
    </row>
    <row r="990" spans="1:1" x14ac:dyDescent="0.3">
      <c r="A990" s="14"/>
    </row>
    <row r="991" spans="1:1" x14ac:dyDescent="0.3">
      <c r="A991" s="14"/>
    </row>
    <row r="992" spans="1:1" x14ac:dyDescent="0.3">
      <c r="A992" s="14"/>
    </row>
    <row r="993" spans="1:1" x14ac:dyDescent="0.3">
      <c r="A993" s="14"/>
    </row>
    <row r="994" spans="1:1" x14ac:dyDescent="0.3">
      <c r="A994" s="14"/>
    </row>
    <row r="995" spans="1:1" x14ac:dyDescent="0.3">
      <c r="A995" s="14"/>
    </row>
    <row r="996" spans="1:1" x14ac:dyDescent="0.3">
      <c r="A996" s="14"/>
    </row>
    <row r="997" spans="1:1" x14ac:dyDescent="0.3">
      <c r="A997" s="14"/>
    </row>
    <row r="998" spans="1:1" x14ac:dyDescent="0.3">
      <c r="A998" s="14"/>
    </row>
    <row r="999" spans="1:1" x14ac:dyDescent="0.3">
      <c r="A999" s="14"/>
    </row>
    <row r="1000" spans="1:1" x14ac:dyDescent="0.3">
      <c r="A1000" s="14"/>
    </row>
    <row r="1001" spans="1:1" x14ac:dyDescent="0.3">
      <c r="A1001" s="14"/>
    </row>
    <row r="1002" spans="1:1" x14ac:dyDescent="0.3">
      <c r="A1002" s="14"/>
    </row>
    <row r="1003" spans="1:1" x14ac:dyDescent="0.3">
      <c r="A1003" s="14"/>
    </row>
    <row r="1004" spans="1:1" x14ac:dyDescent="0.3">
      <c r="A1004" s="14"/>
    </row>
    <row r="1005" spans="1:1" x14ac:dyDescent="0.3">
      <c r="A1005" s="14"/>
    </row>
    <row r="1006" spans="1:1" x14ac:dyDescent="0.3">
      <c r="A1006" s="14"/>
    </row>
    <row r="1007" spans="1:1" x14ac:dyDescent="0.3">
      <c r="A1007" s="14"/>
    </row>
    <row r="1008" spans="1:1" x14ac:dyDescent="0.3">
      <c r="A1008" s="14"/>
    </row>
    <row r="1009" spans="1:1" x14ac:dyDescent="0.3">
      <c r="A1009" s="14"/>
    </row>
    <row r="1010" spans="1:1" x14ac:dyDescent="0.3">
      <c r="A1010" s="14"/>
    </row>
    <row r="1011" spans="1:1" x14ac:dyDescent="0.3">
      <c r="A1011" s="14"/>
    </row>
    <row r="1012" spans="1:1" x14ac:dyDescent="0.3">
      <c r="A1012" s="14"/>
    </row>
    <row r="1013" spans="1:1" x14ac:dyDescent="0.3">
      <c r="A1013" s="14"/>
    </row>
    <row r="1014" spans="1:1" x14ac:dyDescent="0.3">
      <c r="A1014" s="14"/>
    </row>
    <row r="1015" spans="1:1" x14ac:dyDescent="0.3">
      <c r="A1015" s="14"/>
    </row>
    <row r="1016" spans="1:1" x14ac:dyDescent="0.3">
      <c r="A1016" s="14"/>
    </row>
    <row r="1017" spans="1:1" x14ac:dyDescent="0.3">
      <c r="A1017" s="14"/>
    </row>
    <row r="1018" spans="1:1" x14ac:dyDescent="0.3">
      <c r="A1018" s="14"/>
    </row>
    <row r="1019" spans="1:1" x14ac:dyDescent="0.3">
      <c r="A1019" s="14"/>
    </row>
    <row r="1020" spans="1:1" x14ac:dyDescent="0.3">
      <c r="A1020" s="14"/>
    </row>
    <row r="1021" spans="1:1" x14ac:dyDescent="0.3">
      <c r="A1021" s="14"/>
    </row>
    <row r="1022" spans="1:1" x14ac:dyDescent="0.3">
      <c r="A1022" s="14"/>
    </row>
    <row r="1023" spans="1:1" x14ac:dyDescent="0.3">
      <c r="A1023" s="14"/>
    </row>
    <row r="1024" spans="1:1" x14ac:dyDescent="0.3">
      <c r="A1024" s="14"/>
    </row>
    <row r="1025" spans="1:1" x14ac:dyDescent="0.3">
      <c r="A1025" s="14"/>
    </row>
    <row r="1026" spans="1:1" x14ac:dyDescent="0.3">
      <c r="A1026" s="14"/>
    </row>
    <row r="1027" spans="1:1" x14ac:dyDescent="0.3">
      <c r="A1027" s="14"/>
    </row>
    <row r="1028" spans="1:1" x14ac:dyDescent="0.3">
      <c r="A1028" s="14"/>
    </row>
    <row r="1029" spans="1:1" x14ac:dyDescent="0.3">
      <c r="A1029" s="14"/>
    </row>
    <row r="1030" spans="1:1" x14ac:dyDescent="0.3">
      <c r="A1030" s="14"/>
    </row>
    <row r="1031" spans="1:1" x14ac:dyDescent="0.3">
      <c r="A1031" s="14"/>
    </row>
    <row r="1032" spans="1:1" x14ac:dyDescent="0.3">
      <c r="A1032" s="14"/>
    </row>
    <row r="1033" spans="1:1" x14ac:dyDescent="0.3">
      <c r="A1033" s="14"/>
    </row>
    <row r="1034" spans="1:1" x14ac:dyDescent="0.3">
      <c r="A1034" s="14"/>
    </row>
    <row r="1035" spans="1:1" x14ac:dyDescent="0.3">
      <c r="A1035" s="14"/>
    </row>
    <row r="1036" spans="1:1" x14ac:dyDescent="0.3">
      <c r="A1036" s="14"/>
    </row>
    <row r="1037" spans="1:1" x14ac:dyDescent="0.3">
      <c r="A1037" s="14"/>
    </row>
    <row r="1038" spans="1:1" x14ac:dyDescent="0.3">
      <c r="A1038" s="14"/>
    </row>
    <row r="1039" spans="1:1" x14ac:dyDescent="0.3">
      <c r="A1039" s="14"/>
    </row>
    <row r="1040" spans="1:1" x14ac:dyDescent="0.3">
      <c r="A1040" s="14"/>
    </row>
    <row r="1041" spans="1:1" x14ac:dyDescent="0.3">
      <c r="A1041" s="14"/>
    </row>
    <row r="1042" spans="1:1" x14ac:dyDescent="0.3">
      <c r="A1042" s="14"/>
    </row>
    <row r="1043" spans="1:1" x14ac:dyDescent="0.3">
      <c r="A1043" s="14"/>
    </row>
    <row r="1044" spans="1:1" x14ac:dyDescent="0.3">
      <c r="A1044" s="14"/>
    </row>
    <row r="1045" spans="1:1" x14ac:dyDescent="0.3">
      <c r="A1045" s="14"/>
    </row>
    <row r="1046" spans="1:1" x14ac:dyDescent="0.3">
      <c r="A1046" s="14"/>
    </row>
    <row r="1047" spans="1:1" x14ac:dyDescent="0.3">
      <c r="A1047" s="14"/>
    </row>
    <row r="1048" spans="1:1" x14ac:dyDescent="0.3">
      <c r="A1048" s="14"/>
    </row>
    <row r="1049" spans="1:1" x14ac:dyDescent="0.3">
      <c r="A1049" s="14"/>
    </row>
    <row r="1050" spans="1:1" x14ac:dyDescent="0.3">
      <c r="A1050" s="14"/>
    </row>
    <row r="1051" spans="1:1" x14ac:dyDescent="0.3">
      <c r="A1051" s="14"/>
    </row>
    <row r="1052" spans="1:1" x14ac:dyDescent="0.3">
      <c r="A1052" s="14"/>
    </row>
    <row r="1053" spans="1:1" x14ac:dyDescent="0.3">
      <c r="A1053" s="14"/>
    </row>
    <row r="1054" spans="1:1" x14ac:dyDescent="0.3">
      <c r="A1054" s="14"/>
    </row>
    <row r="1055" spans="1:1" x14ac:dyDescent="0.3">
      <c r="A1055" s="14"/>
    </row>
    <row r="1056" spans="1:1" x14ac:dyDescent="0.3">
      <c r="A1056" s="14"/>
    </row>
    <row r="1057" spans="1:1" x14ac:dyDescent="0.3">
      <c r="A1057" s="14"/>
    </row>
    <row r="1058" spans="1:1" x14ac:dyDescent="0.3">
      <c r="A1058" s="14"/>
    </row>
    <row r="1059" spans="1:1" x14ac:dyDescent="0.3">
      <c r="A1059" s="14"/>
    </row>
    <row r="1060" spans="1:1" x14ac:dyDescent="0.3">
      <c r="A1060" s="14"/>
    </row>
    <row r="1061" spans="1:1" x14ac:dyDescent="0.3">
      <c r="A1061" s="14"/>
    </row>
    <row r="1062" spans="1:1" x14ac:dyDescent="0.3">
      <c r="A1062" s="14"/>
    </row>
    <row r="1063" spans="1:1" x14ac:dyDescent="0.3">
      <c r="A1063" s="14"/>
    </row>
    <row r="1064" spans="1:1" x14ac:dyDescent="0.3">
      <c r="A1064" s="14"/>
    </row>
    <row r="1065" spans="1:1" x14ac:dyDescent="0.3">
      <c r="A1065" s="14"/>
    </row>
    <row r="1066" spans="1:1" x14ac:dyDescent="0.3">
      <c r="A1066" s="14"/>
    </row>
    <row r="1067" spans="1:1" x14ac:dyDescent="0.3">
      <c r="A1067" s="14"/>
    </row>
    <row r="1068" spans="1:1" x14ac:dyDescent="0.3">
      <c r="A1068" s="14"/>
    </row>
    <row r="1069" spans="1:1" x14ac:dyDescent="0.3">
      <c r="A1069" s="14"/>
    </row>
    <row r="1070" spans="1:1" x14ac:dyDescent="0.3">
      <c r="A1070" s="14"/>
    </row>
    <row r="1071" spans="1:1" x14ac:dyDescent="0.3">
      <c r="A1071" s="14"/>
    </row>
    <row r="1072" spans="1:1" x14ac:dyDescent="0.3">
      <c r="A1072" s="14"/>
    </row>
    <row r="1073" spans="1:1" x14ac:dyDescent="0.3">
      <c r="A1073" s="14"/>
    </row>
    <row r="1074" spans="1:1" x14ac:dyDescent="0.3">
      <c r="A1074" s="14"/>
    </row>
    <row r="1075" spans="1:1" x14ac:dyDescent="0.3">
      <c r="A1075" s="14"/>
    </row>
    <row r="1076" spans="1:1" x14ac:dyDescent="0.3">
      <c r="A1076" s="14"/>
    </row>
    <row r="1077" spans="1:1" x14ac:dyDescent="0.3">
      <c r="A1077" s="14"/>
    </row>
    <row r="1078" spans="1:1" x14ac:dyDescent="0.3">
      <c r="A1078" s="14"/>
    </row>
    <row r="1079" spans="1:1" x14ac:dyDescent="0.3">
      <c r="A1079" s="14"/>
    </row>
    <row r="1080" spans="1:1" x14ac:dyDescent="0.3">
      <c r="A1080" s="14"/>
    </row>
    <row r="1081" spans="1:1" x14ac:dyDescent="0.3">
      <c r="A1081" s="14"/>
    </row>
    <row r="1082" spans="1:1" x14ac:dyDescent="0.3">
      <c r="A1082" s="14"/>
    </row>
    <row r="1083" spans="1:1" x14ac:dyDescent="0.3">
      <c r="A1083" s="14"/>
    </row>
    <row r="1084" spans="1:1" x14ac:dyDescent="0.3">
      <c r="A1084" s="14"/>
    </row>
    <row r="1085" spans="1:1" x14ac:dyDescent="0.3">
      <c r="A1085" s="14"/>
    </row>
    <row r="1086" spans="1:1" x14ac:dyDescent="0.3">
      <c r="A1086" s="14"/>
    </row>
    <row r="1087" spans="1:1" x14ac:dyDescent="0.3">
      <c r="A1087" s="14"/>
    </row>
    <row r="1088" spans="1:1" x14ac:dyDescent="0.3">
      <c r="A1088" s="14"/>
    </row>
    <row r="1089" spans="1:1" x14ac:dyDescent="0.3">
      <c r="A1089" s="14"/>
    </row>
    <row r="1090" spans="1:1" x14ac:dyDescent="0.3">
      <c r="A1090" s="14"/>
    </row>
    <row r="1091" spans="1:1" x14ac:dyDescent="0.3">
      <c r="A1091" s="14"/>
    </row>
    <row r="1092" spans="1:1" x14ac:dyDescent="0.3">
      <c r="A1092" s="14"/>
    </row>
    <row r="1093" spans="1:1" x14ac:dyDescent="0.3">
      <c r="A1093" s="14"/>
    </row>
    <row r="1094" spans="1:1" x14ac:dyDescent="0.3">
      <c r="A1094" s="14"/>
    </row>
    <row r="1095" spans="1:1" x14ac:dyDescent="0.3">
      <c r="A1095" s="14"/>
    </row>
    <row r="1096" spans="1:1" x14ac:dyDescent="0.3">
      <c r="A1096" s="14"/>
    </row>
    <row r="1097" spans="1:1" x14ac:dyDescent="0.3">
      <c r="A1097" s="14"/>
    </row>
    <row r="1098" spans="1:1" x14ac:dyDescent="0.3">
      <c r="A1098" s="14"/>
    </row>
    <row r="1099" spans="1:1" x14ac:dyDescent="0.3">
      <c r="A1099" s="14"/>
    </row>
    <row r="1100" spans="1:1" x14ac:dyDescent="0.3">
      <c r="A1100" s="14"/>
    </row>
    <row r="1101" spans="1:1" x14ac:dyDescent="0.3">
      <c r="A1101" s="14"/>
    </row>
    <row r="1102" spans="1:1" x14ac:dyDescent="0.3">
      <c r="A1102" s="14"/>
    </row>
    <row r="1103" spans="1:1" x14ac:dyDescent="0.3">
      <c r="A1103" s="14"/>
    </row>
    <row r="1104" spans="1:1" x14ac:dyDescent="0.3">
      <c r="A1104" s="14"/>
    </row>
    <row r="1105" spans="1:1" x14ac:dyDescent="0.3">
      <c r="A1105" s="14"/>
    </row>
    <row r="1106" spans="1:1" x14ac:dyDescent="0.3">
      <c r="A1106" s="14"/>
    </row>
    <row r="1107" spans="1:1" x14ac:dyDescent="0.3">
      <c r="A1107" s="14"/>
    </row>
    <row r="1108" spans="1:1" x14ac:dyDescent="0.3">
      <c r="A1108" s="14"/>
    </row>
    <row r="1109" spans="1:1" x14ac:dyDescent="0.3">
      <c r="A1109" s="14"/>
    </row>
    <row r="1110" spans="1:1" x14ac:dyDescent="0.3">
      <c r="A1110" s="14"/>
    </row>
    <row r="1111" spans="1:1" x14ac:dyDescent="0.3">
      <c r="A1111" s="14"/>
    </row>
    <row r="1112" spans="1:1" x14ac:dyDescent="0.3">
      <c r="A1112" s="14"/>
    </row>
    <row r="1113" spans="1:1" x14ac:dyDescent="0.3">
      <c r="A1113" s="14"/>
    </row>
    <row r="1114" spans="1:1" x14ac:dyDescent="0.3">
      <c r="A1114" s="14"/>
    </row>
    <row r="1115" spans="1:1" x14ac:dyDescent="0.3">
      <c r="A1115" s="14"/>
    </row>
    <row r="1116" spans="1:1" x14ac:dyDescent="0.3">
      <c r="A1116" s="14"/>
    </row>
    <row r="1117" spans="1:1" x14ac:dyDescent="0.3">
      <c r="A1117" s="14"/>
    </row>
    <row r="1118" spans="1:1" x14ac:dyDescent="0.3">
      <c r="A1118" s="14"/>
    </row>
    <row r="1119" spans="1:1" x14ac:dyDescent="0.3">
      <c r="A1119" s="14"/>
    </row>
    <row r="1120" spans="1:1" x14ac:dyDescent="0.3">
      <c r="A1120" s="14"/>
    </row>
    <row r="1121" spans="1:1" x14ac:dyDescent="0.3">
      <c r="A1121" s="14"/>
    </row>
    <row r="1122" spans="1:1" x14ac:dyDescent="0.3">
      <c r="A1122" s="14"/>
    </row>
    <row r="1123" spans="1:1" x14ac:dyDescent="0.3">
      <c r="A1123" s="14"/>
    </row>
    <row r="1124" spans="1:1" x14ac:dyDescent="0.3">
      <c r="A1124" s="14"/>
    </row>
    <row r="1125" spans="1:1" x14ac:dyDescent="0.3">
      <c r="A1125" s="14"/>
    </row>
    <row r="1126" spans="1:1" x14ac:dyDescent="0.3">
      <c r="A1126" s="14"/>
    </row>
    <row r="1127" spans="1:1" x14ac:dyDescent="0.3">
      <c r="A1127" s="14"/>
    </row>
    <row r="1128" spans="1:1" x14ac:dyDescent="0.3">
      <c r="A1128" s="14"/>
    </row>
    <row r="1129" spans="1:1" x14ac:dyDescent="0.3">
      <c r="A1129" s="14"/>
    </row>
    <row r="1130" spans="1:1" x14ac:dyDescent="0.3">
      <c r="A1130" s="14"/>
    </row>
    <row r="1131" spans="1:1" x14ac:dyDescent="0.3">
      <c r="A1131" s="14"/>
    </row>
    <row r="1132" spans="1:1" x14ac:dyDescent="0.3">
      <c r="A1132" s="14"/>
    </row>
    <row r="1133" spans="1:1" x14ac:dyDescent="0.3">
      <c r="A1133" s="14"/>
    </row>
    <row r="1134" spans="1:1" x14ac:dyDescent="0.3">
      <c r="A1134" s="14"/>
    </row>
    <row r="1135" spans="1:1" x14ac:dyDescent="0.3">
      <c r="A1135" s="14"/>
    </row>
    <row r="1136" spans="1:1" x14ac:dyDescent="0.3">
      <c r="A1136" s="14"/>
    </row>
    <row r="1137" spans="1:1" x14ac:dyDescent="0.3">
      <c r="A1137" s="14"/>
    </row>
    <row r="1138" spans="1:1" x14ac:dyDescent="0.3">
      <c r="A1138" s="14"/>
    </row>
    <row r="1139" spans="1:1" x14ac:dyDescent="0.3">
      <c r="A1139" s="14"/>
    </row>
    <row r="1140" spans="1:1" x14ac:dyDescent="0.3">
      <c r="A1140" s="14"/>
    </row>
    <row r="1141" spans="1:1" x14ac:dyDescent="0.3">
      <c r="A1141" s="14"/>
    </row>
    <row r="1142" spans="1:1" x14ac:dyDescent="0.3">
      <c r="A1142" s="14"/>
    </row>
    <row r="1143" spans="1:1" x14ac:dyDescent="0.3">
      <c r="A1143" s="14"/>
    </row>
    <row r="1144" spans="1:1" x14ac:dyDescent="0.3">
      <c r="A1144" s="14"/>
    </row>
    <row r="1145" spans="1:1" x14ac:dyDescent="0.3">
      <c r="A1145" s="14"/>
    </row>
    <row r="1146" spans="1:1" x14ac:dyDescent="0.3">
      <c r="A1146" s="14"/>
    </row>
    <row r="1147" spans="1:1" x14ac:dyDescent="0.3">
      <c r="A1147" s="14"/>
    </row>
    <row r="1148" spans="1:1" x14ac:dyDescent="0.3">
      <c r="A1148" s="14"/>
    </row>
    <row r="1149" spans="1:1" x14ac:dyDescent="0.3">
      <c r="A1149" s="14"/>
    </row>
    <row r="1150" spans="1:1" x14ac:dyDescent="0.3">
      <c r="A1150" s="14"/>
    </row>
    <row r="1151" spans="1:1" x14ac:dyDescent="0.3">
      <c r="A1151" s="14"/>
    </row>
    <row r="1152" spans="1:1" x14ac:dyDescent="0.3">
      <c r="A1152" s="14"/>
    </row>
    <row r="1153" spans="1:1" x14ac:dyDescent="0.3">
      <c r="A1153" s="14"/>
    </row>
    <row r="1154" spans="1:1" x14ac:dyDescent="0.3">
      <c r="A1154" s="14"/>
    </row>
    <row r="1155" spans="1:1" x14ac:dyDescent="0.3">
      <c r="A1155" s="14"/>
    </row>
    <row r="1156" spans="1:1" x14ac:dyDescent="0.3">
      <c r="A1156" s="14"/>
    </row>
    <row r="1157" spans="1:1" x14ac:dyDescent="0.3">
      <c r="A1157" s="14"/>
    </row>
    <row r="1158" spans="1:1" x14ac:dyDescent="0.3">
      <c r="A1158" s="14"/>
    </row>
    <row r="1159" spans="1:1" x14ac:dyDescent="0.3">
      <c r="A1159" s="14"/>
    </row>
    <row r="1160" spans="1:1" x14ac:dyDescent="0.3">
      <c r="A1160" s="14"/>
    </row>
    <row r="1161" spans="1:1" x14ac:dyDescent="0.3">
      <c r="A1161" s="14"/>
    </row>
    <row r="1162" spans="1:1" x14ac:dyDescent="0.3">
      <c r="A1162" s="14"/>
    </row>
    <row r="1163" spans="1:1" x14ac:dyDescent="0.3">
      <c r="A1163" s="14"/>
    </row>
    <row r="1164" spans="1:1" x14ac:dyDescent="0.3">
      <c r="A1164" s="14"/>
    </row>
    <row r="1165" spans="1:1" x14ac:dyDescent="0.3">
      <c r="A1165" s="14"/>
    </row>
    <row r="1166" spans="1:1" x14ac:dyDescent="0.3">
      <c r="A1166" s="14"/>
    </row>
    <row r="1167" spans="1:1" x14ac:dyDescent="0.3">
      <c r="A1167" s="14"/>
    </row>
    <row r="1168" spans="1:1" x14ac:dyDescent="0.3">
      <c r="A1168" s="14"/>
    </row>
    <row r="1169" spans="1:1" x14ac:dyDescent="0.3">
      <c r="A1169" s="14"/>
    </row>
    <row r="1170" spans="1:1" x14ac:dyDescent="0.3">
      <c r="A1170" s="14"/>
    </row>
    <row r="1171" spans="1:1" x14ac:dyDescent="0.3">
      <c r="A1171" s="14"/>
    </row>
    <row r="1172" spans="1:1" x14ac:dyDescent="0.3">
      <c r="A1172" s="14"/>
    </row>
    <row r="1173" spans="1:1" x14ac:dyDescent="0.3">
      <c r="A1173" s="14"/>
    </row>
    <row r="1174" spans="1:1" x14ac:dyDescent="0.3">
      <c r="A1174" s="14"/>
    </row>
    <row r="1175" spans="1:1" x14ac:dyDescent="0.3">
      <c r="A1175" s="14"/>
    </row>
    <row r="1176" spans="1:1" x14ac:dyDescent="0.3">
      <c r="A1176" s="14"/>
    </row>
    <row r="1177" spans="1:1" x14ac:dyDescent="0.3">
      <c r="A1177" s="14"/>
    </row>
    <row r="1178" spans="1:1" x14ac:dyDescent="0.3">
      <c r="A1178" s="14"/>
    </row>
    <row r="1179" spans="1:1" x14ac:dyDescent="0.3">
      <c r="A1179" s="14"/>
    </row>
    <row r="1180" spans="1:1" x14ac:dyDescent="0.3">
      <c r="A1180" s="14"/>
    </row>
    <row r="1181" spans="1:1" x14ac:dyDescent="0.3">
      <c r="A1181" s="14"/>
    </row>
    <row r="1182" spans="1:1" x14ac:dyDescent="0.3">
      <c r="A1182" s="14"/>
    </row>
    <row r="1183" spans="1:1" x14ac:dyDescent="0.3">
      <c r="A1183" s="14"/>
    </row>
    <row r="1184" spans="1:1" x14ac:dyDescent="0.3">
      <c r="A1184" s="14"/>
    </row>
    <row r="1185" spans="1:1" x14ac:dyDescent="0.3">
      <c r="A1185" s="14"/>
    </row>
    <row r="1186" spans="1:1" x14ac:dyDescent="0.3">
      <c r="A1186" s="14"/>
    </row>
    <row r="1187" spans="1:1" x14ac:dyDescent="0.3">
      <c r="A1187" s="14"/>
    </row>
    <row r="1188" spans="1:1" x14ac:dyDescent="0.3">
      <c r="A1188" s="14"/>
    </row>
    <row r="1189" spans="1:1" x14ac:dyDescent="0.3">
      <c r="A1189" s="14"/>
    </row>
    <row r="1190" spans="1:1" x14ac:dyDescent="0.3">
      <c r="A1190" s="14"/>
    </row>
    <row r="1191" spans="1:1" x14ac:dyDescent="0.3">
      <c r="A1191" s="14"/>
    </row>
    <row r="1192" spans="1:1" x14ac:dyDescent="0.3">
      <c r="A1192" s="14"/>
    </row>
    <row r="1193" spans="1:1" x14ac:dyDescent="0.3">
      <c r="A1193" s="14"/>
    </row>
    <row r="1194" spans="1:1" x14ac:dyDescent="0.3">
      <c r="A1194" s="14"/>
    </row>
    <row r="1195" spans="1:1" x14ac:dyDescent="0.3">
      <c r="A1195" s="14"/>
    </row>
    <row r="1196" spans="1:1" x14ac:dyDescent="0.3">
      <c r="A1196" s="14"/>
    </row>
    <row r="1197" spans="1:1" x14ac:dyDescent="0.3">
      <c r="A1197" s="14"/>
    </row>
    <row r="1198" spans="1:1" x14ac:dyDescent="0.3">
      <c r="A1198" s="14"/>
    </row>
    <row r="1199" spans="1:1" x14ac:dyDescent="0.3">
      <c r="A1199" s="14"/>
    </row>
    <row r="1200" spans="1:1" x14ac:dyDescent="0.3">
      <c r="A1200" s="14"/>
    </row>
    <row r="1201" spans="1:1" x14ac:dyDescent="0.3">
      <c r="A1201" s="14"/>
    </row>
    <row r="1202" spans="1:1" x14ac:dyDescent="0.3">
      <c r="A1202" s="14"/>
    </row>
    <row r="1203" spans="1:1" x14ac:dyDescent="0.3">
      <c r="A1203" s="14"/>
    </row>
    <row r="1204" spans="1:1" x14ac:dyDescent="0.3">
      <c r="A1204" s="14"/>
    </row>
    <row r="1205" spans="1:1" x14ac:dyDescent="0.3">
      <c r="A1205" s="14"/>
    </row>
    <row r="1206" spans="1:1" x14ac:dyDescent="0.3">
      <c r="A1206" s="14"/>
    </row>
    <row r="1207" spans="1:1" x14ac:dyDescent="0.3">
      <c r="A1207" s="14"/>
    </row>
    <row r="1208" spans="1:1" x14ac:dyDescent="0.3">
      <c r="A1208" s="14"/>
    </row>
    <row r="1209" spans="1:1" x14ac:dyDescent="0.3">
      <c r="A1209" s="14"/>
    </row>
    <row r="1210" spans="1:1" x14ac:dyDescent="0.3">
      <c r="A1210" s="14"/>
    </row>
    <row r="1211" spans="1:1" x14ac:dyDescent="0.3">
      <c r="A1211" s="14"/>
    </row>
    <row r="1212" spans="1:1" x14ac:dyDescent="0.3">
      <c r="A1212" s="14"/>
    </row>
    <row r="1213" spans="1:1" x14ac:dyDescent="0.3">
      <c r="A1213" s="14"/>
    </row>
    <row r="1214" spans="1:1" x14ac:dyDescent="0.3">
      <c r="A1214" s="14"/>
    </row>
    <row r="1215" spans="1:1" x14ac:dyDescent="0.3">
      <c r="A1215" s="14"/>
    </row>
    <row r="1216" spans="1:1" x14ac:dyDescent="0.3">
      <c r="A1216" s="14"/>
    </row>
    <row r="1217" spans="1:1" x14ac:dyDescent="0.3">
      <c r="A1217" s="14"/>
    </row>
    <row r="1218" spans="1:1" x14ac:dyDescent="0.3">
      <c r="A1218" s="14"/>
    </row>
    <row r="1219" spans="1:1" x14ac:dyDescent="0.3">
      <c r="A1219" s="14"/>
    </row>
    <row r="1220" spans="1:1" x14ac:dyDescent="0.3">
      <c r="A1220" s="14"/>
    </row>
    <row r="1221" spans="1:1" x14ac:dyDescent="0.3">
      <c r="A1221" s="14"/>
    </row>
    <row r="1222" spans="1:1" x14ac:dyDescent="0.3">
      <c r="A1222" s="14"/>
    </row>
    <row r="1223" spans="1:1" x14ac:dyDescent="0.3">
      <c r="A1223" s="14"/>
    </row>
    <row r="1224" spans="1:1" x14ac:dyDescent="0.3">
      <c r="A1224" s="14"/>
    </row>
    <row r="1225" spans="1:1" x14ac:dyDescent="0.3">
      <c r="A1225" s="14"/>
    </row>
    <row r="1226" spans="1:1" x14ac:dyDescent="0.3">
      <c r="A1226" s="14"/>
    </row>
    <row r="1227" spans="1:1" x14ac:dyDescent="0.3">
      <c r="A1227" s="14"/>
    </row>
    <row r="1228" spans="1:1" x14ac:dyDescent="0.3">
      <c r="A1228" s="14"/>
    </row>
    <row r="1229" spans="1:1" x14ac:dyDescent="0.3">
      <c r="A1229" s="14"/>
    </row>
    <row r="1230" spans="1:1" x14ac:dyDescent="0.3">
      <c r="A1230" s="14"/>
    </row>
    <row r="1231" spans="1:1" x14ac:dyDescent="0.3">
      <c r="A1231" s="14"/>
    </row>
    <row r="1232" spans="1:1" x14ac:dyDescent="0.3">
      <c r="A1232" s="14"/>
    </row>
    <row r="1233" spans="1:1" x14ac:dyDescent="0.3">
      <c r="A1233" s="14"/>
    </row>
    <row r="1234" spans="1:1" x14ac:dyDescent="0.3">
      <c r="A1234" s="14"/>
    </row>
    <row r="1235" spans="1:1" x14ac:dyDescent="0.3">
      <c r="A1235" s="14"/>
    </row>
    <row r="1236" spans="1:1" x14ac:dyDescent="0.3">
      <c r="A1236" s="14"/>
    </row>
    <row r="1237" spans="1:1" x14ac:dyDescent="0.3">
      <c r="A1237" s="14"/>
    </row>
    <row r="1238" spans="1:1" x14ac:dyDescent="0.3">
      <c r="A1238" s="14"/>
    </row>
    <row r="1239" spans="1:1" x14ac:dyDescent="0.3">
      <c r="A1239" s="14"/>
    </row>
    <row r="1240" spans="1:1" x14ac:dyDescent="0.3">
      <c r="A1240" s="14"/>
    </row>
    <row r="1241" spans="1:1" x14ac:dyDescent="0.3">
      <c r="A1241" s="14"/>
    </row>
    <row r="1242" spans="1:1" x14ac:dyDescent="0.3">
      <c r="A1242" s="14"/>
    </row>
    <row r="1243" spans="1:1" x14ac:dyDescent="0.3">
      <c r="A1243" s="14"/>
    </row>
    <row r="1244" spans="1:1" x14ac:dyDescent="0.3">
      <c r="A1244" s="14"/>
    </row>
    <row r="1245" spans="1:1" x14ac:dyDescent="0.3">
      <c r="A1245" s="14"/>
    </row>
    <row r="1246" spans="1:1" x14ac:dyDescent="0.3">
      <c r="A1246" s="14"/>
    </row>
    <row r="1247" spans="1:1" x14ac:dyDescent="0.3">
      <c r="A1247" s="14"/>
    </row>
    <row r="1248" spans="1:1" x14ac:dyDescent="0.3">
      <c r="A1248" s="14"/>
    </row>
    <row r="1249" spans="1:1" x14ac:dyDescent="0.3">
      <c r="A1249" s="14"/>
    </row>
    <row r="1250" spans="1:1" x14ac:dyDescent="0.3">
      <c r="A1250" s="14"/>
    </row>
    <row r="1251" spans="1:1" x14ac:dyDescent="0.3">
      <c r="A1251" s="14"/>
    </row>
    <row r="1252" spans="1:1" x14ac:dyDescent="0.3">
      <c r="A1252" s="14"/>
    </row>
    <row r="1253" spans="1:1" x14ac:dyDescent="0.3">
      <c r="A1253" s="14"/>
    </row>
    <row r="1254" spans="1:1" x14ac:dyDescent="0.3">
      <c r="A1254" s="14"/>
    </row>
    <row r="1255" spans="1:1" x14ac:dyDescent="0.3">
      <c r="A1255" s="14"/>
    </row>
    <row r="1256" spans="1:1" x14ac:dyDescent="0.3">
      <c r="A1256" s="14"/>
    </row>
    <row r="1257" spans="1:1" x14ac:dyDescent="0.3">
      <c r="A1257" s="14"/>
    </row>
    <row r="1258" spans="1:1" x14ac:dyDescent="0.3">
      <c r="A1258" s="14"/>
    </row>
  </sheetData>
  <sheetProtection selectLockedCells="1"/>
  <protectedRanges>
    <protectedRange sqref="I65:J66 A11:J11 A10:J10 I21:J22 I32:J33 I43:J44 I54:J55" name="Personnel"/>
    <protectedRange sqref="I139:J139 J126:J128 J81 J109 M78:M80 M82:M83 M108 M129:M130" name="Personnel_3"/>
  </protectedRanges>
  <dataConsolidate/>
  <mergeCells count="227">
    <mergeCell ref="A1:F1"/>
    <mergeCell ref="H1:K1"/>
    <mergeCell ref="A2:A3"/>
    <mergeCell ref="B2:F3"/>
    <mergeCell ref="A6:B6"/>
    <mergeCell ref="K8:K9"/>
    <mergeCell ref="A10:B10"/>
    <mergeCell ref="F10:G10"/>
    <mergeCell ref="A11:B11"/>
    <mergeCell ref="F11:G11"/>
    <mergeCell ref="A7:B7"/>
    <mergeCell ref="A8:B9"/>
    <mergeCell ref="D8:D9"/>
    <mergeCell ref="E8:E9"/>
    <mergeCell ref="F8:G9"/>
    <mergeCell ref="H8:H9"/>
    <mergeCell ref="I8:I9"/>
    <mergeCell ref="J8:J9"/>
    <mergeCell ref="C8:C9"/>
    <mergeCell ref="C7:K7"/>
    <mergeCell ref="C6:K6"/>
    <mergeCell ref="D19:E20"/>
    <mergeCell ref="F19:H20"/>
    <mergeCell ref="I19:I20"/>
    <mergeCell ref="J19:J20"/>
    <mergeCell ref="K19:K20"/>
    <mergeCell ref="A14:K15"/>
    <mergeCell ref="D17:K17"/>
    <mergeCell ref="D18:K18"/>
    <mergeCell ref="A12:H12"/>
    <mergeCell ref="A18:C18"/>
    <mergeCell ref="A17:C17"/>
    <mergeCell ref="A19:C20"/>
    <mergeCell ref="D21:E21"/>
    <mergeCell ref="F21:H21"/>
    <mergeCell ref="A22:B22"/>
    <mergeCell ref="D22:E22"/>
    <mergeCell ref="F22:H22"/>
    <mergeCell ref="A30:E31"/>
    <mergeCell ref="F30:F31"/>
    <mergeCell ref="G30:G31"/>
    <mergeCell ref="H30:H31"/>
    <mergeCell ref="B29:C29"/>
    <mergeCell ref="A21:C21"/>
    <mergeCell ref="D32:E32"/>
    <mergeCell ref="D33:E33"/>
    <mergeCell ref="A34:H34"/>
    <mergeCell ref="A36:K37"/>
    <mergeCell ref="D39:K39"/>
    <mergeCell ref="K41:K42"/>
    <mergeCell ref="A23:H23"/>
    <mergeCell ref="A25:K26"/>
    <mergeCell ref="D28:E28"/>
    <mergeCell ref="F28:K28"/>
    <mergeCell ref="D29:E29"/>
    <mergeCell ref="F29:K29"/>
    <mergeCell ref="K30:K31"/>
    <mergeCell ref="I30:I31"/>
    <mergeCell ref="J30:J31"/>
    <mergeCell ref="B32:C32"/>
    <mergeCell ref="B28:C28"/>
    <mergeCell ref="A39:C39"/>
    <mergeCell ref="D43:E43"/>
    <mergeCell ref="F43:H43"/>
    <mergeCell ref="A44:B44"/>
    <mergeCell ref="D44:E44"/>
    <mergeCell ref="F44:H44"/>
    <mergeCell ref="D40:K40"/>
    <mergeCell ref="D41:E42"/>
    <mergeCell ref="F41:H42"/>
    <mergeCell ref="I41:I42"/>
    <mergeCell ref="J41:J42"/>
    <mergeCell ref="A43:C43"/>
    <mergeCell ref="A40:C40"/>
    <mergeCell ref="A41:C42"/>
    <mergeCell ref="D52:E53"/>
    <mergeCell ref="F52:H53"/>
    <mergeCell ref="I52:I53"/>
    <mergeCell ref="J52:J53"/>
    <mergeCell ref="K52:K53"/>
    <mergeCell ref="A45:H45"/>
    <mergeCell ref="A47:K48"/>
    <mergeCell ref="D50:K50"/>
    <mergeCell ref="D51:K51"/>
    <mergeCell ref="A51:C51"/>
    <mergeCell ref="A50:C50"/>
    <mergeCell ref="A52:C53"/>
    <mergeCell ref="J63:J64"/>
    <mergeCell ref="K63:K64"/>
    <mergeCell ref="A56:H56"/>
    <mergeCell ref="A58:K59"/>
    <mergeCell ref="D61:K61"/>
    <mergeCell ref="D62:K62"/>
    <mergeCell ref="A62:C62"/>
    <mergeCell ref="A61:C61"/>
    <mergeCell ref="D54:E54"/>
    <mergeCell ref="F54:H54"/>
    <mergeCell ref="A55:B55"/>
    <mergeCell ref="D55:E55"/>
    <mergeCell ref="F55:H55"/>
    <mergeCell ref="A54:C54"/>
    <mergeCell ref="D65:E65"/>
    <mergeCell ref="F65:H65"/>
    <mergeCell ref="D66:E66"/>
    <mergeCell ref="F66:H66"/>
    <mergeCell ref="D63:E64"/>
    <mergeCell ref="F63:H64"/>
    <mergeCell ref="A63:C64"/>
    <mergeCell ref="A66:C66"/>
    <mergeCell ref="I63:I64"/>
    <mergeCell ref="A65:C65"/>
    <mergeCell ref="A80:C80"/>
    <mergeCell ref="D80:G80"/>
    <mergeCell ref="H80:K80"/>
    <mergeCell ref="A81:C81"/>
    <mergeCell ref="D81:F81"/>
    <mergeCell ref="G81:H81"/>
    <mergeCell ref="A82:C82"/>
    <mergeCell ref="A67:H67"/>
    <mergeCell ref="A69:K70"/>
    <mergeCell ref="I76:I77"/>
    <mergeCell ref="J76:J77"/>
    <mergeCell ref="K76:K77"/>
    <mergeCell ref="A78:C78"/>
    <mergeCell ref="D78:G78"/>
    <mergeCell ref="H78:K78"/>
    <mergeCell ref="A79:C79"/>
    <mergeCell ref="D79:G79"/>
    <mergeCell ref="H79:K79"/>
    <mergeCell ref="A105:C105"/>
    <mergeCell ref="D105:F105"/>
    <mergeCell ref="G105:H105"/>
    <mergeCell ref="I105:K105"/>
    <mergeCell ref="A106:H107"/>
    <mergeCell ref="I106:I107"/>
    <mergeCell ref="J106:J107"/>
    <mergeCell ref="K106:K107"/>
    <mergeCell ref="A108:C108"/>
    <mergeCell ref="D108:G108"/>
    <mergeCell ref="H108:K108"/>
    <mergeCell ref="A72:K72"/>
    <mergeCell ref="A73:K73"/>
    <mergeCell ref="A74:C74"/>
    <mergeCell ref="D74:F74"/>
    <mergeCell ref="G74:H74"/>
    <mergeCell ref="I74:K74"/>
    <mergeCell ref="A75:C75"/>
    <mergeCell ref="D75:F75"/>
    <mergeCell ref="G75:H75"/>
    <mergeCell ref="I75:K75"/>
    <mergeCell ref="D82:G82"/>
    <mergeCell ref="H82:K82"/>
    <mergeCell ref="A83:C83"/>
    <mergeCell ref="D83:G83"/>
    <mergeCell ref="H83:K83"/>
    <mergeCell ref="F91:K91"/>
    <mergeCell ref="A92:B92"/>
    <mergeCell ref="D92:E92"/>
    <mergeCell ref="F92:K92"/>
    <mergeCell ref="A84:H84"/>
    <mergeCell ref="A89:K89"/>
    <mergeCell ref="A90:K90"/>
    <mergeCell ref="A85:N85"/>
    <mergeCell ref="A86:N86"/>
    <mergeCell ref="A88:K88"/>
    <mergeCell ref="A91:B91"/>
    <mergeCell ref="D91:E91"/>
    <mergeCell ref="D93:E94"/>
    <mergeCell ref="F93:F94"/>
    <mergeCell ref="G93:G94"/>
    <mergeCell ref="H93:H94"/>
    <mergeCell ref="I93:I94"/>
    <mergeCell ref="J93:J94"/>
    <mergeCell ref="K93:K94"/>
    <mergeCell ref="A96:B96"/>
    <mergeCell ref="D96:E96"/>
    <mergeCell ref="A99:H99"/>
    <mergeCell ref="A100:N100"/>
    <mergeCell ref="A101:D101"/>
    <mergeCell ref="A102:K102"/>
    <mergeCell ref="A103:K103"/>
    <mergeCell ref="D104:F104"/>
    <mergeCell ref="G104:H104"/>
    <mergeCell ref="I104:K104"/>
    <mergeCell ref="A104:C104"/>
    <mergeCell ref="A109:C109"/>
    <mergeCell ref="D109:F109"/>
    <mergeCell ref="G109:H109"/>
    <mergeCell ref="A110:H110"/>
    <mergeCell ref="A112:K112"/>
    <mergeCell ref="A113:K113"/>
    <mergeCell ref="A114:K114"/>
    <mergeCell ref="A115:B115"/>
    <mergeCell ref="D115:E115"/>
    <mergeCell ref="F115:K115"/>
    <mergeCell ref="A116:B116"/>
    <mergeCell ref="D116:E116"/>
    <mergeCell ref="F116:K116"/>
    <mergeCell ref="A117:B118"/>
    <mergeCell ref="C117:C118"/>
    <mergeCell ref="D117:E118"/>
    <mergeCell ref="F117:F118"/>
    <mergeCell ref="G117:G118"/>
    <mergeCell ref="H117:H118"/>
    <mergeCell ref="I117:I118"/>
    <mergeCell ref="J117:J118"/>
    <mergeCell ref="K117:K118"/>
    <mergeCell ref="A119:B119"/>
    <mergeCell ref="D119:E119"/>
    <mergeCell ref="A121:H121"/>
    <mergeCell ref="A123:K123"/>
    <mergeCell ref="A124:K124"/>
    <mergeCell ref="A131:H131"/>
    <mergeCell ref="A133:K133"/>
    <mergeCell ref="A134:N134"/>
    <mergeCell ref="A136:C136"/>
    <mergeCell ref="D136:K136"/>
    <mergeCell ref="A137:C137"/>
    <mergeCell ref="D137:K137"/>
    <mergeCell ref="B138:C138"/>
    <mergeCell ref="D138:E138"/>
    <mergeCell ref="F138:H138"/>
    <mergeCell ref="A139:C139"/>
    <mergeCell ref="D139:E139"/>
    <mergeCell ref="F139:H139"/>
    <mergeCell ref="A145:K145"/>
    <mergeCell ref="A143:H143"/>
  </mergeCells>
  <conditionalFormatting sqref="B55:C60 B67:C70 A35:XFD37 B38:C38 B22:C23 C24:C27 B44:C49 A38:A41 C30:C31 B16:C16 D16:K21 A16:A19 C1:K5 C10:C13 A1:A14 L1:IW21 B1:B13 D8:K13 B24:B32 D22:IW32 B33:IW34 A21:A34 A43:A52 A54:A63 D38:IW70 A65:A70 A146:IW65468">
    <cfRule type="cellIs" dxfId="366" priority="77" stopIfTrue="1" operator="lessThan">
      <formula>0</formula>
    </cfRule>
    <cfRule type="containsErrors" dxfId="365" priority="78" stopIfTrue="1">
      <formula>ISERROR(A1)</formula>
    </cfRule>
  </conditionalFormatting>
  <conditionalFormatting sqref="I65:I66 K65:K66 I10:I11 K10:K11 I21:I22 K21:K22 I32:I33 K32:K33 I43:I44 K43:K44 I54:I55 K54:K55">
    <cfRule type="containsBlanks" dxfId="364" priority="76" stopIfTrue="1">
      <formula>LEN(TRIM(I10))=0</formula>
    </cfRule>
  </conditionalFormatting>
  <conditionalFormatting sqref="O76:JB78 L71:IY73 L74:IX75 M78:M79 N78 J76:K77 I81:IY81 O85:XFD86 L84:XFD84 F93:K93 J94:K94 H95:XFD95 N96:XFD96 F96:K96 L101:IY105 L87:XFD94 O106:JB107 J106:K107 O109:JB109 I109:K109 L111:XFD116 I117:XFD120 L121:XFD121 L110:IY110 E122:IY122 N125:IY125 L125:M126 L123:IY124 L127:XFD128 L131:XFD133 O134:JB134 L135:IY139 L140:IV142 L143:XFD145">
    <cfRule type="cellIs" dxfId="363" priority="68" stopIfTrue="1" operator="lessThan">
      <formula>0</formula>
    </cfRule>
    <cfRule type="containsErrors" dxfId="362" priority="69" stopIfTrue="1">
      <formula>ISERROR(E71)</formula>
    </cfRule>
  </conditionalFormatting>
  <conditionalFormatting sqref="A122">
    <cfRule type="cellIs" dxfId="361" priority="37" stopIfTrue="1" operator="lessThan">
      <formula>0</formula>
    </cfRule>
    <cfRule type="containsErrors" dxfId="360" priority="38" stopIfTrue="1">
      <formula>ISERROR(A122)</formula>
    </cfRule>
  </conditionalFormatting>
  <conditionalFormatting sqref="B144:K144 B135:K135 B132:K132 N126:XFD126 C111:K111 O99:XFD100 I99:K99 I76 L78:L79 N79:JA79 A71:A76 A99:A100 A129:A133 L129:M131 N129:XFD130 L82:JA83 A135:A145 I140:I141 F139:F142 A78:A79 A82:A86 A89:A93 A123:A127 A111:A114 I97:XFD98 F117:K117 I118:K118">
    <cfRule type="cellIs" dxfId="359" priority="65" stopIfTrue="1" operator="lessThan">
      <formula>0</formula>
    </cfRule>
    <cfRule type="containsErrors" dxfId="358" priority="66" stopIfTrue="1">
      <formula>ISERROR(A71)</formula>
    </cfRule>
  </conditionalFormatting>
  <conditionalFormatting sqref="N78">
    <cfRule type="containsBlanks" dxfId="357" priority="67" stopIfTrue="1">
      <formula>LEN(TRIM(N78))=0</formula>
    </cfRule>
  </conditionalFormatting>
  <conditionalFormatting sqref="A128">
    <cfRule type="cellIs" dxfId="356" priority="63" stopIfTrue="1" operator="lessThan">
      <formula>0</formula>
    </cfRule>
    <cfRule type="containsErrors" dxfId="355" priority="64" stopIfTrue="1">
      <formula>ISERROR(A128)</formula>
    </cfRule>
  </conditionalFormatting>
  <conditionalFormatting sqref="E101:K101 A101:A105">
    <cfRule type="cellIs" dxfId="354" priority="61" stopIfTrue="1" operator="lessThan">
      <formula>0</formula>
    </cfRule>
    <cfRule type="containsErrors" dxfId="353" priority="62" stopIfTrue="1">
      <formula>ISERROR(A101)</formula>
    </cfRule>
  </conditionalFormatting>
  <conditionalFormatting sqref="I106 A106">
    <cfRule type="cellIs" dxfId="352" priority="59" stopIfTrue="1" operator="lessThan">
      <formula>0</formula>
    </cfRule>
    <cfRule type="containsErrors" dxfId="351" priority="60" stopIfTrue="1">
      <formula>ISERROR(A106)</formula>
    </cfRule>
  </conditionalFormatting>
  <conditionalFormatting sqref="L108:JB108 A108">
    <cfRule type="cellIs" dxfId="350" priority="56" stopIfTrue="1" operator="lessThan">
      <formula>0</formula>
    </cfRule>
    <cfRule type="containsErrors" dxfId="349" priority="57" stopIfTrue="1">
      <formula>ISERROR(A108)</formula>
    </cfRule>
  </conditionalFormatting>
  <conditionalFormatting sqref="N108">
    <cfRule type="containsBlanks" dxfId="348" priority="58" stopIfTrue="1">
      <formula>LEN(TRIM(N108))=0</formula>
    </cfRule>
  </conditionalFormatting>
  <conditionalFormatting sqref="A109">
    <cfRule type="cellIs" dxfId="347" priority="53" stopIfTrue="1" operator="lessThan">
      <formula>0</formula>
    </cfRule>
    <cfRule type="containsErrors" dxfId="346" priority="54" stopIfTrue="1">
      <formula>ISERROR(A109)</formula>
    </cfRule>
  </conditionalFormatting>
  <conditionalFormatting sqref="K109">
    <cfRule type="containsBlanks" dxfId="345" priority="55" stopIfTrue="1">
      <formula>LEN(TRIM(K109))=0</formula>
    </cfRule>
  </conditionalFormatting>
  <conditionalFormatting sqref="L80:JB80 A80">
    <cfRule type="cellIs" dxfId="344" priority="50" stopIfTrue="1" operator="lessThan">
      <formula>0</formula>
    </cfRule>
    <cfRule type="containsErrors" dxfId="343" priority="51" stopIfTrue="1">
      <formula>ISERROR(A80)</formula>
    </cfRule>
  </conditionalFormatting>
  <conditionalFormatting sqref="N80">
    <cfRule type="containsBlanks" dxfId="342" priority="52" stopIfTrue="1">
      <formula>LEN(TRIM(N80))=0</formula>
    </cfRule>
  </conditionalFormatting>
  <conditionalFormatting sqref="A81">
    <cfRule type="cellIs" dxfId="341" priority="48" stopIfTrue="1" operator="lessThan">
      <formula>0</formula>
    </cfRule>
    <cfRule type="containsErrors" dxfId="340" priority="49" stopIfTrue="1">
      <formula>ISERROR(A81)</formula>
    </cfRule>
  </conditionalFormatting>
  <conditionalFormatting sqref="B87:K87 A87:A88">
    <cfRule type="cellIs" dxfId="339" priority="46" stopIfTrue="1" operator="lessThan">
      <formula>0</formula>
    </cfRule>
    <cfRule type="containsErrors" dxfId="338" priority="47" stopIfTrue="1">
      <formula>ISERROR(A87)</formula>
    </cfRule>
  </conditionalFormatting>
  <conditionalFormatting sqref="A119 A121 A117">
    <cfRule type="cellIs" dxfId="337" priority="42" stopIfTrue="1" operator="lessThan">
      <formula>0</formula>
    </cfRule>
    <cfRule type="containsErrors" dxfId="336" priority="43" stopIfTrue="1">
      <formula>ISERROR(A117)</formula>
    </cfRule>
  </conditionalFormatting>
  <conditionalFormatting sqref="A115:A116">
    <cfRule type="cellIs" dxfId="335" priority="44" stopIfTrue="1" operator="lessThan">
      <formula>0</formula>
    </cfRule>
    <cfRule type="containsErrors" dxfId="334" priority="45" stopIfTrue="1">
      <formula>ISERROR(A115)</formula>
    </cfRule>
  </conditionalFormatting>
  <conditionalFormatting sqref="D96 A96">
    <cfRule type="cellIs" dxfId="333" priority="39" stopIfTrue="1" operator="lessThan">
      <formula>0</formula>
    </cfRule>
    <cfRule type="containsErrors" dxfId="332" priority="40" stopIfTrue="1">
      <formula>ISERROR(A96)</formula>
    </cfRule>
  </conditionalFormatting>
  <conditionalFormatting sqref="K96">
    <cfRule type="containsBlanks" dxfId="331" priority="41" stopIfTrue="1">
      <formula>LEN(TRIM(K96))=0</formula>
    </cfRule>
  </conditionalFormatting>
  <conditionalFormatting sqref="K81">
    <cfRule type="containsBlanks" dxfId="330" priority="36" stopIfTrue="1">
      <formula>LEN(TRIM(K81))=0</formula>
    </cfRule>
  </conditionalFormatting>
  <conditionalFormatting sqref="I84:K84">
    <cfRule type="cellIs" dxfId="329" priority="34" stopIfTrue="1" operator="lessThan">
      <formula>0</formula>
    </cfRule>
    <cfRule type="containsErrors" dxfId="328" priority="35" stopIfTrue="1">
      <formula>ISERROR(I84)</formula>
    </cfRule>
  </conditionalFormatting>
  <conditionalFormatting sqref="K93:K94">
    <cfRule type="cellIs" dxfId="327" priority="31" stopIfTrue="1" operator="lessThan">
      <formula>0</formula>
    </cfRule>
    <cfRule type="containsErrors" dxfId="326" priority="32" stopIfTrue="1">
      <formula>ISERROR(K93)</formula>
    </cfRule>
  </conditionalFormatting>
  <conditionalFormatting sqref="K93:K94">
    <cfRule type="containsBlanks" dxfId="325" priority="33" stopIfTrue="1">
      <formula>LEN(TRIM(K93))=0</formula>
    </cfRule>
  </conditionalFormatting>
  <conditionalFormatting sqref="F115">
    <cfRule type="cellIs" dxfId="324" priority="29" stopIfTrue="1" operator="lessThan">
      <formula>0</formula>
    </cfRule>
    <cfRule type="containsErrors" dxfId="323" priority="30" stopIfTrue="1">
      <formula>ISERROR(F115)</formula>
    </cfRule>
  </conditionalFormatting>
  <conditionalFormatting sqref="F116">
    <cfRule type="cellIs" dxfId="322" priority="27" stopIfTrue="1" operator="lessThan">
      <formula>0</formula>
    </cfRule>
    <cfRule type="containsErrors" dxfId="321" priority="28" stopIfTrue="1">
      <formula>ISERROR(F116)</formula>
    </cfRule>
  </conditionalFormatting>
  <conditionalFormatting sqref="K117:K118">
    <cfRule type="containsBlanks" dxfId="320" priority="26" stopIfTrue="1">
      <formula>LEN(TRIM(K117))=0</formula>
    </cfRule>
  </conditionalFormatting>
  <conditionalFormatting sqref="K119">
    <cfRule type="containsBlanks" dxfId="319" priority="25" stopIfTrue="1">
      <formula>LEN(TRIM(K119))=0</formula>
    </cfRule>
  </conditionalFormatting>
  <conditionalFormatting sqref="I121:K121">
    <cfRule type="cellIs" dxfId="318" priority="23" stopIfTrue="1" operator="lessThan">
      <formula>0</formula>
    </cfRule>
    <cfRule type="containsErrors" dxfId="317" priority="24" stopIfTrue="1">
      <formula>ISERROR(I121)</formula>
    </cfRule>
  </conditionalFormatting>
  <conditionalFormatting sqref="I110:K110 A110">
    <cfRule type="cellIs" dxfId="316" priority="21" stopIfTrue="1" operator="lessThan">
      <formula>0</formula>
    </cfRule>
    <cfRule type="containsErrors" dxfId="315" priority="22" stopIfTrue="1">
      <formula>ISERROR(A110)</formula>
    </cfRule>
  </conditionalFormatting>
  <conditionalFormatting sqref="I125:K127">
    <cfRule type="cellIs" dxfId="314" priority="18" stopIfTrue="1" operator="lessThan">
      <formula>0</formula>
    </cfRule>
    <cfRule type="containsErrors" dxfId="313" priority="19" stopIfTrue="1">
      <formula>ISERROR(I125)</formula>
    </cfRule>
  </conditionalFormatting>
  <conditionalFormatting sqref="K126">
    <cfRule type="containsBlanks" dxfId="312" priority="20" stopIfTrue="1">
      <formula>LEN(TRIM(K126))=0</formula>
    </cfRule>
  </conditionalFormatting>
  <conditionalFormatting sqref="I128:K128">
    <cfRule type="cellIs" dxfId="311" priority="15" stopIfTrue="1" operator="lessThan">
      <formula>0</formula>
    </cfRule>
    <cfRule type="containsErrors" dxfId="310" priority="16" stopIfTrue="1">
      <formula>ISERROR(I128)</formula>
    </cfRule>
  </conditionalFormatting>
  <conditionalFormatting sqref="K128">
    <cfRule type="containsBlanks" dxfId="309" priority="17" stopIfTrue="1">
      <formula>LEN(TRIM(K128))=0</formula>
    </cfRule>
  </conditionalFormatting>
  <conditionalFormatting sqref="I131:K131">
    <cfRule type="cellIs" dxfId="308" priority="13" stopIfTrue="1" operator="lessThan">
      <formula>0</formula>
    </cfRule>
    <cfRule type="containsErrors" dxfId="307" priority="14" stopIfTrue="1">
      <formula>ISERROR(I131)</formula>
    </cfRule>
  </conditionalFormatting>
  <conditionalFormatting sqref="F138:H138">
    <cfRule type="cellIs" dxfId="306" priority="11" stopIfTrue="1" operator="lessThan">
      <formula>0</formula>
    </cfRule>
    <cfRule type="containsErrors" dxfId="305" priority="12" stopIfTrue="1">
      <formula>ISERROR(F138)</formula>
    </cfRule>
  </conditionalFormatting>
  <conditionalFormatting sqref="I138:K138">
    <cfRule type="cellIs" dxfId="304" priority="9" stopIfTrue="1" operator="lessThan">
      <formula>0</formula>
    </cfRule>
    <cfRule type="containsErrors" dxfId="303" priority="10" stopIfTrue="1">
      <formula>ISERROR(I138)</formula>
    </cfRule>
  </conditionalFormatting>
  <conditionalFormatting sqref="I139:K139">
    <cfRule type="cellIs" dxfId="302" priority="6" stopIfTrue="1" operator="lessThan">
      <formula>0</formula>
    </cfRule>
    <cfRule type="containsErrors" dxfId="301" priority="7" stopIfTrue="1">
      <formula>ISERROR(I139)</formula>
    </cfRule>
  </conditionalFormatting>
  <conditionalFormatting sqref="I139 K139">
    <cfRule type="containsBlanks" dxfId="300" priority="8" stopIfTrue="1">
      <formula>LEN(TRIM(I139))=0</formula>
    </cfRule>
  </conditionalFormatting>
  <conditionalFormatting sqref="I143:K143">
    <cfRule type="cellIs" dxfId="299" priority="1" stopIfTrue="1" operator="lessThan">
      <formula>0</formula>
    </cfRule>
    <cfRule type="containsErrors" dxfId="298" priority="2" stopIfTrue="1">
      <formula>ISERROR(I143)</formula>
    </cfRule>
  </conditionalFormatting>
  <conditionalFormatting sqref="I142:K142">
    <cfRule type="cellIs" dxfId="297" priority="4" stopIfTrue="1" operator="lessThan">
      <formula>0</formula>
    </cfRule>
    <cfRule type="containsErrors" dxfId="296" priority="5" stopIfTrue="1">
      <formula>ISERROR(I142)</formula>
    </cfRule>
  </conditionalFormatting>
  <conditionalFormatting sqref="I142">
    <cfRule type="containsBlanks" dxfId="295" priority="3" stopIfTrue="1">
      <formula>LEN(TRIM(I142))=0</formula>
    </cfRule>
  </conditionalFormatting>
  <dataValidations count="5">
    <dataValidation type="decimal" operator="lessThanOrEqual" showInputMessage="1" showErrorMessage="1" errorTitle="Max Value Exceeded" error="The Non-Federal Contribution entered cannot be greater than the Total Cost for this line item." sqref="J10:J11 J21:J22 J32:J33 J43:J44 J54:J55">
      <formula1>I10</formula1>
    </dataValidation>
    <dataValidation type="decimal" allowBlank="1" showInputMessage="1" showErrorMessage="1" sqref="L3:L9">
      <formula1>1</formula1>
      <formula2>100</formula2>
    </dataValidation>
    <dataValidation type="list" allowBlank="1" showInputMessage="1" showErrorMessage="1" sqref="E10:E11">
      <formula1>"hourly, daily, weekly, yearly"</formula1>
    </dataValidation>
    <dataValidation type="whole" operator="lessThanOrEqual" showInputMessage="1" showErrorMessage="1" errorTitle="Max Value Exceeded" error="The Non-Federal Contribution entered cannot be greater than the Total Cost for this line item." sqref="J96 M78:M80 M82:M83 J81 J109 M108 J119 J126:J128 M129:M130 J139">
      <formula1>I78</formula1>
    </dataValidation>
    <dataValidation type="list" allowBlank="1" showInputMessage="1" showErrorMessage="1" sqref="H78:K80 H82:K83 G81 H108:K108 G109:H109">
      <formula1>DemographicsYesNoSelection</formula1>
    </dataValidation>
  </dataValidations>
  <pageMargins left="0.7" right="0.7" top="0.75" bottom="0.75" header="0.3" footer="0.3"/>
  <pageSetup scale="93" orientation="landscape" r:id="rId1"/>
  <headerFooter>
    <oddHeader>&amp;CPurpose Area #5</oddHeader>
    <oddFooter>&amp;C&amp;P</oddFooter>
  </headerFooter>
  <rowBreaks count="5" manualBreakCount="5">
    <brk id="15" max="16383" man="1"/>
    <brk id="26" max="16383" man="1"/>
    <brk id="37" max="16383" man="1"/>
    <brk id="48" max="16383" man="1"/>
    <brk id="5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InsertRowsTravel">
                <anchor moveWithCells="1" sizeWithCells="1">
                  <from>
                    <xdr:col>0</xdr:col>
                    <xdr:colOff>45720</xdr:colOff>
                    <xdr:row>29</xdr:row>
                    <xdr:rowOff>182880</xdr:rowOff>
                  </from>
                  <to>
                    <xdr:col>1</xdr:col>
                    <xdr:colOff>83820</xdr:colOff>
                    <xdr:row>30</xdr:row>
                    <xdr:rowOff>236220</xdr:rowOff>
                  </to>
                </anchor>
              </controlPr>
            </control>
          </mc:Choice>
        </mc:AlternateContent>
        <mc:AlternateContent xmlns:mc="http://schemas.openxmlformats.org/markup-compatibility/2006">
          <mc:Choice Requires="x14">
            <control shapeId="26626" r:id="rId5" name="Button 2">
              <controlPr defaultSize="0" print="0" autoFill="0" autoPict="0" macro="[0]!InsertRowsEquipment">
                <anchor moveWithCells="1" sizeWithCells="1">
                  <from>
                    <xdr:col>0</xdr:col>
                    <xdr:colOff>45720</xdr:colOff>
                    <xdr:row>40</xdr:row>
                    <xdr:rowOff>68580</xdr:rowOff>
                  </from>
                  <to>
                    <xdr:col>1</xdr:col>
                    <xdr:colOff>83820</xdr:colOff>
                    <xdr:row>41</xdr:row>
                    <xdr:rowOff>121920</xdr:rowOff>
                  </to>
                </anchor>
              </controlPr>
            </control>
          </mc:Choice>
        </mc:AlternateContent>
        <mc:AlternateContent xmlns:mc="http://schemas.openxmlformats.org/markup-compatibility/2006">
          <mc:Choice Requires="x14">
            <control shapeId="26627" r:id="rId6" name="Button 3">
              <controlPr defaultSize="0" print="0" autoFill="0" autoPict="0" macro="[0]!InsertRowsSupplies">
                <anchor moveWithCells="1" sizeWithCells="1">
                  <from>
                    <xdr:col>0</xdr:col>
                    <xdr:colOff>68580</xdr:colOff>
                    <xdr:row>51</xdr:row>
                    <xdr:rowOff>68580</xdr:rowOff>
                  </from>
                  <to>
                    <xdr:col>1</xdr:col>
                    <xdr:colOff>106680</xdr:colOff>
                    <xdr:row>52</xdr:row>
                    <xdr:rowOff>121920</xdr:rowOff>
                  </to>
                </anchor>
              </controlPr>
            </control>
          </mc:Choice>
        </mc:AlternateContent>
        <mc:AlternateContent xmlns:mc="http://schemas.openxmlformats.org/markup-compatibility/2006">
          <mc:Choice Requires="x14">
            <control shapeId="26630" r:id="rId7" name="Button 6">
              <controlPr defaultSize="0" print="0" autoFill="0" autoPict="0" macro="[0]!Module1.DeleteSelectedRow">
                <anchor moveWithCells="1" sizeWithCells="1">
                  <from>
                    <xdr:col>1</xdr:col>
                    <xdr:colOff>152400</xdr:colOff>
                    <xdr:row>29</xdr:row>
                    <xdr:rowOff>182880</xdr:rowOff>
                  </from>
                  <to>
                    <xdr:col>2</xdr:col>
                    <xdr:colOff>0</xdr:colOff>
                    <xdr:row>30</xdr:row>
                    <xdr:rowOff>236220</xdr:rowOff>
                  </to>
                </anchor>
              </controlPr>
            </control>
          </mc:Choice>
        </mc:AlternateContent>
        <mc:AlternateContent xmlns:mc="http://schemas.openxmlformats.org/markup-compatibility/2006">
          <mc:Choice Requires="x14">
            <control shapeId="26631" r:id="rId8" name="Button 7">
              <controlPr defaultSize="0" print="0" autoFill="0" autoPict="0" macro="[0]!Module1.DeleteSelectedRow">
                <anchor moveWithCells="1" sizeWithCells="1">
                  <from>
                    <xdr:col>1</xdr:col>
                    <xdr:colOff>114300</xdr:colOff>
                    <xdr:row>40</xdr:row>
                    <xdr:rowOff>68580</xdr:rowOff>
                  </from>
                  <to>
                    <xdr:col>1</xdr:col>
                    <xdr:colOff>1485900</xdr:colOff>
                    <xdr:row>41</xdr:row>
                    <xdr:rowOff>121920</xdr:rowOff>
                  </to>
                </anchor>
              </controlPr>
            </control>
          </mc:Choice>
        </mc:AlternateContent>
        <mc:AlternateContent xmlns:mc="http://schemas.openxmlformats.org/markup-compatibility/2006">
          <mc:Choice Requires="x14">
            <control shapeId="26632" r:id="rId9" name="Button 8">
              <controlPr defaultSize="0" print="0" autoFill="0" autoPict="0" macro="[0]!Module1.DeleteSelectedRow">
                <anchor moveWithCells="1" sizeWithCells="1">
                  <from>
                    <xdr:col>1</xdr:col>
                    <xdr:colOff>121920</xdr:colOff>
                    <xdr:row>51</xdr:row>
                    <xdr:rowOff>68580</xdr:rowOff>
                  </from>
                  <to>
                    <xdr:col>1</xdr:col>
                    <xdr:colOff>1485900</xdr:colOff>
                    <xdr:row>52</xdr:row>
                    <xdr:rowOff>121920</xdr:rowOff>
                  </to>
                </anchor>
              </controlPr>
            </control>
          </mc:Choice>
        </mc:AlternateContent>
        <mc:AlternateContent xmlns:mc="http://schemas.openxmlformats.org/markup-compatibility/2006">
          <mc:Choice Requires="x14">
            <control shapeId="26635" r:id="rId10" name="Button 11">
              <controlPr defaultSize="0" print="0" autoFill="0" autoPict="0" macro="[0]!InsertRowsBenefits">
                <anchor moveWithCells="1" sizeWithCells="1">
                  <from>
                    <xdr:col>0</xdr:col>
                    <xdr:colOff>45720</xdr:colOff>
                    <xdr:row>18</xdr:row>
                    <xdr:rowOff>106680</xdr:rowOff>
                  </from>
                  <to>
                    <xdr:col>1</xdr:col>
                    <xdr:colOff>83820</xdr:colOff>
                    <xdr:row>19</xdr:row>
                    <xdr:rowOff>160020</xdr:rowOff>
                  </to>
                </anchor>
              </controlPr>
            </control>
          </mc:Choice>
        </mc:AlternateContent>
        <mc:AlternateContent xmlns:mc="http://schemas.openxmlformats.org/markup-compatibility/2006">
          <mc:Choice Requires="x14">
            <control shapeId="26636" r:id="rId11" name="Button 12">
              <controlPr defaultSize="0" print="0" autoFill="0" autoPict="0" macro="[0]!Module1.DeleteSelectedRow">
                <anchor moveWithCells="1" sizeWithCells="1">
                  <from>
                    <xdr:col>1</xdr:col>
                    <xdr:colOff>121920</xdr:colOff>
                    <xdr:row>18</xdr:row>
                    <xdr:rowOff>106680</xdr:rowOff>
                  </from>
                  <to>
                    <xdr:col>1</xdr:col>
                    <xdr:colOff>1485900</xdr:colOff>
                    <xdr:row>19</xdr:row>
                    <xdr:rowOff>160020</xdr:rowOff>
                  </to>
                </anchor>
              </controlPr>
            </control>
          </mc:Choice>
        </mc:AlternateContent>
        <mc:AlternateContent xmlns:mc="http://schemas.openxmlformats.org/markup-compatibility/2006">
          <mc:Choice Requires="x14">
            <control shapeId="26637" r:id="rId12" name="Button 13">
              <controlPr defaultSize="0" print="0" autoFill="0" autoPict="0" macro="[0]!InsertRowsPersonnel">
                <anchor moveWithCells="1" sizeWithCells="1">
                  <from>
                    <xdr:col>0</xdr:col>
                    <xdr:colOff>38100</xdr:colOff>
                    <xdr:row>7</xdr:row>
                    <xdr:rowOff>106680</xdr:rowOff>
                  </from>
                  <to>
                    <xdr:col>1</xdr:col>
                    <xdr:colOff>76200</xdr:colOff>
                    <xdr:row>8</xdr:row>
                    <xdr:rowOff>160020</xdr:rowOff>
                  </to>
                </anchor>
              </controlPr>
            </control>
          </mc:Choice>
        </mc:AlternateContent>
        <mc:AlternateContent xmlns:mc="http://schemas.openxmlformats.org/markup-compatibility/2006">
          <mc:Choice Requires="x14">
            <control shapeId="26638" r:id="rId13" name="Button 14">
              <controlPr defaultSize="0" print="0" autoFill="0" autoPict="0" macro="[0]!Module1.DeleteSelectedRow">
                <anchor moveWithCells="1" sizeWithCells="1">
                  <from>
                    <xdr:col>1</xdr:col>
                    <xdr:colOff>121920</xdr:colOff>
                    <xdr:row>7</xdr:row>
                    <xdr:rowOff>106680</xdr:rowOff>
                  </from>
                  <to>
                    <xdr:col>1</xdr:col>
                    <xdr:colOff>1485900</xdr:colOff>
                    <xdr:row>8</xdr:row>
                    <xdr:rowOff>160020</xdr:rowOff>
                  </to>
                </anchor>
              </controlPr>
            </control>
          </mc:Choice>
        </mc:AlternateContent>
        <mc:AlternateContent xmlns:mc="http://schemas.openxmlformats.org/markup-compatibility/2006">
          <mc:Choice Requires="x14">
            <control shapeId="26641" r:id="rId14" name="Button 17">
              <controlPr defaultSize="0" print="0" autoFill="0" autoPict="0" macro="[0]!InsertRowsNarrative">
                <anchor moveWithCells="1">
                  <from>
                    <xdr:col>8</xdr:col>
                    <xdr:colOff>213360</xdr:colOff>
                    <xdr:row>12</xdr:row>
                    <xdr:rowOff>22860</xdr:rowOff>
                  </from>
                  <to>
                    <xdr:col>10</xdr:col>
                    <xdr:colOff>708660</xdr:colOff>
                    <xdr:row>12</xdr:row>
                    <xdr:rowOff>259080</xdr:rowOff>
                  </to>
                </anchor>
              </controlPr>
            </control>
          </mc:Choice>
        </mc:AlternateContent>
        <mc:AlternateContent xmlns:mc="http://schemas.openxmlformats.org/markup-compatibility/2006">
          <mc:Choice Requires="x14">
            <control shapeId="26642" r:id="rId15" name="Button 18">
              <controlPr defaultSize="0" print="0" autoFill="0" autoPict="0" macro="[0]!InsertRowsNarrative">
                <anchor moveWithCells="1" sizeWithCells="1">
                  <from>
                    <xdr:col>8</xdr:col>
                    <xdr:colOff>198120</xdr:colOff>
                    <xdr:row>23</xdr:row>
                    <xdr:rowOff>22860</xdr:rowOff>
                  </from>
                  <to>
                    <xdr:col>11</xdr:col>
                    <xdr:colOff>0</xdr:colOff>
                    <xdr:row>23</xdr:row>
                    <xdr:rowOff>259080</xdr:rowOff>
                  </to>
                </anchor>
              </controlPr>
            </control>
          </mc:Choice>
        </mc:AlternateContent>
        <mc:AlternateContent xmlns:mc="http://schemas.openxmlformats.org/markup-compatibility/2006">
          <mc:Choice Requires="x14">
            <control shapeId="26643" r:id="rId16" name="Button 19">
              <controlPr defaultSize="0" print="0" autoFill="0" autoPict="0" macro="[0]!InsertRowsNarrative">
                <anchor moveWithCells="1" sizeWithCells="1">
                  <from>
                    <xdr:col>8</xdr:col>
                    <xdr:colOff>182880</xdr:colOff>
                    <xdr:row>34</xdr:row>
                    <xdr:rowOff>22860</xdr:rowOff>
                  </from>
                  <to>
                    <xdr:col>11</xdr:col>
                    <xdr:colOff>0</xdr:colOff>
                    <xdr:row>34</xdr:row>
                    <xdr:rowOff>259080</xdr:rowOff>
                  </to>
                </anchor>
              </controlPr>
            </control>
          </mc:Choice>
        </mc:AlternateContent>
        <mc:AlternateContent xmlns:mc="http://schemas.openxmlformats.org/markup-compatibility/2006">
          <mc:Choice Requires="x14">
            <control shapeId="26644" r:id="rId17" name="Button 20">
              <controlPr defaultSize="0" print="0" autoFill="0" autoPict="0" macro="[0]!InsertRowsNarrative">
                <anchor moveWithCells="1" sizeWithCells="1">
                  <from>
                    <xdr:col>8</xdr:col>
                    <xdr:colOff>213360</xdr:colOff>
                    <xdr:row>45</xdr:row>
                    <xdr:rowOff>22860</xdr:rowOff>
                  </from>
                  <to>
                    <xdr:col>11</xdr:col>
                    <xdr:colOff>0</xdr:colOff>
                    <xdr:row>45</xdr:row>
                    <xdr:rowOff>259080</xdr:rowOff>
                  </to>
                </anchor>
              </controlPr>
            </control>
          </mc:Choice>
        </mc:AlternateContent>
        <mc:AlternateContent xmlns:mc="http://schemas.openxmlformats.org/markup-compatibility/2006">
          <mc:Choice Requires="x14">
            <control shapeId="26645" r:id="rId18" name="Button 21">
              <controlPr defaultSize="0" print="0" autoFill="0" autoPict="0" macro="[0]!InsertRowsNarrative">
                <anchor moveWithCells="1" sizeWithCells="1">
                  <from>
                    <xdr:col>8</xdr:col>
                    <xdr:colOff>213360</xdr:colOff>
                    <xdr:row>56</xdr:row>
                    <xdr:rowOff>22860</xdr:rowOff>
                  </from>
                  <to>
                    <xdr:col>11</xdr:col>
                    <xdr:colOff>0</xdr:colOff>
                    <xdr:row>56</xdr:row>
                    <xdr:rowOff>259080</xdr:rowOff>
                  </to>
                </anchor>
              </controlPr>
            </control>
          </mc:Choice>
        </mc:AlternateContent>
        <mc:AlternateContent xmlns:mc="http://schemas.openxmlformats.org/markup-compatibility/2006">
          <mc:Choice Requires="x14">
            <control shapeId="26721" r:id="rId19" name="Button 97">
              <controlPr defaultSize="0" print="0" autoFill="0" autoPict="0" macro="[0]!InsertRowsNarrative">
                <anchor moveWithCells="1" sizeWithCells="1">
                  <from>
                    <xdr:col>8</xdr:col>
                    <xdr:colOff>327660</xdr:colOff>
                    <xdr:row>131</xdr:row>
                    <xdr:rowOff>68580</xdr:rowOff>
                  </from>
                  <to>
                    <xdr:col>10</xdr:col>
                    <xdr:colOff>556260</xdr:colOff>
                    <xdr:row>131</xdr:row>
                    <xdr:rowOff>350520</xdr:rowOff>
                  </to>
                </anchor>
              </controlPr>
            </control>
          </mc:Choice>
        </mc:AlternateContent>
        <mc:AlternateContent xmlns:mc="http://schemas.openxmlformats.org/markup-compatibility/2006">
          <mc:Choice Requires="x14">
            <control shapeId="26722" r:id="rId20" name="Button 98">
              <controlPr defaultSize="0" print="0" autoFill="0" autoPict="0" macro="[0]!InsertRowsNarrative">
                <anchor moveWithCells="1" sizeWithCells="1">
                  <from>
                    <xdr:col>8</xdr:col>
                    <xdr:colOff>228600</xdr:colOff>
                    <xdr:row>143</xdr:row>
                    <xdr:rowOff>30480</xdr:rowOff>
                  </from>
                  <to>
                    <xdr:col>10</xdr:col>
                    <xdr:colOff>632460</xdr:colOff>
                    <xdr:row>143</xdr:row>
                    <xdr:rowOff>289560</xdr:rowOff>
                  </to>
                </anchor>
              </controlPr>
            </control>
          </mc:Choice>
        </mc:AlternateContent>
        <mc:AlternateContent xmlns:mc="http://schemas.openxmlformats.org/markup-compatibility/2006">
          <mc:Choice Requires="x14">
            <control shapeId="26723" r:id="rId21" name="Button 99">
              <controlPr defaultSize="0" print="0" autoFill="0" autoPict="0" macro="[0]!DeleteConsultantItemPA1">
                <anchor moveWithCells="1" sizeWithCells="1">
                  <from>
                    <xdr:col>1</xdr:col>
                    <xdr:colOff>121920</xdr:colOff>
                    <xdr:row>75</xdr:row>
                    <xdr:rowOff>45720</xdr:rowOff>
                  </from>
                  <to>
                    <xdr:col>1</xdr:col>
                    <xdr:colOff>1813560</xdr:colOff>
                    <xdr:row>76</xdr:row>
                    <xdr:rowOff>137160</xdr:rowOff>
                  </to>
                </anchor>
              </controlPr>
            </control>
          </mc:Choice>
        </mc:AlternateContent>
        <mc:AlternateContent xmlns:mc="http://schemas.openxmlformats.org/markup-compatibility/2006">
          <mc:Choice Requires="x14">
            <control shapeId="26724" r:id="rId22" name="Button 100">
              <controlPr defaultSize="0" print="0" autoFill="0" autoPict="0" macro="[0]!DeleteOtherPA1">
                <anchor moveWithCells="1" sizeWithCells="1">
                  <from>
                    <xdr:col>1</xdr:col>
                    <xdr:colOff>121920</xdr:colOff>
                    <xdr:row>124</xdr:row>
                    <xdr:rowOff>60960</xdr:rowOff>
                  </from>
                  <to>
                    <xdr:col>1</xdr:col>
                    <xdr:colOff>1813560</xdr:colOff>
                    <xdr:row>124</xdr:row>
                    <xdr:rowOff>335280</xdr:rowOff>
                  </to>
                </anchor>
              </controlPr>
            </control>
          </mc:Choice>
        </mc:AlternateContent>
        <mc:AlternateContent xmlns:mc="http://schemas.openxmlformats.org/markup-compatibility/2006">
          <mc:Choice Requires="x14">
            <control shapeId="26725" r:id="rId23" name="Button 101">
              <controlPr defaultSize="0" print="0" autoFill="0" autoPict="0" macro="[0]!DeleteIndirectCostPA1">
                <anchor moveWithCells="1" sizeWithCells="1">
                  <from>
                    <xdr:col>1</xdr:col>
                    <xdr:colOff>114300</xdr:colOff>
                    <xdr:row>137</xdr:row>
                    <xdr:rowOff>45720</xdr:rowOff>
                  </from>
                  <to>
                    <xdr:col>1</xdr:col>
                    <xdr:colOff>1798320</xdr:colOff>
                    <xdr:row>137</xdr:row>
                    <xdr:rowOff>335280</xdr:rowOff>
                  </to>
                </anchor>
              </controlPr>
            </control>
          </mc:Choice>
        </mc:AlternateContent>
        <mc:AlternateContent xmlns:mc="http://schemas.openxmlformats.org/markup-compatibility/2006">
          <mc:Choice Requires="x14">
            <control shapeId="26726" r:id="rId24" name="Button 102">
              <controlPr defaultSize="0" print="0" autoFill="0" autoPict="0" macro="[0]!PA1AddConsultantItem">
                <anchor moveWithCells="1" sizeWithCells="1">
                  <from>
                    <xdr:col>0</xdr:col>
                    <xdr:colOff>45720</xdr:colOff>
                    <xdr:row>75</xdr:row>
                    <xdr:rowOff>45720</xdr:rowOff>
                  </from>
                  <to>
                    <xdr:col>1</xdr:col>
                    <xdr:colOff>83820</xdr:colOff>
                    <xdr:row>76</xdr:row>
                    <xdr:rowOff>144780</xdr:rowOff>
                  </to>
                </anchor>
              </controlPr>
            </control>
          </mc:Choice>
        </mc:AlternateContent>
        <mc:AlternateContent xmlns:mc="http://schemas.openxmlformats.org/markup-compatibility/2006">
          <mc:Choice Requires="x14">
            <control shapeId="26727" r:id="rId25" name="Button 103">
              <controlPr defaultSize="0" print="0" autoFill="0" autoPict="0" macro="[0]!PA1AddConsultantTravel">
                <anchor moveWithCells="1" sizeWithCells="1">
                  <from>
                    <xdr:col>0</xdr:col>
                    <xdr:colOff>68580</xdr:colOff>
                    <xdr:row>92</xdr:row>
                    <xdr:rowOff>144780</xdr:rowOff>
                  </from>
                  <to>
                    <xdr:col>1</xdr:col>
                    <xdr:colOff>106680</xdr:colOff>
                    <xdr:row>93</xdr:row>
                    <xdr:rowOff>0</xdr:rowOff>
                  </to>
                </anchor>
              </controlPr>
            </control>
          </mc:Choice>
        </mc:AlternateContent>
        <mc:AlternateContent xmlns:mc="http://schemas.openxmlformats.org/markup-compatibility/2006">
          <mc:Choice Requires="x14">
            <control shapeId="26728" r:id="rId26" name="Button 104">
              <controlPr defaultSize="0" print="0" autoFill="0" autoPict="0" macro="[0]!PA1DeleteConsultantTravel">
                <anchor moveWithCells="1" sizeWithCells="1">
                  <from>
                    <xdr:col>1</xdr:col>
                    <xdr:colOff>137160</xdr:colOff>
                    <xdr:row>92</xdr:row>
                    <xdr:rowOff>144780</xdr:rowOff>
                  </from>
                  <to>
                    <xdr:col>1</xdr:col>
                    <xdr:colOff>1821180</xdr:colOff>
                    <xdr:row>93</xdr:row>
                    <xdr:rowOff>0</xdr:rowOff>
                  </to>
                </anchor>
              </controlPr>
            </control>
          </mc:Choice>
        </mc:AlternateContent>
        <mc:AlternateContent xmlns:mc="http://schemas.openxmlformats.org/markup-compatibility/2006">
          <mc:Choice Requires="x14">
            <control shapeId="26729" r:id="rId27" name="Button 105">
              <controlPr defaultSize="0" print="0" autoFill="0" autoPict="0" macro="[0]!PA1AddOtherCost">
                <anchor moveWithCells="1" sizeWithCells="1">
                  <from>
                    <xdr:col>0</xdr:col>
                    <xdr:colOff>45720</xdr:colOff>
                    <xdr:row>124</xdr:row>
                    <xdr:rowOff>60960</xdr:rowOff>
                  </from>
                  <to>
                    <xdr:col>1</xdr:col>
                    <xdr:colOff>83820</xdr:colOff>
                    <xdr:row>124</xdr:row>
                    <xdr:rowOff>335280</xdr:rowOff>
                  </to>
                </anchor>
              </controlPr>
            </control>
          </mc:Choice>
        </mc:AlternateContent>
        <mc:AlternateContent xmlns:mc="http://schemas.openxmlformats.org/markup-compatibility/2006">
          <mc:Choice Requires="x14">
            <control shapeId="26730" r:id="rId28" name="Button 106">
              <controlPr defaultSize="0" print="0" autoFill="0" autoPict="0" macro="[0]!PA1AddIndirectCost">
                <anchor moveWithCells="1" sizeWithCells="1">
                  <from>
                    <xdr:col>0</xdr:col>
                    <xdr:colOff>38100</xdr:colOff>
                    <xdr:row>137</xdr:row>
                    <xdr:rowOff>45720</xdr:rowOff>
                  </from>
                  <to>
                    <xdr:col>1</xdr:col>
                    <xdr:colOff>76200</xdr:colOff>
                    <xdr:row>137</xdr:row>
                    <xdr:rowOff>350520</xdr:rowOff>
                  </to>
                </anchor>
              </controlPr>
            </control>
          </mc:Choice>
        </mc:AlternateContent>
        <mc:AlternateContent xmlns:mc="http://schemas.openxmlformats.org/markup-compatibility/2006">
          <mc:Choice Requires="x14">
            <control shapeId="26731" r:id="rId29" name="Button 107">
              <controlPr defaultSize="0" print="0" autoFill="0" autoPict="0" macro="[0]!DeleteConsultantItemPA1">
                <anchor moveWithCells="1" sizeWithCells="1">
                  <from>
                    <xdr:col>1</xdr:col>
                    <xdr:colOff>137160</xdr:colOff>
                    <xdr:row>105</xdr:row>
                    <xdr:rowOff>45720</xdr:rowOff>
                  </from>
                  <to>
                    <xdr:col>1</xdr:col>
                    <xdr:colOff>1813560</xdr:colOff>
                    <xdr:row>106</xdr:row>
                    <xdr:rowOff>137160</xdr:rowOff>
                  </to>
                </anchor>
              </controlPr>
            </control>
          </mc:Choice>
        </mc:AlternateContent>
        <mc:AlternateContent xmlns:mc="http://schemas.openxmlformats.org/markup-compatibility/2006">
          <mc:Choice Requires="x14">
            <control shapeId="26732" r:id="rId30" name="Button 108">
              <controlPr defaultSize="0" print="0" autoFill="0" autoPict="0" macro="[0]!PA1AddConsultantItem">
                <anchor moveWithCells="1" sizeWithCells="1">
                  <from>
                    <xdr:col>0</xdr:col>
                    <xdr:colOff>45720</xdr:colOff>
                    <xdr:row>105</xdr:row>
                    <xdr:rowOff>45720</xdr:rowOff>
                  </from>
                  <to>
                    <xdr:col>1</xdr:col>
                    <xdr:colOff>83820</xdr:colOff>
                    <xdr:row>106</xdr:row>
                    <xdr:rowOff>144780</xdr:rowOff>
                  </to>
                </anchor>
              </controlPr>
            </control>
          </mc:Choice>
        </mc:AlternateContent>
        <mc:AlternateContent xmlns:mc="http://schemas.openxmlformats.org/markup-compatibility/2006">
          <mc:Choice Requires="x14">
            <control shapeId="26733" r:id="rId31" name="Button 109">
              <controlPr defaultSize="0" print="0" autoFill="0" autoPict="0" macro="[0]!PA1AddConsultantTravel">
                <anchor moveWithCells="1" sizeWithCells="1">
                  <from>
                    <xdr:col>0</xdr:col>
                    <xdr:colOff>68580</xdr:colOff>
                    <xdr:row>116</xdr:row>
                    <xdr:rowOff>144780</xdr:rowOff>
                  </from>
                  <to>
                    <xdr:col>1</xdr:col>
                    <xdr:colOff>106680</xdr:colOff>
                    <xdr:row>117</xdr:row>
                    <xdr:rowOff>0</xdr:rowOff>
                  </to>
                </anchor>
              </controlPr>
            </control>
          </mc:Choice>
        </mc:AlternateContent>
        <mc:AlternateContent xmlns:mc="http://schemas.openxmlformats.org/markup-compatibility/2006">
          <mc:Choice Requires="x14">
            <control shapeId="26734" r:id="rId32" name="Button 110">
              <controlPr defaultSize="0" print="0" autoFill="0" autoPict="0" macro="[0]!PA1DeleteConsultantTravel">
                <anchor moveWithCells="1" sizeWithCells="1">
                  <from>
                    <xdr:col>1</xdr:col>
                    <xdr:colOff>144780</xdr:colOff>
                    <xdr:row>116</xdr:row>
                    <xdr:rowOff>144780</xdr:rowOff>
                  </from>
                  <to>
                    <xdr:col>1</xdr:col>
                    <xdr:colOff>1828800</xdr:colOff>
                    <xdr:row>117</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Data'!$A$33:$A$38</xm:f>
          </x14:formula1>
          <xm:sqref>D96:E96 D119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R1278"/>
  <sheetViews>
    <sheetView zoomScaleNormal="100" workbookViewId="0">
      <selection activeCell="A143" sqref="A143:H143"/>
    </sheetView>
  </sheetViews>
  <sheetFormatPr defaultColWidth="9.109375" defaultRowHeight="14.4" x14ac:dyDescent="0.3"/>
  <cols>
    <col min="1" max="1" width="24" style="4" customWidth="1"/>
    <col min="2" max="2" width="22.5546875" style="4" customWidth="1"/>
    <col min="3" max="3" width="9.44140625" style="4" customWidth="1"/>
    <col min="4" max="4" width="10.5546875" style="4" customWidth="1"/>
    <col min="5" max="5" width="7" style="4" customWidth="1"/>
    <col min="6" max="6" width="9" style="4" customWidth="1"/>
    <col min="7" max="7" width="8.33203125" style="4" customWidth="1"/>
    <col min="8" max="8" width="5.6640625" style="4" customWidth="1"/>
    <col min="9" max="9" width="11.44140625" style="4" customWidth="1"/>
    <col min="10" max="10" width="12.33203125" style="4" customWidth="1"/>
    <col min="11" max="11" width="11.33203125" style="4" customWidth="1"/>
    <col min="12" max="16384" width="9.109375" style="4"/>
  </cols>
  <sheetData>
    <row r="1" spans="1:14" ht="69.75" customHeight="1" x14ac:dyDescent="0.6">
      <c r="A1" s="537" t="str">
        <f>'Budget Sheet Instructions'!B21</f>
        <v>Children’s Justice Act Partnerships for Indian Communities</v>
      </c>
      <c r="B1" s="538"/>
      <c r="C1" s="538"/>
      <c r="D1" s="538"/>
      <c r="E1" s="538"/>
      <c r="F1" s="538"/>
      <c r="G1" s="13"/>
      <c r="H1" s="535" t="s">
        <v>104</v>
      </c>
      <c r="I1" s="535"/>
      <c r="J1" s="535"/>
      <c r="K1" s="536"/>
      <c r="L1" s="14"/>
      <c r="M1" s="14"/>
      <c r="N1" s="14"/>
    </row>
    <row r="2" spans="1:14" ht="15" customHeight="1" x14ac:dyDescent="0.3">
      <c r="A2" s="552" t="s">
        <v>42</v>
      </c>
      <c r="B2" s="539"/>
      <c r="C2" s="539"/>
      <c r="D2" s="539"/>
      <c r="E2" s="539"/>
      <c r="F2" s="539"/>
      <c r="G2" s="94"/>
      <c r="H2" s="94"/>
      <c r="I2" s="67" t="str">
        <f>'Budget Sheet Instructions'!J21</f>
        <v>OVC</v>
      </c>
      <c r="J2" s="66" t="str">
        <f>'Budget Sheet Instructions'!K21</f>
        <v>16.582</v>
      </c>
      <c r="K2" s="15"/>
      <c r="L2" s="14"/>
      <c r="M2" s="14"/>
      <c r="N2" s="14"/>
    </row>
    <row r="3" spans="1:14" ht="15" customHeight="1" x14ac:dyDescent="0.3">
      <c r="A3" s="672"/>
      <c r="B3" s="540"/>
      <c r="C3" s="540"/>
      <c r="D3" s="540"/>
      <c r="E3" s="540"/>
      <c r="F3" s="540"/>
      <c r="G3" s="95"/>
      <c r="H3" s="95"/>
      <c r="I3" s="95"/>
      <c r="J3" s="95"/>
      <c r="K3" s="16"/>
      <c r="L3" s="17"/>
      <c r="M3" s="14"/>
      <c r="N3" s="14"/>
    </row>
    <row r="4" spans="1:14" ht="30" customHeight="1" x14ac:dyDescent="0.3">
      <c r="A4" s="692" t="s">
        <v>169</v>
      </c>
      <c r="B4" s="693"/>
      <c r="C4" s="693"/>
      <c r="D4" s="693"/>
      <c r="E4" s="693"/>
      <c r="F4" s="693"/>
      <c r="G4" s="693"/>
      <c r="H4" s="693"/>
      <c r="I4" s="693"/>
      <c r="J4" s="693"/>
      <c r="K4" s="694"/>
      <c r="L4" s="17"/>
      <c r="M4" s="14"/>
      <c r="N4" s="14"/>
    </row>
    <row r="5" spans="1:14" ht="15" thickBot="1" x14ac:dyDescent="0.35">
      <c r="A5" s="20" t="s">
        <v>32</v>
      </c>
      <c r="B5" s="21"/>
      <c r="C5" s="21"/>
      <c r="D5" s="21"/>
      <c r="E5" s="21"/>
      <c r="F5" s="21"/>
      <c r="G5" s="21"/>
      <c r="H5" s="21"/>
      <c r="I5" s="21"/>
      <c r="J5" s="21"/>
      <c r="K5" s="22"/>
      <c r="L5" s="17"/>
      <c r="M5" s="14"/>
      <c r="N5" s="14"/>
    </row>
    <row r="6" spans="1:14" ht="15" thickTop="1" x14ac:dyDescent="0.3">
      <c r="A6" s="449" t="s">
        <v>11</v>
      </c>
      <c r="B6" s="451"/>
      <c r="C6" s="449" t="s">
        <v>3</v>
      </c>
      <c r="D6" s="450"/>
      <c r="E6" s="450"/>
      <c r="F6" s="450"/>
      <c r="G6" s="450"/>
      <c r="H6" s="450"/>
      <c r="I6" s="450"/>
      <c r="J6" s="450"/>
      <c r="K6" s="451"/>
      <c r="L6" s="17"/>
      <c r="M6" s="14"/>
      <c r="N6" s="14"/>
    </row>
    <row r="7" spans="1:14" ht="28.5" customHeight="1" x14ac:dyDescent="0.3">
      <c r="A7" s="452" t="s">
        <v>88</v>
      </c>
      <c r="B7" s="454"/>
      <c r="C7" s="452" t="s">
        <v>74</v>
      </c>
      <c r="D7" s="453"/>
      <c r="E7" s="453"/>
      <c r="F7" s="453"/>
      <c r="G7" s="453"/>
      <c r="H7" s="453"/>
      <c r="I7" s="453"/>
      <c r="J7" s="453"/>
      <c r="K7" s="454"/>
      <c r="L7" s="17"/>
      <c r="M7" s="14"/>
      <c r="N7" s="14"/>
    </row>
    <row r="8" spans="1:14" ht="15" customHeight="1" x14ac:dyDescent="0.3">
      <c r="A8" s="492"/>
      <c r="B8" s="492"/>
      <c r="C8" s="550" t="s">
        <v>115</v>
      </c>
      <c r="D8" s="646" t="s">
        <v>22</v>
      </c>
      <c r="E8" s="646" t="s">
        <v>72</v>
      </c>
      <c r="F8" s="522" t="s">
        <v>79</v>
      </c>
      <c r="G8" s="523"/>
      <c r="H8" s="647" t="s">
        <v>78</v>
      </c>
      <c r="I8" s="647" t="s">
        <v>75</v>
      </c>
      <c r="J8" s="657" t="s">
        <v>73</v>
      </c>
      <c r="K8" s="647" t="s">
        <v>51</v>
      </c>
      <c r="L8" s="17"/>
      <c r="M8" s="14"/>
      <c r="N8" s="14"/>
    </row>
    <row r="9" spans="1:14" ht="21.75" customHeight="1" x14ac:dyDescent="0.3">
      <c r="A9" s="492"/>
      <c r="B9" s="492"/>
      <c r="C9" s="551"/>
      <c r="D9" s="646"/>
      <c r="E9" s="646"/>
      <c r="F9" s="525"/>
      <c r="G9" s="526"/>
      <c r="H9" s="647"/>
      <c r="I9" s="647"/>
      <c r="J9" s="657"/>
      <c r="K9" s="647"/>
      <c r="L9" s="17"/>
      <c r="M9" s="14"/>
      <c r="N9" s="14"/>
    </row>
    <row r="10" spans="1:14" ht="30" hidden="1" customHeight="1" x14ac:dyDescent="0.3">
      <c r="A10" s="597"/>
      <c r="B10" s="597"/>
      <c r="C10" s="112"/>
      <c r="D10" s="92"/>
      <c r="E10" s="92"/>
      <c r="F10" s="618"/>
      <c r="G10" s="619"/>
      <c r="H10" s="54"/>
      <c r="I10" s="47">
        <f>CEILING(C10*D10*F10*H10,1)</f>
        <v>0</v>
      </c>
      <c r="J10" s="98"/>
      <c r="K10" s="47">
        <f>IF(I10-J10&lt;0,0,I10-J10)</f>
        <v>0</v>
      </c>
      <c r="L10" s="29"/>
      <c r="M10" s="14"/>
      <c r="N10" s="14"/>
    </row>
    <row r="11" spans="1:14" ht="30" hidden="1" customHeight="1" x14ac:dyDescent="0.3">
      <c r="A11" s="674"/>
      <c r="B11" s="674"/>
      <c r="C11" s="114"/>
      <c r="D11" s="91"/>
      <c r="E11" s="91"/>
      <c r="F11" s="675"/>
      <c r="G11" s="676"/>
      <c r="H11" s="80"/>
      <c r="I11" s="47">
        <f>CEILING(D11*F11*H11,1)</f>
        <v>0</v>
      </c>
      <c r="J11" s="93"/>
      <c r="K11" s="47">
        <f>IF(I11-J11&lt;0,0,I11-J11)</f>
        <v>0</v>
      </c>
      <c r="L11" s="29"/>
      <c r="M11" s="14"/>
      <c r="N11" s="14"/>
    </row>
    <row r="12" spans="1:14" x14ac:dyDescent="0.3">
      <c r="A12" s="585" t="s">
        <v>53</v>
      </c>
      <c r="B12" s="585"/>
      <c r="C12" s="585"/>
      <c r="D12" s="585"/>
      <c r="E12" s="585"/>
      <c r="F12" s="585"/>
      <c r="G12" s="585"/>
      <c r="H12" s="585"/>
      <c r="I12" s="47">
        <f>SUM(I10:I11)</f>
        <v>0</v>
      </c>
      <c r="J12" s="47">
        <f>SUM(J10:J11)</f>
        <v>0</v>
      </c>
      <c r="K12" s="47">
        <f>SUM(K10:K11)</f>
        <v>0</v>
      </c>
    </row>
    <row r="13" spans="1:14" ht="22.5" customHeight="1" x14ac:dyDescent="0.3">
      <c r="A13" s="57" t="s">
        <v>21</v>
      </c>
      <c r="B13" s="89"/>
      <c r="C13" s="110"/>
      <c r="D13" s="90"/>
      <c r="E13" s="90"/>
      <c r="F13" s="90"/>
      <c r="G13" s="90"/>
      <c r="H13" s="90"/>
      <c r="I13" s="55"/>
      <c r="J13" s="55"/>
      <c r="K13" s="56"/>
    </row>
    <row r="14" spans="1:14" ht="200.1" customHeight="1" x14ac:dyDescent="0.3">
      <c r="A14" s="433"/>
      <c r="B14" s="434"/>
      <c r="C14" s="434"/>
      <c r="D14" s="434"/>
      <c r="E14" s="434"/>
      <c r="F14" s="434"/>
      <c r="G14" s="434"/>
      <c r="H14" s="434"/>
      <c r="I14" s="434"/>
      <c r="J14" s="434"/>
      <c r="K14" s="435"/>
    </row>
    <row r="15" spans="1:14" ht="16.5" hidden="1" customHeight="1" x14ac:dyDescent="0.3">
      <c r="A15" s="439"/>
      <c r="B15" s="440"/>
      <c r="C15" s="440"/>
      <c r="D15" s="440"/>
      <c r="E15" s="440"/>
      <c r="F15" s="440"/>
      <c r="G15" s="440"/>
      <c r="H15" s="440"/>
      <c r="I15" s="440"/>
      <c r="J15" s="440"/>
      <c r="K15" s="441"/>
    </row>
    <row r="16" spans="1:14" ht="15" thickBot="1" x14ac:dyDescent="0.35">
      <c r="A16" s="20" t="s">
        <v>33</v>
      </c>
      <c r="B16" s="21"/>
      <c r="C16" s="21"/>
      <c r="D16" s="21"/>
      <c r="E16" s="21"/>
      <c r="F16" s="21"/>
      <c r="G16" s="21"/>
      <c r="H16" s="21"/>
      <c r="I16" s="21"/>
      <c r="J16" s="21"/>
      <c r="K16" s="22"/>
    </row>
    <row r="17" spans="1:11" ht="15" thickTop="1" x14ac:dyDescent="0.3">
      <c r="A17" s="449" t="s">
        <v>12</v>
      </c>
      <c r="B17" s="450"/>
      <c r="C17" s="451"/>
      <c r="D17" s="677" t="s">
        <v>3</v>
      </c>
      <c r="E17" s="677"/>
      <c r="F17" s="677"/>
      <c r="G17" s="677"/>
      <c r="H17" s="677"/>
      <c r="I17" s="677"/>
      <c r="J17" s="677"/>
      <c r="K17" s="677"/>
    </row>
    <row r="18" spans="1:11" ht="28.5" customHeight="1" x14ac:dyDescent="0.3">
      <c r="A18" s="452" t="s">
        <v>23</v>
      </c>
      <c r="B18" s="453"/>
      <c r="C18" s="454"/>
      <c r="D18" s="678" t="s">
        <v>84</v>
      </c>
      <c r="E18" s="678"/>
      <c r="F18" s="678"/>
      <c r="G18" s="678"/>
      <c r="H18" s="678"/>
      <c r="I18" s="678"/>
      <c r="J18" s="678"/>
      <c r="K18" s="678"/>
    </row>
    <row r="19" spans="1:11" ht="15" customHeight="1" x14ac:dyDescent="0.3">
      <c r="A19" s="560"/>
      <c r="B19" s="561"/>
      <c r="C19" s="562"/>
      <c r="D19" s="646" t="s">
        <v>96</v>
      </c>
      <c r="E19" s="646"/>
      <c r="F19" s="647" t="s">
        <v>72</v>
      </c>
      <c r="G19" s="647"/>
      <c r="H19" s="647"/>
      <c r="I19" s="647" t="s">
        <v>75</v>
      </c>
      <c r="J19" s="657" t="s">
        <v>73</v>
      </c>
      <c r="K19" s="647" t="s">
        <v>51</v>
      </c>
    </row>
    <row r="20" spans="1:11" ht="20.25" customHeight="1" x14ac:dyDescent="0.3">
      <c r="A20" s="563"/>
      <c r="B20" s="564"/>
      <c r="C20" s="565"/>
      <c r="D20" s="646"/>
      <c r="E20" s="646"/>
      <c r="F20" s="647"/>
      <c r="G20" s="647"/>
      <c r="H20" s="647"/>
      <c r="I20" s="647"/>
      <c r="J20" s="657"/>
      <c r="K20" s="647"/>
    </row>
    <row r="21" spans="1:11" ht="30" hidden="1" customHeight="1" x14ac:dyDescent="0.3">
      <c r="A21" s="620"/>
      <c r="B21" s="621"/>
      <c r="C21" s="622"/>
      <c r="D21" s="534"/>
      <c r="E21" s="534"/>
      <c r="F21" s="623"/>
      <c r="G21" s="623"/>
      <c r="H21" s="623"/>
      <c r="I21" s="47">
        <f>CEILING(D21*F21,1)</f>
        <v>0</v>
      </c>
      <c r="J21" s="98"/>
      <c r="K21" s="47">
        <f>IF(I21-J21&lt;0,0,I21-J21)</f>
        <v>0</v>
      </c>
    </row>
    <row r="22" spans="1:11" ht="30" hidden="1" customHeight="1" x14ac:dyDescent="0.3">
      <c r="A22" s="489"/>
      <c r="B22" s="491"/>
      <c r="C22" s="109"/>
      <c r="D22" s="667"/>
      <c r="E22" s="667"/>
      <c r="F22" s="668"/>
      <c r="G22" s="668"/>
      <c r="H22" s="668"/>
      <c r="I22" s="47">
        <f>CEILING(D22*F22,1)</f>
        <v>0</v>
      </c>
      <c r="J22" s="93"/>
      <c r="K22" s="47">
        <f>IF(I22-J22&lt;0,0,I22-J22)</f>
        <v>0</v>
      </c>
    </row>
    <row r="23" spans="1:11" x14ac:dyDescent="0.3">
      <c r="A23" s="474" t="s">
        <v>20</v>
      </c>
      <c r="B23" s="475"/>
      <c r="C23" s="475"/>
      <c r="D23" s="475"/>
      <c r="E23" s="475"/>
      <c r="F23" s="475"/>
      <c r="G23" s="475"/>
      <c r="H23" s="476"/>
      <c r="I23" s="47">
        <f>SUM(I21:I22)</f>
        <v>0</v>
      </c>
      <c r="J23" s="47">
        <f>SUM(J21:J22)</f>
        <v>0</v>
      </c>
      <c r="K23" s="47">
        <f>SUM(K21:K22)</f>
        <v>0</v>
      </c>
    </row>
    <row r="24" spans="1:11" ht="22.5" customHeight="1" x14ac:dyDescent="0.3">
      <c r="A24" s="57" t="s">
        <v>21</v>
      </c>
      <c r="B24" s="89"/>
      <c r="C24" s="110"/>
      <c r="D24" s="90"/>
      <c r="E24" s="90"/>
      <c r="F24" s="90"/>
      <c r="G24" s="90"/>
      <c r="H24" s="90"/>
      <c r="I24" s="55"/>
      <c r="J24" s="55"/>
      <c r="K24" s="56"/>
    </row>
    <row r="25" spans="1:11" ht="200.1" customHeight="1" x14ac:dyDescent="0.3">
      <c r="A25" s="433"/>
      <c r="B25" s="434"/>
      <c r="C25" s="434"/>
      <c r="D25" s="434"/>
      <c r="E25" s="434"/>
      <c r="F25" s="434"/>
      <c r="G25" s="434"/>
      <c r="H25" s="434"/>
      <c r="I25" s="434"/>
      <c r="J25" s="434"/>
      <c r="K25" s="435"/>
    </row>
    <row r="26" spans="1:11" ht="16.5" hidden="1" customHeight="1" x14ac:dyDescent="0.3">
      <c r="A26" s="439"/>
      <c r="B26" s="440"/>
      <c r="C26" s="440"/>
      <c r="D26" s="440"/>
      <c r="E26" s="440"/>
      <c r="F26" s="440"/>
      <c r="G26" s="440"/>
      <c r="H26" s="440"/>
      <c r="I26" s="440"/>
      <c r="J26" s="440"/>
      <c r="K26" s="441"/>
    </row>
    <row r="27" spans="1:11" ht="41.25" customHeight="1" thickBot="1" x14ac:dyDescent="0.35">
      <c r="A27" s="20" t="s">
        <v>34</v>
      </c>
      <c r="B27" s="695" t="s">
        <v>288</v>
      </c>
      <c r="C27" s="695"/>
      <c r="D27" s="695"/>
      <c r="E27" s="695"/>
      <c r="F27" s="695"/>
      <c r="G27" s="695"/>
      <c r="H27" s="695"/>
      <c r="I27" s="695"/>
      <c r="J27" s="695"/>
      <c r="K27" s="696"/>
    </row>
    <row r="28" spans="1:11" ht="15" thickTop="1" x14ac:dyDescent="0.3">
      <c r="A28" s="18" t="s">
        <v>13</v>
      </c>
      <c r="B28" s="477" t="s">
        <v>14</v>
      </c>
      <c r="C28" s="479"/>
      <c r="D28" s="477" t="s">
        <v>15</v>
      </c>
      <c r="E28" s="479"/>
      <c r="F28" s="669" t="s">
        <v>3</v>
      </c>
      <c r="G28" s="670"/>
      <c r="H28" s="670"/>
      <c r="I28" s="670"/>
      <c r="J28" s="670"/>
      <c r="K28" s="671"/>
    </row>
    <row r="29" spans="1:11" ht="47.25" customHeight="1" x14ac:dyDescent="0.3">
      <c r="A29" s="87" t="s">
        <v>24</v>
      </c>
      <c r="B29" s="452" t="s">
        <v>85</v>
      </c>
      <c r="C29" s="454"/>
      <c r="D29" s="452" t="s">
        <v>25</v>
      </c>
      <c r="E29" s="454"/>
      <c r="F29" s="452" t="s">
        <v>28</v>
      </c>
      <c r="G29" s="453"/>
      <c r="H29" s="453"/>
      <c r="I29" s="453"/>
      <c r="J29" s="453"/>
      <c r="K29" s="454"/>
    </row>
    <row r="30" spans="1:11" ht="15" customHeight="1" x14ac:dyDescent="0.3">
      <c r="A30" s="560"/>
      <c r="B30" s="561"/>
      <c r="C30" s="561"/>
      <c r="D30" s="561"/>
      <c r="E30" s="562"/>
      <c r="F30" s="647" t="s">
        <v>26</v>
      </c>
      <c r="G30" s="657" t="s">
        <v>71</v>
      </c>
      <c r="H30" s="647" t="s">
        <v>27</v>
      </c>
      <c r="I30" s="647" t="s">
        <v>75</v>
      </c>
      <c r="J30" s="657" t="s">
        <v>73</v>
      </c>
      <c r="K30" s="647" t="s">
        <v>51</v>
      </c>
    </row>
    <row r="31" spans="1:11" s="19" customFormat="1" ht="33.75" customHeight="1" x14ac:dyDescent="0.3">
      <c r="A31" s="563"/>
      <c r="B31" s="564"/>
      <c r="C31" s="564"/>
      <c r="D31" s="564"/>
      <c r="E31" s="565"/>
      <c r="F31" s="647"/>
      <c r="G31" s="657"/>
      <c r="H31" s="647"/>
      <c r="I31" s="647"/>
      <c r="J31" s="657"/>
      <c r="K31" s="647"/>
    </row>
    <row r="32" spans="1:11" s="19" customFormat="1" ht="45" hidden="1" customHeight="1" x14ac:dyDescent="0.3">
      <c r="A32" s="48"/>
      <c r="B32" s="624"/>
      <c r="C32" s="625"/>
      <c r="D32" s="460"/>
      <c r="E32" s="460"/>
      <c r="F32" s="92"/>
      <c r="G32" s="97"/>
      <c r="H32" s="49"/>
      <c r="I32" s="47">
        <f>CEILING(F32*G32*H32,1)</f>
        <v>0</v>
      </c>
      <c r="J32" s="98"/>
      <c r="K32" s="47">
        <f>IF(I32-J32&lt;0,0,I32-J32)</f>
        <v>0</v>
      </c>
    </row>
    <row r="33" spans="1:11" s="19" customFormat="1" ht="45" hidden="1" customHeight="1" x14ac:dyDescent="0.3">
      <c r="A33" s="81"/>
      <c r="B33" s="88"/>
      <c r="C33" s="108"/>
      <c r="D33" s="673"/>
      <c r="E33" s="673"/>
      <c r="F33" s="91"/>
      <c r="G33" s="96"/>
      <c r="H33" s="84"/>
      <c r="I33" s="47">
        <f>CEILING(F33*G33*H33,1)</f>
        <v>0</v>
      </c>
      <c r="J33" s="93"/>
      <c r="K33" s="47">
        <f>IF(I33-J33&lt;0,0,I33-J33)</f>
        <v>0</v>
      </c>
    </row>
    <row r="34" spans="1:11" x14ac:dyDescent="0.3">
      <c r="A34" s="474" t="s">
        <v>20</v>
      </c>
      <c r="B34" s="475"/>
      <c r="C34" s="475"/>
      <c r="D34" s="475"/>
      <c r="E34" s="475"/>
      <c r="F34" s="475"/>
      <c r="G34" s="475"/>
      <c r="H34" s="476"/>
      <c r="I34" s="47">
        <f>SUM(I32:I33)</f>
        <v>0</v>
      </c>
      <c r="J34" s="47">
        <f>SUM(J32:J33)</f>
        <v>0</v>
      </c>
      <c r="K34" s="47">
        <f>SUM(K32:K33)</f>
        <v>0</v>
      </c>
    </row>
    <row r="35" spans="1:11" ht="22.5" customHeight="1" x14ac:dyDescent="0.3">
      <c r="A35" s="57" t="s">
        <v>21</v>
      </c>
      <c r="B35" s="89"/>
      <c r="C35" s="110"/>
      <c r="D35" s="90"/>
      <c r="E35" s="90"/>
      <c r="F35" s="90"/>
      <c r="G35" s="90"/>
      <c r="H35" s="90"/>
      <c r="I35" s="55"/>
      <c r="J35" s="55"/>
      <c r="K35" s="56"/>
    </row>
    <row r="36" spans="1:11" ht="200.1" customHeight="1" x14ac:dyDescent="0.3">
      <c r="A36" s="433"/>
      <c r="B36" s="434"/>
      <c r="C36" s="434"/>
      <c r="D36" s="434"/>
      <c r="E36" s="434"/>
      <c r="F36" s="434"/>
      <c r="G36" s="434"/>
      <c r="H36" s="434"/>
      <c r="I36" s="434"/>
      <c r="J36" s="434"/>
      <c r="K36" s="435"/>
    </row>
    <row r="37" spans="1:11" ht="16.5" hidden="1" customHeight="1" x14ac:dyDescent="0.3">
      <c r="A37" s="439"/>
      <c r="B37" s="440"/>
      <c r="C37" s="440"/>
      <c r="D37" s="440"/>
      <c r="E37" s="440"/>
      <c r="F37" s="440"/>
      <c r="G37" s="440"/>
      <c r="H37" s="440"/>
      <c r="I37" s="440"/>
      <c r="J37" s="440"/>
      <c r="K37" s="441"/>
    </row>
    <row r="38" spans="1:11" ht="15" thickBot="1" x14ac:dyDescent="0.35">
      <c r="A38" s="20" t="s">
        <v>35</v>
      </c>
      <c r="B38" s="21"/>
      <c r="C38" s="21"/>
      <c r="D38" s="21"/>
      <c r="E38" s="21"/>
      <c r="F38" s="21"/>
      <c r="G38" s="21"/>
      <c r="H38" s="21"/>
      <c r="I38" s="21"/>
      <c r="J38" s="21"/>
      <c r="K38" s="22"/>
    </row>
    <row r="39" spans="1:11" ht="15" thickTop="1" x14ac:dyDescent="0.3">
      <c r="A39" s="449" t="s">
        <v>18</v>
      </c>
      <c r="B39" s="450"/>
      <c r="C39" s="451"/>
      <c r="D39" s="658" t="s">
        <v>3</v>
      </c>
      <c r="E39" s="659"/>
      <c r="F39" s="659"/>
      <c r="G39" s="659"/>
      <c r="H39" s="659"/>
      <c r="I39" s="659"/>
      <c r="J39" s="659"/>
      <c r="K39" s="660"/>
    </row>
    <row r="40" spans="1:11" ht="30" customHeight="1" x14ac:dyDescent="0.3">
      <c r="A40" s="452" t="s">
        <v>29</v>
      </c>
      <c r="B40" s="453"/>
      <c r="C40" s="454"/>
      <c r="D40" s="452" t="s">
        <v>30</v>
      </c>
      <c r="E40" s="453"/>
      <c r="F40" s="453"/>
      <c r="G40" s="453"/>
      <c r="H40" s="453"/>
      <c r="I40" s="453"/>
      <c r="J40" s="453"/>
      <c r="K40" s="454"/>
    </row>
    <row r="41" spans="1:11" ht="15" customHeight="1" x14ac:dyDescent="0.3">
      <c r="A41" s="560"/>
      <c r="B41" s="561"/>
      <c r="C41" s="562"/>
      <c r="D41" s="646" t="s">
        <v>31</v>
      </c>
      <c r="E41" s="646"/>
      <c r="F41" s="647" t="s">
        <v>26</v>
      </c>
      <c r="G41" s="647"/>
      <c r="H41" s="647"/>
      <c r="I41" s="647" t="s">
        <v>75</v>
      </c>
      <c r="J41" s="657" t="s">
        <v>73</v>
      </c>
      <c r="K41" s="647" t="s">
        <v>51</v>
      </c>
    </row>
    <row r="42" spans="1:11" x14ac:dyDescent="0.3">
      <c r="A42" s="563"/>
      <c r="B42" s="564"/>
      <c r="C42" s="565"/>
      <c r="D42" s="646"/>
      <c r="E42" s="646"/>
      <c r="F42" s="647"/>
      <c r="G42" s="647"/>
      <c r="H42" s="647"/>
      <c r="I42" s="647"/>
      <c r="J42" s="657"/>
      <c r="K42" s="647"/>
    </row>
    <row r="43" spans="1:11" ht="45.75" hidden="1" customHeight="1" x14ac:dyDescent="0.3">
      <c r="A43" s="511"/>
      <c r="B43" s="512"/>
      <c r="C43" s="513"/>
      <c r="D43" s="586"/>
      <c r="E43" s="586"/>
      <c r="F43" s="534"/>
      <c r="G43" s="534"/>
      <c r="H43" s="534"/>
      <c r="I43" s="47">
        <f>CEILING(D43*F43,1)</f>
        <v>0</v>
      </c>
      <c r="J43" s="98"/>
      <c r="K43" s="47">
        <f>IF(I43-J43&lt;0,0,I43-J43)</f>
        <v>0</v>
      </c>
    </row>
    <row r="44" spans="1:11" ht="45.75" hidden="1" customHeight="1" x14ac:dyDescent="0.3">
      <c r="A44" s="665"/>
      <c r="B44" s="666"/>
      <c r="C44" s="111"/>
      <c r="D44" s="663"/>
      <c r="E44" s="663"/>
      <c r="F44" s="667"/>
      <c r="G44" s="667"/>
      <c r="H44" s="667"/>
      <c r="I44" s="47">
        <f>CEILING(D44*F44,1)</f>
        <v>0</v>
      </c>
      <c r="J44" s="93"/>
      <c r="K44" s="47">
        <f>IF(I44-J44&lt;0,0,I44-J44)</f>
        <v>0</v>
      </c>
    </row>
    <row r="45" spans="1:11" x14ac:dyDescent="0.3">
      <c r="A45" s="474" t="s">
        <v>20</v>
      </c>
      <c r="B45" s="475"/>
      <c r="C45" s="475"/>
      <c r="D45" s="475"/>
      <c r="E45" s="475"/>
      <c r="F45" s="475"/>
      <c r="G45" s="475"/>
      <c r="H45" s="476"/>
      <c r="I45" s="47">
        <f>SUM(I43:I44)</f>
        <v>0</v>
      </c>
      <c r="J45" s="47">
        <f>SUM(J43:J44)</f>
        <v>0</v>
      </c>
      <c r="K45" s="47">
        <f>SUM(K43:K44)</f>
        <v>0</v>
      </c>
    </row>
    <row r="46" spans="1:11" ht="22.5" customHeight="1" x14ac:dyDescent="0.3">
      <c r="A46" s="57" t="s">
        <v>21</v>
      </c>
      <c r="B46" s="89"/>
      <c r="C46" s="110"/>
      <c r="D46" s="90"/>
      <c r="E46" s="90"/>
      <c r="F46" s="90"/>
      <c r="G46" s="90"/>
      <c r="H46" s="90"/>
      <c r="I46" s="55"/>
      <c r="J46" s="55"/>
      <c r="K46" s="56"/>
    </row>
    <row r="47" spans="1:11" ht="200.1" customHeight="1" x14ac:dyDescent="0.3">
      <c r="A47" s="433"/>
      <c r="B47" s="434"/>
      <c r="C47" s="434"/>
      <c r="D47" s="434"/>
      <c r="E47" s="434"/>
      <c r="F47" s="434"/>
      <c r="G47" s="434"/>
      <c r="H47" s="434"/>
      <c r="I47" s="434"/>
      <c r="J47" s="434"/>
      <c r="K47" s="435"/>
    </row>
    <row r="48" spans="1:11" ht="16.5" hidden="1" customHeight="1" x14ac:dyDescent="0.3">
      <c r="A48" s="439"/>
      <c r="B48" s="440"/>
      <c r="C48" s="440"/>
      <c r="D48" s="440"/>
      <c r="E48" s="440"/>
      <c r="F48" s="440"/>
      <c r="G48" s="440"/>
      <c r="H48" s="440"/>
      <c r="I48" s="440"/>
      <c r="J48" s="440"/>
      <c r="K48" s="441"/>
    </row>
    <row r="49" spans="1:11" ht="15" thickBot="1" x14ac:dyDescent="0.35">
      <c r="A49" s="20" t="s">
        <v>37</v>
      </c>
      <c r="B49" s="21"/>
      <c r="C49" s="21"/>
      <c r="D49" s="21"/>
      <c r="E49" s="21"/>
      <c r="F49" s="21"/>
      <c r="G49" s="21"/>
      <c r="H49" s="21"/>
      <c r="I49" s="21"/>
      <c r="J49" s="21"/>
      <c r="K49" s="22"/>
    </row>
    <row r="50" spans="1:11" ht="15" thickTop="1" x14ac:dyDescent="0.3">
      <c r="A50" s="449" t="s">
        <v>16</v>
      </c>
      <c r="B50" s="450"/>
      <c r="C50" s="451"/>
      <c r="D50" s="658" t="s">
        <v>3</v>
      </c>
      <c r="E50" s="659"/>
      <c r="F50" s="659"/>
      <c r="G50" s="659"/>
      <c r="H50" s="659"/>
      <c r="I50" s="659"/>
      <c r="J50" s="659"/>
      <c r="K50" s="660"/>
    </row>
    <row r="51" spans="1:11" ht="28.5" customHeight="1" x14ac:dyDescent="0.3">
      <c r="A51" s="452" t="s">
        <v>36</v>
      </c>
      <c r="B51" s="453"/>
      <c r="C51" s="454"/>
      <c r="D51" s="452" t="s">
        <v>38</v>
      </c>
      <c r="E51" s="453"/>
      <c r="F51" s="453"/>
      <c r="G51" s="453"/>
      <c r="H51" s="453"/>
      <c r="I51" s="453"/>
      <c r="J51" s="453"/>
      <c r="K51" s="454"/>
    </row>
    <row r="52" spans="1:11" ht="15" customHeight="1" x14ac:dyDescent="0.3">
      <c r="A52" s="560"/>
      <c r="B52" s="561"/>
      <c r="C52" s="562"/>
      <c r="D52" s="646" t="s">
        <v>31</v>
      </c>
      <c r="E52" s="646"/>
      <c r="F52" s="647" t="s">
        <v>26</v>
      </c>
      <c r="G52" s="647"/>
      <c r="H52" s="647"/>
      <c r="I52" s="647" t="s">
        <v>75</v>
      </c>
      <c r="J52" s="657" t="s">
        <v>73</v>
      </c>
      <c r="K52" s="647" t="s">
        <v>51</v>
      </c>
    </row>
    <row r="53" spans="1:11" x14ac:dyDescent="0.3">
      <c r="A53" s="563"/>
      <c r="B53" s="564"/>
      <c r="C53" s="565"/>
      <c r="D53" s="646"/>
      <c r="E53" s="646"/>
      <c r="F53" s="647"/>
      <c r="G53" s="647"/>
      <c r="H53" s="647"/>
      <c r="I53" s="647"/>
      <c r="J53" s="657"/>
      <c r="K53" s="647"/>
    </row>
    <row r="54" spans="1:11" ht="30" hidden="1" customHeight="1" x14ac:dyDescent="0.3">
      <c r="A54" s="620"/>
      <c r="B54" s="621"/>
      <c r="C54" s="622"/>
      <c r="D54" s="586"/>
      <c r="E54" s="586"/>
      <c r="F54" s="559"/>
      <c r="G54" s="559"/>
      <c r="H54" s="559"/>
      <c r="I54" s="47">
        <f>CEILING(D54*F54,1)</f>
        <v>0</v>
      </c>
      <c r="J54" s="98"/>
      <c r="K54" s="47">
        <f>IF(I54-J54&lt;0,0,I54-J54)</f>
        <v>0</v>
      </c>
    </row>
    <row r="55" spans="1:11" ht="30" hidden="1" customHeight="1" x14ac:dyDescent="0.3">
      <c r="A55" s="489"/>
      <c r="B55" s="491"/>
      <c r="C55" s="109"/>
      <c r="D55" s="663"/>
      <c r="E55" s="663"/>
      <c r="F55" s="664"/>
      <c r="G55" s="664"/>
      <c r="H55" s="664"/>
      <c r="I55" s="47">
        <f>CEILING(D55*F55,1)</f>
        <v>0</v>
      </c>
      <c r="J55" s="93"/>
      <c r="K55" s="47">
        <f>IF(I55-J55&lt;0,0,I55-J55)</f>
        <v>0</v>
      </c>
    </row>
    <row r="56" spans="1:11" x14ac:dyDescent="0.3">
      <c r="A56" s="474" t="s">
        <v>20</v>
      </c>
      <c r="B56" s="475"/>
      <c r="C56" s="475"/>
      <c r="D56" s="475"/>
      <c r="E56" s="475"/>
      <c r="F56" s="475"/>
      <c r="G56" s="475"/>
      <c r="H56" s="476"/>
      <c r="I56" s="47">
        <f>SUM(I54:I55)</f>
        <v>0</v>
      </c>
      <c r="J56" s="47">
        <f>SUM(J54:J55)</f>
        <v>0</v>
      </c>
      <c r="K56" s="47">
        <f>SUM(K54:K55)</f>
        <v>0</v>
      </c>
    </row>
    <row r="57" spans="1:11" ht="22.5" customHeight="1" x14ac:dyDescent="0.3">
      <c r="A57" s="57" t="s">
        <v>21</v>
      </c>
      <c r="B57" s="89"/>
      <c r="C57" s="110"/>
      <c r="D57" s="90"/>
      <c r="E57" s="90"/>
      <c r="F57" s="90"/>
      <c r="G57" s="90"/>
      <c r="H57" s="90"/>
      <c r="I57" s="55"/>
      <c r="J57" s="55"/>
      <c r="K57" s="56"/>
    </row>
    <row r="58" spans="1:11" ht="200.1" customHeight="1" x14ac:dyDescent="0.3">
      <c r="A58" s="433"/>
      <c r="B58" s="434"/>
      <c r="C58" s="434"/>
      <c r="D58" s="434"/>
      <c r="E58" s="434"/>
      <c r="F58" s="434"/>
      <c r="G58" s="434"/>
      <c r="H58" s="434"/>
      <c r="I58" s="434"/>
      <c r="J58" s="434"/>
      <c r="K58" s="435"/>
    </row>
    <row r="59" spans="1:11" ht="16.5" hidden="1" customHeight="1" x14ac:dyDescent="0.3">
      <c r="A59" s="439"/>
      <c r="B59" s="440"/>
      <c r="C59" s="440"/>
      <c r="D59" s="440"/>
      <c r="E59" s="440"/>
      <c r="F59" s="440"/>
      <c r="G59" s="440"/>
      <c r="H59" s="440"/>
      <c r="I59" s="440"/>
      <c r="J59" s="440"/>
      <c r="K59" s="441"/>
    </row>
    <row r="60" spans="1:11" ht="15" thickBot="1" x14ac:dyDescent="0.35">
      <c r="A60" s="20" t="s">
        <v>39</v>
      </c>
      <c r="B60" s="21"/>
      <c r="C60" s="21"/>
      <c r="D60" s="21"/>
      <c r="E60" s="21"/>
      <c r="F60" s="21"/>
      <c r="G60" s="21"/>
      <c r="H60" s="21"/>
      <c r="I60" s="21"/>
      <c r="J60" s="21"/>
      <c r="K60" s="22"/>
    </row>
    <row r="61" spans="1:11" ht="15" thickTop="1" x14ac:dyDescent="0.3">
      <c r="A61" s="449" t="s">
        <v>17</v>
      </c>
      <c r="B61" s="450"/>
      <c r="C61" s="451"/>
      <c r="D61" s="658" t="s">
        <v>3</v>
      </c>
      <c r="E61" s="659"/>
      <c r="F61" s="659"/>
      <c r="G61" s="659"/>
      <c r="H61" s="659"/>
      <c r="I61" s="659"/>
      <c r="J61" s="659"/>
      <c r="K61" s="660"/>
    </row>
    <row r="62" spans="1:11" ht="28.5" customHeight="1" x14ac:dyDescent="0.3">
      <c r="A62" s="452" t="s">
        <v>86</v>
      </c>
      <c r="B62" s="453"/>
      <c r="C62" s="454"/>
      <c r="D62" s="469" t="s">
        <v>40</v>
      </c>
      <c r="E62" s="470"/>
      <c r="F62" s="470"/>
      <c r="G62" s="470"/>
      <c r="H62" s="470"/>
      <c r="I62" s="470"/>
      <c r="J62" s="470"/>
      <c r="K62" s="471"/>
    </row>
    <row r="63" spans="1:11" ht="15" customHeight="1" x14ac:dyDescent="0.3">
      <c r="A63" s="560"/>
      <c r="B63" s="561"/>
      <c r="C63" s="562"/>
      <c r="D63" s="646" t="s">
        <v>31</v>
      </c>
      <c r="E63" s="646"/>
      <c r="F63" s="647" t="s">
        <v>26</v>
      </c>
      <c r="G63" s="647"/>
      <c r="H63" s="647"/>
      <c r="I63" s="647" t="s">
        <v>75</v>
      </c>
      <c r="J63" s="657" t="s">
        <v>73</v>
      </c>
      <c r="K63" s="647" t="s">
        <v>51</v>
      </c>
    </row>
    <row r="64" spans="1:11" x14ac:dyDescent="0.3">
      <c r="A64" s="563"/>
      <c r="B64" s="564"/>
      <c r="C64" s="565"/>
      <c r="D64" s="646"/>
      <c r="E64" s="646"/>
      <c r="F64" s="647"/>
      <c r="G64" s="647"/>
      <c r="H64" s="647"/>
      <c r="I64" s="647"/>
      <c r="J64" s="657"/>
      <c r="K64" s="647"/>
    </row>
    <row r="65" spans="1:18" ht="30" hidden="1" customHeight="1" x14ac:dyDescent="0.3">
      <c r="A65" s="654"/>
      <c r="B65" s="655"/>
      <c r="C65" s="656"/>
      <c r="D65" s="661"/>
      <c r="E65" s="661"/>
      <c r="F65" s="662"/>
      <c r="G65" s="662"/>
      <c r="H65" s="662"/>
      <c r="I65" s="47">
        <f>CEILING(D65*F65,1)</f>
        <v>0</v>
      </c>
      <c r="J65" s="98"/>
      <c r="K65" s="47">
        <f>IF(I65-J65&lt;0,0,I65-J65)</f>
        <v>0</v>
      </c>
    </row>
    <row r="66" spans="1:18" ht="30" customHeight="1" x14ac:dyDescent="0.3">
      <c r="A66" s="654" t="s">
        <v>55</v>
      </c>
      <c r="B66" s="655"/>
      <c r="C66" s="656"/>
      <c r="D66" s="661"/>
      <c r="E66" s="661"/>
      <c r="F66" s="662"/>
      <c r="G66" s="662"/>
      <c r="H66" s="662"/>
      <c r="I66" s="47">
        <f>CEILING(D66*F66,1)</f>
        <v>0</v>
      </c>
      <c r="J66" s="93"/>
      <c r="K66" s="47">
        <f>IF(I66-J66&lt;0,0,I66-J66)</f>
        <v>0</v>
      </c>
    </row>
    <row r="67" spans="1:18" x14ac:dyDescent="0.3">
      <c r="A67" s="474" t="s">
        <v>20</v>
      </c>
      <c r="B67" s="475"/>
      <c r="C67" s="475"/>
      <c r="D67" s="475"/>
      <c r="E67" s="475"/>
      <c r="F67" s="475"/>
      <c r="G67" s="475"/>
      <c r="H67" s="476"/>
      <c r="I67" s="47">
        <f>SUM(I65:I66)</f>
        <v>0</v>
      </c>
      <c r="J67" s="47">
        <f>SUM(J65:J66)</f>
        <v>0</v>
      </c>
      <c r="K67" s="47">
        <f>SUM(K65:K66)</f>
        <v>0</v>
      </c>
    </row>
    <row r="68" spans="1:18" ht="22.5" customHeight="1" x14ac:dyDescent="0.3">
      <c r="A68" s="57" t="s">
        <v>21</v>
      </c>
      <c r="B68" s="89"/>
      <c r="C68" s="110"/>
      <c r="D68" s="90"/>
      <c r="E68" s="90"/>
      <c r="F68" s="90"/>
      <c r="G68" s="90"/>
      <c r="H68" s="90"/>
      <c r="I68" s="55"/>
      <c r="J68" s="55"/>
      <c r="K68" s="56"/>
    </row>
    <row r="69" spans="1:18" ht="200.1" customHeight="1" x14ac:dyDescent="0.3">
      <c r="A69" s="639"/>
      <c r="B69" s="640"/>
      <c r="C69" s="640"/>
      <c r="D69" s="640"/>
      <c r="E69" s="640"/>
      <c r="F69" s="640"/>
      <c r="G69" s="640"/>
      <c r="H69" s="640"/>
      <c r="I69" s="640"/>
      <c r="J69" s="640"/>
      <c r="K69" s="641"/>
    </row>
    <row r="70" spans="1:18" ht="16.5" hidden="1" customHeight="1" x14ac:dyDescent="0.3">
      <c r="A70" s="642"/>
      <c r="B70" s="643"/>
      <c r="C70" s="643"/>
      <c r="D70" s="643"/>
      <c r="E70" s="643"/>
      <c r="F70" s="643"/>
      <c r="G70" s="643"/>
      <c r="H70" s="643"/>
      <c r="I70" s="643"/>
      <c r="J70" s="643"/>
      <c r="K70" s="644"/>
    </row>
    <row r="71" spans="1:18" ht="15" thickBot="1" x14ac:dyDescent="0.35">
      <c r="A71" s="298" t="s">
        <v>291</v>
      </c>
      <c r="B71" s="299"/>
      <c r="C71" s="299"/>
      <c r="D71" s="299"/>
      <c r="E71" s="299"/>
      <c r="F71" s="299"/>
      <c r="G71" s="299"/>
      <c r="H71" s="299"/>
      <c r="I71" s="299"/>
      <c r="J71" s="299"/>
      <c r="K71" s="22"/>
      <c r="L71" s="187"/>
      <c r="M71" s="187"/>
      <c r="N71" s="166"/>
      <c r="O71" s="166"/>
    </row>
    <row r="72" spans="1:18" ht="15" thickTop="1" x14ac:dyDescent="0.3">
      <c r="A72" s="645" t="s">
        <v>292</v>
      </c>
      <c r="B72" s="645"/>
      <c r="C72" s="645"/>
      <c r="D72" s="645"/>
      <c r="E72" s="645"/>
      <c r="F72" s="645"/>
      <c r="G72" s="645"/>
      <c r="H72" s="645"/>
      <c r="I72" s="645"/>
      <c r="J72" s="645"/>
      <c r="K72" s="645"/>
      <c r="L72" s="187"/>
      <c r="M72" s="187"/>
      <c r="N72" s="166"/>
      <c r="O72" s="166"/>
    </row>
    <row r="73" spans="1:18" ht="26.25" customHeight="1" x14ac:dyDescent="0.3">
      <c r="A73" s="626" t="s">
        <v>293</v>
      </c>
      <c r="B73" s="626"/>
      <c r="C73" s="626"/>
      <c r="D73" s="626"/>
      <c r="E73" s="626"/>
      <c r="F73" s="626"/>
      <c r="G73" s="626"/>
      <c r="H73" s="626"/>
      <c r="I73" s="626"/>
      <c r="J73" s="626"/>
      <c r="K73" s="626"/>
      <c r="L73" s="187"/>
      <c r="M73" s="187"/>
      <c r="N73" s="166"/>
      <c r="O73" s="166"/>
    </row>
    <row r="74" spans="1:18" x14ac:dyDescent="0.3">
      <c r="A74" s="576" t="s">
        <v>19</v>
      </c>
      <c r="B74" s="577"/>
      <c r="C74" s="578"/>
      <c r="D74" s="627" t="s">
        <v>294</v>
      </c>
      <c r="E74" s="627"/>
      <c r="F74" s="627"/>
      <c r="G74" s="627" t="s">
        <v>297</v>
      </c>
      <c r="H74" s="627"/>
      <c r="I74" s="627" t="s">
        <v>3</v>
      </c>
      <c r="J74" s="627"/>
      <c r="K74" s="627"/>
      <c r="L74" s="187"/>
      <c r="M74" s="166"/>
      <c r="N74" s="166"/>
    </row>
    <row r="75" spans="1:18" ht="88.2" customHeight="1" x14ac:dyDescent="0.3">
      <c r="A75" s="579" t="s">
        <v>296</v>
      </c>
      <c r="B75" s="580"/>
      <c r="C75" s="581"/>
      <c r="D75" s="626" t="s">
        <v>295</v>
      </c>
      <c r="E75" s="626"/>
      <c r="F75" s="626"/>
      <c r="G75" s="626" t="s">
        <v>298</v>
      </c>
      <c r="H75" s="626"/>
      <c r="I75" s="626" t="s">
        <v>223</v>
      </c>
      <c r="J75" s="626"/>
      <c r="K75" s="626"/>
      <c r="L75" s="187"/>
      <c r="M75" s="166"/>
      <c r="N75" s="166"/>
    </row>
    <row r="76" spans="1:18" ht="15" customHeight="1" x14ac:dyDescent="0.3">
      <c r="A76" s="311"/>
      <c r="B76" s="312"/>
      <c r="C76" s="312"/>
      <c r="D76" s="312"/>
      <c r="E76" s="312"/>
      <c r="F76" s="312"/>
      <c r="G76" s="312"/>
      <c r="H76" s="312"/>
      <c r="I76" s="458" t="s">
        <v>75</v>
      </c>
      <c r="J76" s="465" t="s">
        <v>73</v>
      </c>
      <c r="K76" s="458" t="s">
        <v>51</v>
      </c>
      <c r="O76" s="187"/>
      <c r="P76" s="187"/>
      <c r="Q76" s="166"/>
      <c r="R76" s="166"/>
    </row>
    <row r="77" spans="1:18" x14ac:dyDescent="0.3">
      <c r="A77" s="313"/>
      <c r="B77" s="314"/>
      <c r="C77" s="314"/>
      <c r="D77" s="314"/>
      <c r="E77" s="314"/>
      <c r="F77" s="314"/>
      <c r="G77" s="314"/>
      <c r="H77" s="314"/>
      <c r="I77" s="459"/>
      <c r="J77" s="466"/>
      <c r="K77" s="459"/>
      <c r="O77" s="187"/>
      <c r="P77" s="187"/>
      <c r="Q77" s="166"/>
      <c r="R77" s="166"/>
    </row>
    <row r="78" spans="1:18" ht="30" hidden="1" customHeight="1" x14ac:dyDescent="0.3">
      <c r="A78" s="511"/>
      <c r="B78" s="512"/>
      <c r="C78" s="513"/>
      <c r="D78" s="511"/>
      <c r="E78" s="512"/>
      <c r="F78" s="512"/>
      <c r="G78" s="513"/>
      <c r="H78" s="511"/>
      <c r="I78" s="512"/>
      <c r="J78" s="512"/>
      <c r="K78" s="513"/>
      <c r="L78" s="294">
        <v>0</v>
      </c>
      <c r="M78" s="301">
        <v>0</v>
      </c>
      <c r="N78" s="293">
        <f>IF(L78-M78&lt;0,0,L78-M78)</f>
        <v>0</v>
      </c>
      <c r="O78" s="187"/>
      <c r="P78" s="187"/>
      <c r="Q78" s="166"/>
      <c r="R78" s="166"/>
    </row>
    <row r="79" spans="1:18" hidden="1" x14ac:dyDescent="0.3">
      <c r="A79" s="511"/>
      <c r="B79" s="512"/>
      <c r="C79" s="513"/>
      <c r="D79" s="511"/>
      <c r="E79" s="512"/>
      <c r="F79" s="512"/>
      <c r="G79" s="513"/>
      <c r="H79" s="511"/>
      <c r="I79" s="512"/>
      <c r="J79" s="512"/>
      <c r="K79" s="513"/>
      <c r="L79" s="215"/>
      <c r="M79" s="227"/>
      <c r="N79" s="211"/>
      <c r="O79" s="187"/>
      <c r="P79" s="166"/>
      <c r="Q79" s="166"/>
    </row>
    <row r="80" spans="1:18" ht="30" hidden="1" customHeight="1" x14ac:dyDescent="0.3">
      <c r="A80" s="511"/>
      <c r="B80" s="512"/>
      <c r="C80" s="513"/>
      <c r="D80" s="511"/>
      <c r="E80" s="512"/>
      <c r="F80" s="512"/>
      <c r="G80" s="513"/>
      <c r="H80" s="511"/>
      <c r="I80" s="512"/>
      <c r="J80" s="512"/>
      <c r="K80" s="513"/>
      <c r="L80" s="294">
        <v>0</v>
      </c>
      <c r="M80" s="301">
        <v>0</v>
      </c>
      <c r="N80" s="293">
        <f>IF(L80-M80&lt;0,0,L80-M80)</f>
        <v>0</v>
      </c>
      <c r="O80" s="187"/>
      <c r="P80" s="187"/>
      <c r="Q80" s="166"/>
      <c r="R80" s="166"/>
    </row>
    <row r="81" spans="1:18" ht="30" customHeight="1" x14ac:dyDescent="0.3">
      <c r="A81" s="511"/>
      <c r="B81" s="512"/>
      <c r="C81" s="513"/>
      <c r="D81" s="628"/>
      <c r="E81" s="628"/>
      <c r="F81" s="628"/>
      <c r="G81" s="511"/>
      <c r="H81" s="513"/>
      <c r="I81" s="294">
        <v>0</v>
      </c>
      <c r="J81" s="301">
        <v>0</v>
      </c>
      <c r="K81" s="293">
        <f>IF(I81-J81&lt;0,0,I81-J81)</f>
        <v>0</v>
      </c>
      <c r="L81" s="187"/>
      <c r="M81" s="187"/>
      <c r="N81" s="166"/>
      <c r="O81" s="166"/>
    </row>
    <row r="82" spans="1:18" hidden="1" x14ac:dyDescent="0.3">
      <c r="A82" s="511"/>
      <c r="B82" s="512"/>
      <c r="C82" s="513"/>
      <c r="D82" s="511"/>
      <c r="E82" s="512"/>
      <c r="F82" s="512"/>
      <c r="G82" s="513"/>
      <c r="H82" s="511"/>
      <c r="I82" s="512"/>
      <c r="J82" s="512"/>
      <c r="K82" s="513"/>
      <c r="L82" s="215"/>
      <c r="M82" s="227"/>
      <c r="N82" s="212"/>
      <c r="O82" s="187"/>
      <c r="P82" s="166"/>
      <c r="Q82" s="166"/>
    </row>
    <row r="83" spans="1:18" hidden="1" x14ac:dyDescent="0.3">
      <c r="A83" s="511"/>
      <c r="B83" s="512"/>
      <c r="C83" s="513"/>
      <c r="D83" s="511"/>
      <c r="E83" s="512"/>
      <c r="F83" s="512"/>
      <c r="G83" s="513"/>
      <c r="H83" s="511"/>
      <c r="I83" s="512"/>
      <c r="J83" s="512"/>
      <c r="K83" s="513"/>
      <c r="L83" s="215">
        <v>0</v>
      </c>
      <c r="M83" s="227"/>
      <c r="N83" s="212"/>
      <c r="O83" s="187"/>
      <c r="P83" s="166"/>
      <c r="Q83" s="166"/>
    </row>
    <row r="84" spans="1:18" x14ac:dyDescent="0.3">
      <c r="A84" s="474" t="s">
        <v>20</v>
      </c>
      <c r="B84" s="475"/>
      <c r="C84" s="475"/>
      <c r="D84" s="475"/>
      <c r="E84" s="475"/>
      <c r="F84" s="475"/>
      <c r="G84" s="475"/>
      <c r="H84" s="475"/>
      <c r="I84" s="293">
        <f>SUM(I78:I83)</f>
        <v>0</v>
      </c>
      <c r="J84" s="293">
        <f>SUM(J78:J83)</f>
        <v>0</v>
      </c>
      <c r="K84" s="293">
        <f>SUM(I84-J84)</f>
        <v>0</v>
      </c>
      <c r="L84" s="187"/>
      <c r="M84" s="187"/>
      <c r="N84" s="166"/>
      <c r="O84" s="166"/>
    </row>
    <row r="85" spans="1:18" hidden="1" x14ac:dyDescent="0.3">
      <c r="A85" s="569"/>
      <c r="B85" s="570"/>
      <c r="C85" s="570"/>
      <c r="D85" s="570"/>
      <c r="E85" s="570"/>
      <c r="F85" s="570"/>
      <c r="G85" s="570"/>
      <c r="H85" s="570"/>
      <c r="I85" s="570"/>
      <c r="J85" s="570"/>
      <c r="K85" s="570"/>
      <c r="L85" s="570"/>
      <c r="M85" s="570"/>
      <c r="N85" s="572"/>
      <c r="O85" s="187"/>
      <c r="P85" s="187"/>
      <c r="Q85" s="166"/>
      <c r="R85" s="166"/>
    </row>
    <row r="86" spans="1:18" hidden="1" x14ac:dyDescent="0.3">
      <c r="A86" s="569"/>
      <c r="B86" s="570"/>
      <c r="C86" s="570"/>
      <c r="D86" s="570"/>
      <c r="E86" s="570"/>
      <c r="F86" s="570"/>
      <c r="G86" s="571"/>
      <c r="H86" s="571"/>
      <c r="I86" s="570"/>
      <c r="J86" s="570"/>
      <c r="K86" s="570"/>
      <c r="L86" s="570"/>
      <c r="M86" s="570"/>
      <c r="N86" s="572"/>
      <c r="O86" s="187"/>
      <c r="P86" s="187"/>
      <c r="Q86" s="166"/>
      <c r="R86" s="166"/>
    </row>
    <row r="87" spans="1:18" ht="25.5" customHeight="1" x14ac:dyDescent="0.3">
      <c r="A87" s="162" t="s">
        <v>307</v>
      </c>
      <c r="B87" s="162"/>
      <c r="C87" s="162"/>
      <c r="D87" s="287"/>
      <c r="E87" s="287"/>
      <c r="F87" s="287"/>
      <c r="G87" s="287"/>
      <c r="H87" s="287"/>
      <c r="I87" s="287"/>
      <c r="J87" s="287"/>
      <c r="K87" s="288"/>
      <c r="L87" s="187"/>
      <c r="M87" s="187"/>
      <c r="N87" s="166"/>
      <c r="O87" s="166"/>
    </row>
    <row r="88" spans="1:18" ht="169.5" customHeight="1" thickBot="1" x14ac:dyDescent="0.35">
      <c r="A88" s="634"/>
      <c r="B88" s="635"/>
      <c r="C88" s="635"/>
      <c r="D88" s="635"/>
      <c r="E88" s="635"/>
      <c r="F88" s="635"/>
      <c r="G88" s="635"/>
      <c r="H88" s="635"/>
      <c r="I88" s="635"/>
      <c r="J88" s="635"/>
      <c r="K88" s="636"/>
      <c r="L88" s="187"/>
      <c r="M88" s="187"/>
      <c r="N88" s="166"/>
      <c r="O88" s="166"/>
    </row>
    <row r="89" spans="1:18" ht="15" thickTop="1" x14ac:dyDescent="0.3">
      <c r="A89" s="449" t="s">
        <v>299</v>
      </c>
      <c r="B89" s="450"/>
      <c r="C89" s="450"/>
      <c r="D89" s="450"/>
      <c r="E89" s="450"/>
      <c r="F89" s="450"/>
      <c r="G89" s="450"/>
      <c r="H89" s="450"/>
      <c r="I89" s="450"/>
      <c r="J89" s="450"/>
      <c r="K89" s="451"/>
      <c r="L89" s="187"/>
      <c r="M89" s="187"/>
      <c r="N89" s="166"/>
      <c r="O89" s="166"/>
    </row>
    <row r="90" spans="1:18" ht="14.4" customHeight="1" x14ac:dyDescent="0.3">
      <c r="A90" s="452" t="s">
        <v>228</v>
      </c>
      <c r="B90" s="453"/>
      <c r="C90" s="453"/>
      <c r="D90" s="453"/>
      <c r="E90" s="453"/>
      <c r="F90" s="453"/>
      <c r="G90" s="453"/>
      <c r="H90" s="453"/>
      <c r="I90" s="453"/>
      <c r="J90" s="453"/>
      <c r="K90" s="454"/>
      <c r="L90" s="187"/>
      <c r="M90" s="187"/>
      <c r="N90" s="166"/>
      <c r="O90" s="166"/>
    </row>
    <row r="91" spans="1:18" x14ac:dyDescent="0.3">
      <c r="A91" s="603" t="s">
        <v>13</v>
      </c>
      <c r="B91" s="448"/>
      <c r="C91" s="317" t="s">
        <v>14</v>
      </c>
      <c r="D91" s="603" t="s">
        <v>15</v>
      </c>
      <c r="E91" s="448"/>
      <c r="F91" s="603" t="s">
        <v>3</v>
      </c>
      <c r="G91" s="447"/>
      <c r="H91" s="447"/>
      <c r="I91" s="447"/>
      <c r="J91" s="447"/>
      <c r="K91" s="448"/>
      <c r="L91" s="187"/>
      <c r="M91" s="166"/>
      <c r="N91" s="166"/>
    </row>
    <row r="92" spans="1:18" ht="36.6" customHeight="1" x14ac:dyDescent="0.3">
      <c r="A92" s="452" t="s">
        <v>24</v>
      </c>
      <c r="B92" s="454"/>
      <c r="C92" s="300" t="s">
        <v>210</v>
      </c>
      <c r="D92" s="452" t="s">
        <v>25</v>
      </c>
      <c r="E92" s="454"/>
      <c r="F92" s="452" t="s">
        <v>28</v>
      </c>
      <c r="G92" s="453"/>
      <c r="H92" s="453"/>
      <c r="I92" s="453"/>
      <c r="J92" s="453"/>
      <c r="K92" s="454"/>
      <c r="L92" s="187"/>
      <c r="M92" s="187"/>
      <c r="N92" s="166"/>
      <c r="O92" s="166"/>
    </row>
    <row r="93" spans="1:18" s="19" customFormat="1" ht="33.75" customHeight="1" x14ac:dyDescent="0.3">
      <c r="A93" s="311"/>
      <c r="B93" s="312"/>
      <c r="C93" s="318"/>
      <c r="D93" s="560"/>
      <c r="E93" s="562"/>
      <c r="F93" s="458" t="s">
        <v>26</v>
      </c>
      <c r="G93" s="465" t="s">
        <v>71</v>
      </c>
      <c r="H93" s="458" t="s">
        <v>27</v>
      </c>
      <c r="I93" s="458" t="s">
        <v>75</v>
      </c>
      <c r="J93" s="465" t="s">
        <v>73</v>
      </c>
      <c r="K93" s="458" t="s">
        <v>51</v>
      </c>
      <c r="L93" s="187"/>
      <c r="M93" s="187"/>
      <c r="N93" s="166"/>
      <c r="O93" s="166"/>
    </row>
    <row r="94" spans="1:18" s="19" customFormat="1" x14ac:dyDescent="0.3">
      <c r="A94" s="313"/>
      <c r="B94" s="314"/>
      <c r="C94" s="319"/>
      <c r="D94" s="563"/>
      <c r="E94" s="565"/>
      <c r="F94" s="459"/>
      <c r="G94" s="466"/>
      <c r="H94" s="459"/>
      <c r="I94" s="459"/>
      <c r="J94" s="466"/>
      <c r="K94" s="459"/>
      <c r="L94" s="187"/>
      <c r="M94" s="187"/>
      <c r="N94" s="166"/>
      <c r="O94" s="166"/>
    </row>
    <row r="95" spans="1:18" s="19" customFormat="1" ht="20.100000000000001" hidden="1" customHeight="1" x14ac:dyDescent="0.3">
      <c r="A95" s="230"/>
      <c r="B95" s="230"/>
      <c r="C95" s="230"/>
      <c r="D95" s="230"/>
      <c r="E95" s="230"/>
      <c r="F95" s="231"/>
      <c r="G95" s="231"/>
      <c r="H95" s="229"/>
      <c r="I95" s="232"/>
      <c r="J95" s="233"/>
      <c r="K95" s="186"/>
      <c r="L95" s="166"/>
      <c r="M95" s="166"/>
    </row>
    <row r="96" spans="1:18" s="19" customFormat="1" ht="20.100000000000001" customHeight="1" x14ac:dyDescent="0.3">
      <c r="A96" s="637"/>
      <c r="B96" s="638"/>
      <c r="C96" s="310"/>
      <c r="D96" s="455"/>
      <c r="E96" s="455"/>
      <c r="F96" s="296"/>
      <c r="G96" s="309"/>
      <c r="H96" s="308"/>
      <c r="I96" s="293">
        <f>SUM(F96:F96)*H96</f>
        <v>0</v>
      </c>
      <c r="J96" s="322">
        <v>0</v>
      </c>
      <c r="K96" s="293">
        <f>IF(I96-J96&lt;0,0,I96-J96)</f>
        <v>0</v>
      </c>
      <c r="N96" s="187"/>
      <c r="O96" s="187"/>
      <c r="P96" s="166"/>
      <c r="Q96" s="166"/>
    </row>
    <row r="97" spans="1:18" s="19" customFormat="1" hidden="1" x14ac:dyDescent="0.3">
      <c r="A97" s="234"/>
      <c r="B97" s="234"/>
      <c r="C97" s="234"/>
      <c r="D97" s="234"/>
      <c r="E97" s="234"/>
      <c r="F97" s="234"/>
      <c r="G97" s="231"/>
      <c r="H97" s="231"/>
      <c r="I97" s="229"/>
      <c r="J97" s="232"/>
      <c r="K97" s="233"/>
      <c r="L97" s="186"/>
      <c r="M97" s="186"/>
      <c r="N97" s="235"/>
      <c r="O97" s="187"/>
      <c r="P97" s="187"/>
      <c r="Q97" s="166"/>
      <c r="R97" s="166"/>
    </row>
    <row r="98" spans="1:18" s="19" customFormat="1" hidden="1" x14ac:dyDescent="0.3">
      <c r="A98" s="234"/>
      <c r="B98" s="234"/>
      <c r="C98" s="234"/>
      <c r="D98" s="234"/>
      <c r="E98" s="234"/>
      <c r="F98" s="234"/>
      <c r="G98" s="231"/>
      <c r="H98" s="231"/>
      <c r="I98" s="229"/>
      <c r="J98" s="232"/>
      <c r="K98" s="233"/>
      <c r="L98" s="186">
        <v>0</v>
      </c>
      <c r="M98" s="186">
        <v>0</v>
      </c>
      <c r="N98" s="235"/>
      <c r="O98" s="187"/>
      <c r="P98" s="187"/>
      <c r="Q98" s="166"/>
      <c r="R98" s="166"/>
    </row>
    <row r="99" spans="1:18" ht="22.5" customHeight="1" x14ac:dyDescent="0.3">
      <c r="A99" s="474" t="s">
        <v>20</v>
      </c>
      <c r="B99" s="475"/>
      <c r="C99" s="475"/>
      <c r="D99" s="475"/>
      <c r="E99" s="475"/>
      <c r="F99" s="475"/>
      <c r="G99" s="475"/>
      <c r="H99" s="476"/>
      <c r="I99" s="293">
        <f>SUM(I96:I98)</f>
        <v>0</v>
      </c>
      <c r="J99" s="293">
        <f>SUM(J96:J98)</f>
        <v>0</v>
      </c>
      <c r="K99" s="293">
        <f>SUM(I99-J99)</f>
        <v>0</v>
      </c>
      <c r="O99" s="187"/>
      <c r="P99" s="187"/>
      <c r="Q99" s="166"/>
      <c r="R99" s="166"/>
    </row>
    <row r="100" spans="1:18" ht="15" hidden="1" thickBot="1" x14ac:dyDescent="0.35">
      <c r="A100" s="462"/>
      <c r="B100" s="463"/>
      <c r="C100" s="463"/>
      <c r="D100" s="463"/>
      <c r="E100" s="463"/>
      <c r="F100" s="463"/>
      <c r="G100" s="463"/>
      <c r="H100" s="463"/>
      <c r="I100" s="463"/>
      <c r="J100" s="463"/>
      <c r="K100" s="571"/>
      <c r="L100" s="463"/>
      <c r="M100" s="463"/>
      <c r="N100" s="464"/>
      <c r="O100" s="187"/>
      <c r="P100" s="187"/>
      <c r="Q100" s="166"/>
      <c r="R100" s="166"/>
    </row>
    <row r="101" spans="1:18" ht="15" thickBot="1" x14ac:dyDescent="0.35">
      <c r="A101" s="445" t="s">
        <v>300</v>
      </c>
      <c r="B101" s="446"/>
      <c r="C101" s="446"/>
      <c r="D101" s="446"/>
      <c r="E101" s="299"/>
      <c r="F101" s="299"/>
      <c r="G101" s="299"/>
      <c r="H101" s="299"/>
      <c r="I101" s="299"/>
      <c r="J101" s="299"/>
      <c r="K101" s="22"/>
      <c r="L101" s="187"/>
      <c r="M101" s="187"/>
      <c r="N101" s="166"/>
      <c r="O101" s="166"/>
    </row>
    <row r="102" spans="1:18" ht="15" thickTop="1" x14ac:dyDescent="0.3">
      <c r="A102" s="449" t="s">
        <v>301</v>
      </c>
      <c r="B102" s="450"/>
      <c r="C102" s="450"/>
      <c r="D102" s="450"/>
      <c r="E102" s="450"/>
      <c r="F102" s="450"/>
      <c r="G102" s="450"/>
      <c r="H102" s="450"/>
      <c r="I102" s="450"/>
      <c r="J102" s="450"/>
      <c r="K102" s="451"/>
      <c r="L102" s="187"/>
      <c r="M102" s="187"/>
      <c r="N102" s="166"/>
      <c r="O102" s="166"/>
    </row>
    <row r="103" spans="1:18" ht="26.25" customHeight="1" x14ac:dyDescent="0.3">
      <c r="A103" s="452" t="s">
        <v>302</v>
      </c>
      <c r="B103" s="453"/>
      <c r="C103" s="453"/>
      <c r="D103" s="453"/>
      <c r="E103" s="453"/>
      <c r="F103" s="453"/>
      <c r="G103" s="453"/>
      <c r="H103" s="453"/>
      <c r="I103" s="453"/>
      <c r="J103" s="453"/>
      <c r="K103" s="454"/>
      <c r="L103" s="187"/>
      <c r="M103" s="187"/>
      <c r="N103" s="166"/>
      <c r="O103" s="166"/>
    </row>
    <row r="104" spans="1:18" x14ac:dyDescent="0.3">
      <c r="A104" s="576" t="s">
        <v>19</v>
      </c>
      <c r="B104" s="577"/>
      <c r="C104" s="578"/>
      <c r="D104" s="576" t="s">
        <v>294</v>
      </c>
      <c r="E104" s="577"/>
      <c r="F104" s="578"/>
      <c r="G104" s="576" t="s">
        <v>297</v>
      </c>
      <c r="H104" s="578"/>
      <c r="I104" s="582" t="s">
        <v>3</v>
      </c>
      <c r="J104" s="583"/>
      <c r="K104" s="584"/>
      <c r="L104" s="187"/>
      <c r="M104" s="187"/>
      <c r="N104" s="166"/>
      <c r="O104" s="166"/>
    </row>
    <row r="105" spans="1:18" ht="71.400000000000006" customHeight="1" x14ac:dyDescent="0.3">
      <c r="A105" s="579" t="s">
        <v>303</v>
      </c>
      <c r="B105" s="580"/>
      <c r="C105" s="581"/>
      <c r="D105" s="579" t="s">
        <v>305</v>
      </c>
      <c r="E105" s="580"/>
      <c r="F105" s="581"/>
      <c r="G105" s="579" t="s">
        <v>306</v>
      </c>
      <c r="H105" s="581"/>
      <c r="I105" s="452" t="s">
        <v>223</v>
      </c>
      <c r="J105" s="453"/>
      <c r="K105" s="454"/>
      <c r="L105" s="187"/>
      <c r="M105" s="187"/>
      <c r="N105" s="166"/>
      <c r="O105" s="166"/>
    </row>
    <row r="106" spans="1:18" ht="15" customHeight="1" x14ac:dyDescent="0.3">
      <c r="A106" s="560"/>
      <c r="B106" s="561"/>
      <c r="C106" s="561"/>
      <c r="D106" s="561"/>
      <c r="E106" s="561"/>
      <c r="F106" s="561"/>
      <c r="G106" s="561"/>
      <c r="H106" s="561"/>
      <c r="I106" s="458" t="s">
        <v>75</v>
      </c>
      <c r="J106" s="465" t="s">
        <v>73</v>
      </c>
      <c r="K106" s="458" t="s">
        <v>51</v>
      </c>
      <c r="O106" s="187"/>
      <c r="P106" s="187"/>
      <c r="Q106" s="166"/>
      <c r="R106" s="166"/>
    </row>
    <row r="107" spans="1:18" x14ac:dyDescent="0.3">
      <c r="A107" s="563"/>
      <c r="B107" s="564"/>
      <c r="C107" s="564"/>
      <c r="D107" s="564"/>
      <c r="E107" s="564"/>
      <c r="F107" s="564"/>
      <c r="G107" s="564"/>
      <c r="H107" s="564"/>
      <c r="I107" s="459"/>
      <c r="J107" s="466"/>
      <c r="K107" s="459"/>
      <c r="O107" s="187"/>
      <c r="P107" s="187"/>
      <c r="Q107" s="166"/>
      <c r="R107" s="166"/>
    </row>
    <row r="108" spans="1:18" ht="30" hidden="1" customHeight="1" x14ac:dyDescent="0.3">
      <c r="A108" s="511"/>
      <c r="B108" s="512"/>
      <c r="C108" s="513"/>
      <c r="D108" s="511"/>
      <c r="E108" s="512"/>
      <c r="F108" s="512"/>
      <c r="G108" s="513"/>
      <c r="H108" s="511"/>
      <c r="I108" s="512"/>
      <c r="J108" s="512"/>
      <c r="K108" s="513"/>
      <c r="L108" s="294">
        <v>0</v>
      </c>
      <c r="M108" s="301">
        <v>0</v>
      </c>
      <c r="N108" s="293">
        <f>IF(L108-M108&lt;0,0,L108-M108)</f>
        <v>0</v>
      </c>
      <c r="O108" s="187"/>
      <c r="P108" s="187"/>
      <c r="Q108" s="166"/>
      <c r="R108" s="166"/>
    </row>
    <row r="109" spans="1:18" ht="30" customHeight="1" x14ac:dyDescent="0.3">
      <c r="A109" s="511"/>
      <c r="B109" s="512"/>
      <c r="C109" s="513"/>
      <c r="D109" s="511"/>
      <c r="E109" s="512"/>
      <c r="F109" s="513"/>
      <c r="G109" s="511"/>
      <c r="H109" s="512"/>
      <c r="I109" s="294">
        <v>0</v>
      </c>
      <c r="J109" s="301">
        <v>0</v>
      </c>
      <c r="K109" s="293">
        <f>IF(I109-J109&lt;0,0,I109-J109)</f>
        <v>0</v>
      </c>
      <c r="O109" s="187"/>
      <c r="P109" s="187"/>
      <c r="Q109" s="166"/>
      <c r="R109" s="166"/>
    </row>
    <row r="110" spans="1:18" ht="30" customHeight="1" x14ac:dyDescent="0.3">
      <c r="A110" s="474" t="s">
        <v>20</v>
      </c>
      <c r="B110" s="475"/>
      <c r="C110" s="475"/>
      <c r="D110" s="475"/>
      <c r="E110" s="475"/>
      <c r="F110" s="475"/>
      <c r="G110" s="475"/>
      <c r="H110" s="476"/>
      <c r="I110" s="293">
        <f>SUM(I108:I109)</f>
        <v>0</v>
      </c>
      <c r="J110" s="293">
        <f>SUM(J108:M109)</f>
        <v>0</v>
      </c>
      <c r="K110" s="293">
        <f>SUM(I110-J110)</f>
        <v>0</v>
      </c>
      <c r="L110" s="187"/>
      <c r="M110" s="187"/>
      <c r="N110" s="166"/>
      <c r="O110" s="166"/>
    </row>
    <row r="111" spans="1:18" ht="25.5" customHeight="1" x14ac:dyDescent="0.3">
      <c r="A111" s="302" t="s">
        <v>308</v>
      </c>
      <c r="B111" s="302"/>
      <c r="C111" s="162"/>
      <c r="D111" s="287"/>
      <c r="E111" s="287"/>
      <c r="F111" s="287"/>
      <c r="G111" s="287"/>
      <c r="H111" s="287"/>
      <c r="I111" s="287"/>
      <c r="J111" s="287"/>
      <c r="K111" s="288"/>
      <c r="L111" s="187"/>
      <c r="M111" s="187"/>
      <c r="N111" s="166"/>
      <c r="O111" s="166"/>
    </row>
    <row r="112" spans="1:18" ht="169.5" customHeight="1" thickBot="1" x14ac:dyDescent="0.35">
      <c r="A112" s="634"/>
      <c r="B112" s="635"/>
      <c r="C112" s="635"/>
      <c r="D112" s="635"/>
      <c r="E112" s="635"/>
      <c r="F112" s="635"/>
      <c r="G112" s="635"/>
      <c r="H112" s="635"/>
      <c r="I112" s="635"/>
      <c r="J112" s="635"/>
      <c r="K112" s="636"/>
      <c r="L112" s="187"/>
      <c r="M112" s="166"/>
      <c r="N112" s="166"/>
    </row>
    <row r="113" spans="1:18" ht="15" thickTop="1" x14ac:dyDescent="0.3">
      <c r="A113" s="449" t="s">
        <v>299</v>
      </c>
      <c r="B113" s="450"/>
      <c r="C113" s="450"/>
      <c r="D113" s="450"/>
      <c r="E113" s="450"/>
      <c r="F113" s="450"/>
      <c r="G113" s="450"/>
      <c r="H113" s="450"/>
      <c r="I113" s="450"/>
      <c r="J113" s="450"/>
      <c r="K113" s="451"/>
      <c r="L113" s="187"/>
      <c r="M113" s="187"/>
      <c r="N113" s="166"/>
      <c r="O113" s="166"/>
    </row>
    <row r="114" spans="1:18" ht="14.4" customHeight="1" x14ac:dyDescent="0.3">
      <c r="A114" s="452" t="s">
        <v>228</v>
      </c>
      <c r="B114" s="453"/>
      <c r="C114" s="453"/>
      <c r="D114" s="453"/>
      <c r="E114" s="453"/>
      <c r="F114" s="453"/>
      <c r="G114" s="453"/>
      <c r="H114" s="453"/>
      <c r="I114" s="453"/>
      <c r="J114" s="453"/>
      <c r="K114" s="454"/>
      <c r="L114" s="187"/>
      <c r="M114" s="187"/>
      <c r="N114" s="166"/>
      <c r="O114" s="166"/>
    </row>
    <row r="115" spans="1:18" x14ac:dyDescent="0.3">
      <c r="A115" s="603" t="s">
        <v>13</v>
      </c>
      <c r="B115" s="448"/>
      <c r="C115" s="316" t="s">
        <v>14</v>
      </c>
      <c r="D115" s="603" t="s">
        <v>15</v>
      </c>
      <c r="E115" s="448"/>
      <c r="F115" s="603" t="s">
        <v>3</v>
      </c>
      <c r="G115" s="447"/>
      <c r="H115" s="447"/>
      <c r="I115" s="447"/>
      <c r="J115" s="447"/>
      <c r="K115" s="448"/>
      <c r="L115" s="187"/>
      <c r="M115" s="187"/>
      <c r="N115" s="166"/>
      <c r="O115" s="166"/>
    </row>
    <row r="116" spans="1:18" ht="36" customHeight="1" x14ac:dyDescent="0.3">
      <c r="A116" s="452" t="s">
        <v>24</v>
      </c>
      <c r="B116" s="454"/>
      <c r="C116" s="249" t="s">
        <v>210</v>
      </c>
      <c r="D116" s="452" t="s">
        <v>25</v>
      </c>
      <c r="E116" s="454"/>
      <c r="F116" s="452" t="s">
        <v>28</v>
      </c>
      <c r="G116" s="453"/>
      <c r="H116" s="453"/>
      <c r="I116" s="453"/>
      <c r="J116" s="453"/>
      <c r="K116" s="454"/>
      <c r="L116" s="187"/>
      <c r="M116" s="187"/>
      <c r="N116" s="166"/>
      <c r="O116" s="166"/>
    </row>
    <row r="117" spans="1:18" s="19" customFormat="1" ht="33.75" customHeight="1" x14ac:dyDescent="0.3">
      <c r="A117" s="560"/>
      <c r="B117" s="561"/>
      <c r="C117" s="562"/>
      <c r="D117" s="560"/>
      <c r="E117" s="562"/>
      <c r="F117" s="458" t="s">
        <v>26</v>
      </c>
      <c r="G117" s="465" t="s">
        <v>71</v>
      </c>
      <c r="H117" s="458" t="s">
        <v>27</v>
      </c>
      <c r="I117" s="458" t="s">
        <v>75</v>
      </c>
      <c r="J117" s="465" t="s">
        <v>73</v>
      </c>
      <c r="K117" s="458" t="s">
        <v>51</v>
      </c>
      <c r="L117" s="187"/>
      <c r="M117" s="187"/>
      <c r="N117" s="166"/>
      <c r="O117" s="166"/>
    </row>
    <row r="118" spans="1:18" s="19" customFormat="1" x14ac:dyDescent="0.3">
      <c r="A118" s="563"/>
      <c r="B118" s="564"/>
      <c r="C118" s="565"/>
      <c r="D118" s="563"/>
      <c r="E118" s="565"/>
      <c r="F118" s="459"/>
      <c r="G118" s="466"/>
      <c r="H118" s="459"/>
      <c r="I118" s="459"/>
      <c r="J118" s="466"/>
      <c r="K118" s="459"/>
      <c r="L118" s="187"/>
      <c r="M118" s="187"/>
      <c r="N118" s="166"/>
      <c r="O118" s="166"/>
    </row>
    <row r="119" spans="1:18" s="19" customFormat="1" ht="20.100000000000001" customHeight="1" x14ac:dyDescent="0.3">
      <c r="A119" s="442"/>
      <c r="B119" s="443"/>
      <c r="C119" s="305"/>
      <c r="D119" s="616"/>
      <c r="E119" s="617"/>
      <c r="G119" s="320"/>
      <c r="I119" s="293">
        <f>SUM(F119*G119)*H119</f>
        <v>0</v>
      </c>
      <c r="J119" s="321">
        <v>0</v>
      </c>
      <c r="K119" s="293">
        <f>IF(I119-J119&lt;0,0,I119-J119)</f>
        <v>0</v>
      </c>
      <c r="L119" s="187"/>
      <c r="M119" s="166"/>
      <c r="N119" s="166"/>
    </row>
    <row r="120" spans="1:18" s="19" customFormat="1" hidden="1" x14ac:dyDescent="0.3">
      <c r="A120" s="234"/>
      <c r="B120" s="234"/>
      <c r="C120" s="234"/>
      <c r="D120" s="234"/>
      <c r="E120" s="234"/>
      <c r="F120" s="234"/>
      <c r="G120" s="231"/>
      <c r="H120" s="231"/>
      <c r="I120" s="229"/>
      <c r="J120" s="232"/>
      <c r="K120" s="233"/>
      <c r="L120" s="186">
        <v>0</v>
      </c>
      <c r="M120" s="186">
        <v>0</v>
      </c>
      <c r="N120" s="235"/>
      <c r="O120" s="187"/>
      <c r="P120" s="187"/>
      <c r="Q120" s="166"/>
      <c r="R120" s="166"/>
    </row>
    <row r="121" spans="1:18" ht="22.5" customHeight="1" x14ac:dyDescent="0.3">
      <c r="A121" s="474" t="s">
        <v>20</v>
      </c>
      <c r="B121" s="475"/>
      <c r="C121" s="475"/>
      <c r="D121" s="475"/>
      <c r="E121" s="475"/>
      <c r="F121" s="475"/>
      <c r="G121" s="475"/>
      <c r="H121" s="476"/>
      <c r="I121" s="293">
        <f>SUM(I120:I120)</f>
        <v>0</v>
      </c>
      <c r="J121" s="293">
        <f>SUM(J120:J120)</f>
        <v>0</v>
      </c>
      <c r="K121" s="293">
        <f>SUM(I121-J121)</f>
        <v>0</v>
      </c>
      <c r="L121" s="187"/>
      <c r="M121" s="187"/>
      <c r="N121" s="166"/>
      <c r="O121" s="166"/>
    </row>
    <row r="122" spans="1:18" ht="15" thickBot="1" x14ac:dyDescent="0.35">
      <c r="A122" s="298" t="s">
        <v>316</v>
      </c>
      <c r="B122" s="299"/>
      <c r="C122" s="299"/>
      <c r="D122" s="299"/>
      <c r="E122" s="299"/>
      <c r="F122" s="299"/>
      <c r="G122" s="299"/>
      <c r="H122" s="299"/>
      <c r="I122" s="299"/>
      <c r="J122" s="299"/>
      <c r="K122" s="22"/>
      <c r="L122" s="187"/>
      <c r="M122" s="187"/>
      <c r="N122" s="166"/>
      <c r="O122" s="166"/>
    </row>
    <row r="123" spans="1:18" ht="15" thickTop="1" x14ac:dyDescent="0.3">
      <c r="A123" s="449" t="s">
        <v>48</v>
      </c>
      <c r="B123" s="450"/>
      <c r="C123" s="450"/>
      <c r="D123" s="450"/>
      <c r="E123" s="450"/>
      <c r="F123" s="450"/>
      <c r="G123" s="450"/>
      <c r="H123" s="450"/>
      <c r="I123" s="450"/>
      <c r="J123" s="450"/>
      <c r="K123" s="451"/>
      <c r="L123" s="187"/>
      <c r="M123" s="187"/>
      <c r="N123" s="166"/>
      <c r="O123" s="166"/>
    </row>
    <row r="124" spans="1:18" ht="15" customHeight="1" x14ac:dyDescent="0.3">
      <c r="A124" s="452" t="s">
        <v>47</v>
      </c>
      <c r="B124" s="453"/>
      <c r="C124" s="453"/>
      <c r="D124" s="453"/>
      <c r="E124" s="453"/>
      <c r="F124" s="453"/>
      <c r="G124" s="453"/>
      <c r="H124" s="453"/>
      <c r="I124" s="453"/>
      <c r="J124" s="453"/>
      <c r="K124" s="454"/>
      <c r="L124" s="187"/>
      <c r="M124" s="187"/>
      <c r="N124" s="166"/>
      <c r="O124" s="166"/>
    </row>
    <row r="125" spans="1:18" ht="31.5" customHeight="1" x14ac:dyDescent="0.3">
      <c r="A125" s="323"/>
      <c r="B125" s="324"/>
      <c r="C125" s="324"/>
      <c r="D125" s="324"/>
      <c r="E125" s="324"/>
      <c r="F125" s="324"/>
      <c r="G125" s="324"/>
      <c r="H125" s="324"/>
      <c r="I125" s="289" t="s">
        <v>75</v>
      </c>
      <c r="J125" s="290" t="s">
        <v>73</v>
      </c>
      <c r="K125" s="289" t="s">
        <v>51</v>
      </c>
      <c r="L125" s="187"/>
      <c r="M125" s="187"/>
      <c r="N125" s="166"/>
      <c r="O125" s="166"/>
    </row>
    <row r="126" spans="1:18" ht="30" hidden="1" customHeight="1" x14ac:dyDescent="0.3">
      <c r="A126" s="315"/>
      <c r="B126" s="315"/>
      <c r="C126" s="315"/>
      <c r="D126" s="315"/>
      <c r="E126" s="315"/>
      <c r="F126" s="315"/>
      <c r="G126" s="315"/>
      <c r="H126" s="315"/>
      <c r="I126" s="295"/>
      <c r="J126" s="301"/>
      <c r="K126" s="293">
        <f>IF(I126-J126&lt;0,0,I126-J126)</f>
        <v>0</v>
      </c>
      <c r="L126" s="187"/>
      <c r="M126" s="187"/>
      <c r="N126" s="166"/>
      <c r="O126" s="166"/>
    </row>
    <row r="127" spans="1:18" hidden="1" x14ac:dyDescent="0.3">
      <c r="A127" s="236"/>
      <c r="B127" s="236"/>
      <c r="C127" s="236"/>
      <c r="D127" s="236"/>
      <c r="E127" s="236"/>
      <c r="F127" s="236"/>
      <c r="G127" s="236"/>
      <c r="H127" s="236"/>
      <c r="I127" s="237"/>
      <c r="J127" s="238"/>
      <c r="K127" s="235"/>
      <c r="L127" s="187"/>
      <c r="M127" s="166"/>
      <c r="N127" s="166"/>
    </row>
    <row r="128" spans="1:18" ht="30" customHeight="1" x14ac:dyDescent="0.3">
      <c r="A128" s="315"/>
      <c r="B128" s="315"/>
      <c r="C128" s="315"/>
      <c r="D128" s="315"/>
      <c r="E128" s="315"/>
      <c r="F128" s="315"/>
      <c r="G128" s="315"/>
      <c r="H128" s="315"/>
      <c r="I128" s="295"/>
      <c r="J128" s="301"/>
      <c r="K128" s="293">
        <f>IF(I128-J128&lt;0,0,I128-J128)</f>
        <v>0</v>
      </c>
      <c r="L128" s="187"/>
      <c r="M128" s="187"/>
      <c r="N128" s="166"/>
      <c r="O128" s="166"/>
    </row>
    <row r="129" spans="1:18" hidden="1" x14ac:dyDescent="0.3">
      <c r="A129" s="236"/>
      <c r="B129" s="236"/>
      <c r="C129" s="236"/>
      <c r="D129" s="236"/>
      <c r="E129" s="236"/>
      <c r="F129" s="236"/>
      <c r="G129" s="236"/>
      <c r="H129" s="236"/>
      <c r="I129" s="236"/>
      <c r="J129" s="236"/>
      <c r="K129" s="236"/>
      <c r="L129" s="237"/>
      <c r="M129" s="238"/>
      <c r="N129" s="235"/>
      <c r="O129" s="187"/>
      <c r="P129" s="166"/>
      <c r="Q129" s="166"/>
    </row>
    <row r="130" spans="1:18" hidden="1" x14ac:dyDescent="0.3">
      <c r="A130" s="236"/>
      <c r="B130" s="236"/>
      <c r="C130" s="236"/>
      <c r="D130" s="236"/>
      <c r="E130" s="236"/>
      <c r="F130" s="236"/>
      <c r="G130" s="236"/>
      <c r="H130" s="236"/>
      <c r="I130" s="236"/>
      <c r="J130" s="236"/>
      <c r="K130" s="236"/>
      <c r="L130" s="237">
        <v>0</v>
      </c>
      <c r="M130" s="238">
        <v>0</v>
      </c>
      <c r="N130" s="235"/>
      <c r="O130" s="187"/>
      <c r="P130" s="166"/>
      <c r="Q130" s="166"/>
    </row>
    <row r="131" spans="1:18" ht="22.5" customHeight="1" x14ac:dyDescent="0.3">
      <c r="A131" s="474" t="s">
        <v>20</v>
      </c>
      <c r="B131" s="475"/>
      <c r="C131" s="475"/>
      <c r="D131" s="475"/>
      <c r="E131" s="475"/>
      <c r="F131" s="475"/>
      <c r="G131" s="475"/>
      <c r="H131" s="476"/>
      <c r="I131" s="293">
        <f>SUM(I129:I130)</f>
        <v>0</v>
      </c>
      <c r="J131" s="293">
        <f>SUM(J129:J130)</f>
        <v>0</v>
      </c>
      <c r="K131" s="293">
        <f>SUM(I131-J131)</f>
        <v>0</v>
      </c>
      <c r="L131" s="187"/>
      <c r="M131" s="187"/>
      <c r="N131" s="166"/>
      <c r="O131" s="166"/>
    </row>
    <row r="132" spans="1:18" ht="31.95" customHeight="1" x14ac:dyDescent="0.3">
      <c r="A132" s="162" t="s">
        <v>205</v>
      </c>
      <c r="B132" s="162"/>
      <c r="C132" s="162"/>
      <c r="D132" s="287"/>
      <c r="E132" s="287"/>
      <c r="F132" s="287"/>
      <c r="G132" s="287"/>
      <c r="H132" s="287"/>
      <c r="I132" s="287"/>
      <c r="J132" s="287"/>
      <c r="K132" s="288"/>
      <c r="L132" s="187"/>
      <c r="M132" s="187"/>
      <c r="N132" s="166"/>
      <c r="O132" s="166"/>
    </row>
    <row r="133" spans="1:18" ht="134.25" customHeight="1" x14ac:dyDescent="0.3">
      <c r="A133" s="629"/>
      <c r="B133" s="630"/>
      <c r="C133" s="630"/>
      <c r="D133" s="630"/>
      <c r="E133" s="630"/>
      <c r="F133" s="630"/>
      <c r="G133" s="630"/>
      <c r="H133" s="630"/>
      <c r="I133" s="630"/>
      <c r="J133" s="630"/>
      <c r="K133" s="631"/>
      <c r="L133" s="187"/>
      <c r="M133" s="187"/>
      <c r="N133" s="166"/>
      <c r="O133" s="166"/>
    </row>
    <row r="134" spans="1:18" hidden="1" x14ac:dyDescent="0.3">
      <c r="A134" s="531"/>
      <c r="B134" s="532"/>
      <c r="C134" s="532"/>
      <c r="D134" s="532"/>
      <c r="E134" s="532"/>
      <c r="F134" s="532"/>
      <c r="G134" s="532"/>
      <c r="H134" s="532"/>
      <c r="I134" s="532"/>
      <c r="J134" s="532"/>
      <c r="K134" s="532"/>
      <c r="L134" s="532"/>
      <c r="M134" s="532"/>
      <c r="N134" s="533"/>
      <c r="O134" s="187"/>
      <c r="P134" s="187"/>
      <c r="Q134" s="166"/>
      <c r="R134" s="166"/>
    </row>
    <row r="135" spans="1:18" ht="15" thickBot="1" x14ac:dyDescent="0.35">
      <c r="A135" s="23" t="s">
        <v>304</v>
      </c>
      <c r="B135" s="24"/>
      <c r="C135" s="24"/>
      <c r="D135" s="24"/>
      <c r="E135" s="24"/>
      <c r="F135" s="24"/>
      <c r="G135" s="24"/>
      <c r="H135" s="24"/>
      <c r="I135" s="24"/>
      <c r="J135" s="24"/>
      <c r="K135" s="25"/>
      <c r="L135" s="187"/>
      <c r="M135" s="187"/>
      <c r="N135" s="166"/>
      <c r="O135" s="166"/>
    </row>
    <row r="136" spans="1:18" ht="15" thickTop="1" x14ac:dyDescent="0.3">
      <c r="A136" s="449" t="s">
        <v>19</v>
      </c>
      <c r="B136" s="450"/>
      <c r="C136" s="451"/>
      <c r="D136" s="449" t="s">
        <v>3</v>
      </c>
      <c r="E136" s="450"/>
      <c r="F136" s="450"/>
      <c r="G136" s="450"/>
      <c r="H136" s="450"/>
      <c r="I136" s="450"/>
      <c r="J136" s="450"/>
      <c r="K136" s="451"/>
      <c r="L136" s="187"/>
      <c r="M136" s="187"/>
      <c r="N136" s="166"/>
      <c r="O136" s="166"/>
    </row>
    <row r="137" spans="1:18" ht="15" customHeight="1" x14ac:dyDescent="0.3">
      <c r="A137" s="452" t="s">
        <v>87</v>
      </c>
      <c r="B137" s="453"/>
      <c r="C137" s="454"/>
      <c r="D137" s="452" t="s">
        <v>82</v>
      </c>
      <c r="E137" s="453"/>
      <c r="F137" s="453"/>
      <c r="G137" s="453"/>
      <c r="H137" s="453"/>
      <c r="I137" s="453"/>
      <c r="J137" s="453"/>
      <c r="K137" s="454"/>
      <c r="L137" s="187"/>
      <c r="M137" s="187"/>
      <c r="N137" s="166"/>
      <c r="O137" s="166"/>
    </row>
    <row r="138" spans="1:18" ht="32.25" customHeight="1" x14ac:dyDescent="0.3">
      <c r="A138" s="323"/>
      <c r="B138" s="600"/>
      <c r="C138" s="601"/>
      <c r="D138" s="632" t="s">
        <v>96</v>
      </c>
      <c r="E138" s="633"/>
      <c r="F138" s="522" t="s">
        <v>106</v>
      </c>
      <c r="G138" s="523"/>
      <c r="H138" s="524"/>
      <c r="I138" s="289" t="s">
        <v>75</v>
      </c>
      <c r="J138" s="290" t="s">
        <v>73</v>
      </c>
      <c r="K138" s="289" t="s">
        <v>51</v>
      </c>
      <c r="L138" s="187"/>
      <c r="M138" s="187"/>
      <c r="N138" s="166"/>
      <c r="O138" s="166"/>
    </row>
    <row r="139" spans="1:18" ht="31.5" customHeight="1" x14ac:dyDescent="0.3">
      <c r="A139" s="511"/>
      <c r="B139" s="512"/>
      <c r="C139" s="513"/>
      <c r="D139" s="511"/>
      <c r="E139" s="513"/>
      <c r="F139" s="534"/>
      <c r="G139" s="534"/>
      <c r="H139" s="534"/>
      <c r="I139" s="293">
        <f>CEILING(C139*F139,1)</f>
        <v>0</v>
      </c>
      <c r="J139" s="301">
        <v>0</v>
      </c>
      <c r="K139" s="293">
        <f>IF(I139-J139&lt;0,0,I139-J139)</f>
        <v>0</v>
      </c>
      <c r="L139" s="187"/>
      <c r="M139" s="187"/>
      <c r="N139" s="166"/>
      <c r="O139" s="166"/>
    </row>
    <row r="140" spans="1:18" hidden="1" x14ac:dyDescent="0.3">
      <c r="A140" s="213"/>
      <c r="B140" s="213"/>
      <c r="C140" s="213"/>
      <c r="D140" s="213"/>
      <c r="E140" s="213"/>
      <c r="F140" s="215"/>
      <c r="G140" s="215"/>
      <c r="H140" s="215"/>
      <c r="I140" s="239"/>
      <c r="J140" s="239"/>
      <c r="K140" s="239"/>
      <c r="L140" s="166"/>
    </row>
    <row r="141" spans="1:18" hidden="1" x14ac:dyDescent="0.3">
      <c r="A141" s="213"/>
      <c r="B141" s="213"/>
      <c r="C141" s="213"/>
      <c r="D141" s="213"/>
      <c r="E141" s="213"/>
      <c r="F141" s="215"/>
      <c r="G141" s="215"/>
      <c r="H141" s="215"/>
      <c r="I141" s="239"/>
      <c r="J141" s="239"/>
      <c r="K141" s="239"/>
      <c r="L141" s="166"/>
    </row>
    <row r="142" spans="1:18" hidden="1" x14ac:dyDescent="0.3">
      <c r="A142" s="213"/>
      <c r="B142" s="213"/>
      <c r="C142" s="213"/>
      <c r="D142" s="213"/>
      <c r="E142" s="213"/>
      <c r="F142" s="215"/>
      <c r="G142" s="215"/>
      <c r="H142" s="215"/>
      <c r="I142" s="293">
        <v>0</v>
      </c>
      <c r="J142" s="243">
        <v>0</v>
      </c>
      <c r="K142" s="219"/>
      <c r="L142" s="166"/>
    </row>
    <row r="143" spans="1:18" ht="22.5" customHeight="1" x14ac:dyDescent="0.3">
      <c r="A143" s="474" t="s">
        <v>20</v>
      </c>
      <c r="B143" s="475"/>
      <c r="C143" s="475"/>
      <c r="D143" s="475"/>
      <c r="E143" s="475"/>
      <c r="F143" s="475"/>
      <c r="G143" s="475"/>
      <c r="H143" s="476"/>
      <c r="I143" s="293">
        <f>SUM(I142:I142)</f>
        <v>0</v>
      </c>
      <c r="J143" s="293">
        <f>SUM(J142:J142)</f>
        <v>0</v>
      </c>
      <c r="K143" s="293">
        <f>SUM(I143-J143)</f>
        <v>0</v>
      </c>
      <c r="L143" s="187"/>
      <c r="M143" s="187"/>
      <c r="N143" s="166"/>
      <c r="O143" s="166"/>
    </row>
    <row r="144" spans="1:18" ht="25.95" customHeight="1" x14ac:dyDescent="0.3">
      <c r="A144" s="162" t="s">
        <v>206</v>
      </c>
      <c r="B144" s="162"/>
      <c r="C144" s="162"/>
      <c r="D144" s="287"/>
      <c r="E144" s="287"/>
      <c r="F144" s="287"/>
      <c r="G144" s="287"/>
      <c r="H144" s="287"/>
      <c r="I144" s="287"/>
      <c r="J144" s="287"/>
      <c r="K144" s="288"/>
      <c r="L144" s="187"/>
      <c r="M144" s="187"/>
      <c r="N144" s="166"/>
      <c r="O144" s="166"/>
    </row>
    <row r="145" spans="1:11" ht="98.25" customHeight="1" x14ac:dyDescent="0.3">
      <c r="A145" s="629"/>
      <c r="B145" s="630"/>
      <c r="C145" s="630"/>
      <c r="D145" s="630"/>
      <c r="E145" s="630"/>
      <c r="F145" s="630"/>
      <c r="G145" s="630"/>
      <c r="H145" s="630"/>
      <c r="I145" s="630"/>
      <c r="J145" s="630"/>
      <c r="K145" s="631"/>
    </row>
    <row r="146" spans="1:11" x14ac:dyDescent="0.3">
      <c r="A146" s="14"/>
    </row>
    <row r="147" spans="1:11" x14ac:dyDescent="0.3">
      <c r="A147" s="14"/>
    </row>
    <row r="148" spans="1:11" x14ac:dyDescent="0.3">
      <c r="A148" s="14"/>
    </row>
    <row r="149" spans="1:11" x14ac:dyDescent="0.3">
      <c r="A149" s="14"/>
    </row>
    <row r="150" spans="1:11" x14ac:dyDescent="0.3">
      <c r="A150" s="14"/>
    </row>
    <row r="151" spans="1:11" x14ac:dyDescent="0.3">
      <c r="A151" s="14"/>
    </row>
    <row r="152" spans="1:11" x14ac:dyDescent="0.3">
      <c r="A152" s="14"/>
    </row>
    <row r="153" spans="1:11" x14ac:dyDescent="0.3">
      <c r="A153" s="14"/>
    </row>
    <row r="154" spans="1:11" x14ac:dyDescent="0.3">
      <c r="A154" s="14"/>
    </row>
    <row r="155" spans="1:11" x14ac:dyDescent="0.3">
      <c r="A155" s="14"/>
    </row>
    <row r="156" spans="1:11" x14ac:dyDescent="0.3">
      <c r="A156" s="14"/>
    </row>
    <row r="157" spans="1:11" x14ac:dyDescent="0.3">
      <c r="A157" s="14"/>
    </row>
    <row r="158" spans="1:11" x14ac:dyDescent="0.3">
      <c r="A158" s="14"/>
    </row>
    <row r="159" spans="1:11" x14ac:dyDescent="0.3">
      <c r="A159" s="14"/>
    </row>
    <row r="160" spans="1:11" x14ac:dyDescent="0.3">
      <c r="A160" s="14"/>
    </row>
    <row r="161" spans="1:1" x14ac:dyDescent="0.3">
      <c r="A161" s="14"/>
    </row>
    <row r="162" spans="1:1" x14ac:dyDescent="0.3">
      <c r="A162" s="14"/>
    </row>
    <row r="163" spans="1:1" x14ac:dyDescent="0.3">
      <c r="A163" s="14"/>
    </row>
    <row r="164" spans="1:1" x14ac:dyDescent="0.3">
      <c r="A164" s="14"/>
    </row>
    <row r="165" spans="1:1" x14ac:dyDescent="0.3">
      <c r="A165" s="14"/>
    </row>
    <row r="166" spans="1:1" x14ac:dyDescent="0.3">
      <c r="A166" s="14"/>
    </row>
    <row r="167" spans="1:1" x14ac:dyDescent="0.3">
      <c r="A167" s="14"/>
    </row>
    <row r="168" spans="1:1" x14ac:dyDescent="0.3">
      <c r="A168" s="14"/>
    </row>
    <row r="169" spans="1:1" x14ac:dyDescent="0.3">
      <c r="A169" s="14"/>
    </row>
    <row r="170" spans="1:1" x14ac:dyDescent="0.3">
      <c r="A170" s="14"/>
    </row>
    <row r="171" spans="1:1" x14ac:dyDescent="0.3">
      <c r="A171" s="14"/>
    </row>
    <row r="172" spans="1:1" x14ac:dyDescent="0.3">
      <c r="A172" s="14"/>
    </row>
    <row r="173" spans="1:1" x14ac:dyDescent="0.3">
      <c r="A173" s="14"/>
    </row>
    <row r="174" spans="1:1" x14ac:dyDescent="0.3">
      <c r="A174" s="14"/>
    </row>
    <row r="175" spans="1:1" x14ac:dyDescent="0.3">
      <c r="A175" s="14"/>
    </row>
    <row r="176" spans="1:1" x14ac:dyDescent="0.3">
      <c r="A176" s="14"/>
    </row>
    <row r="177" spans="1:1" x14ac:dyDescent="0.3">
      <c r="A177" s="14"/>
    </row>
    <row r="178" spans="1:1" x14ac:dyDescent="0.3">
      <c r="A178" s="14"/>
    </row>
    <row r="179" spans="1:1" x14ac:dyDescent="0.3">
      <c r="A179" s="14"/>
    </row>
    <row r="180" spans="1:1" x14ac:dyDescent="0.3">
      <c r="A180" s="14"/>
    </row>
    <row r="181" spans="1:1" x14ac:dyDescent="0.3">
      <c r="A181" s="14"/>
    </row>
    <row r="182" spans="1:1" x14ac:dyDescent="0.3">
      <c r="A182" s="14"/>
    </row>
    <row r="183" spans="1:1" x14ac:dyDescent="0.3">
      <c r="A183" s="14"/>
    </row>
    <row r="184" spans="1:1" x14ac:dyDescent="0.3">
      <c r="A184" s="14"/>
    </row>
    <row r="185" spans="1:1" x14ac:dyDescent="0.3">
      <c r="A185" s="14"/>
    </row>
    <row r="186" spans="1:1" x14ac:dyDescent="0.3">
      <c r="A186" s="14"/>
    </row>
    <row r="187" spans="1:1" x14ac:dyDescent="0.3">
      <c r="A187" s="14"/>
    </row>
    <row r="188" spans="1:1" x14ac:dyDescent="0.3">
      <c r="A188" s="14"/>
    </row>
    <row r="189" spans="1:1" x14ac:dyDescent="0.3">
      <c r="A189" s="14"/>
    </row>
    <row r="190" spans="1:1" x14ac:dyDescent="0.3">
      <c r="A190" s="14"/>
    </row>
    <row r="191" spans="1:1" x14ac:dyDescent="0.3">
      <c r="A191" s="14"/>
    </row>
    <row r="192" spans="1:1" x14ac:dyDescent="0.3">
      <c r="A192" s="14"/>
    </row>
    <row r="193" spans="1:1" x14ac:dyDescent="0.3">
      <c r="A193" s="14"/>
    </row>
    <row r="194" spans="1:1" x14ac:dyDescent="0.3">
      <c r="A194" s="14"/>
    </row>
    <row r="195" spans="1:1" x14ac:dyDescent="0.3">
      <c r="A195" s="14"/>
    </row>
    <row r="196" spans="1:1" x14ac:dyDescent="0.3">
      <c r="A196" s="14"/>
    </row>
    <row r="197" spans="1:1" x14ac:dyDescent="0.3">
      <c r="A197" s="14"/>
    </row>
    <row r="198" spans="1:1" x14ac:dyDescent="0.3">
      <c r="A198" s="14"/>
    </row>
    <row r="199" spans="1:1" x14ac:dyDescent="0.3">
      <c r="A199" s="14"/>
    </row>
    <row r="200" spans="1:1" x14ac:dyDescent="0.3">
      <c r="A200" s="14"/>
    </row>
    <row r="201" spans="1:1" x14ac:dyDescent="0.3">
      <c r="A201" s="14"/>
    </row>
    <row r="202" spans="1:1" x14ac:dyDescent="0.3">
      <c r="A202" s="14"/>
    </row>
    <row r="203" spans="1:1" x14ac:dyDescent="0.3">
      <c r="A203" s="14"/>
    </row>
    <row r="204" spans="1:1" x14ac:dyDescent="0.3">
      <c r="A204" s="14"/>
    </row>
    <row r="205" spans="1:1" x14ac:dyDescent="0.3">
      <c r="A205" s="14"/>
    </row>
    <row r="206" spans="1:1" x14ac:dyDescent="0.3">
      <c r="A206" s="14"/>
    </row>
    <row r="207" spans="1:1" x14ac:dyDescent="0.3">
      <c r="A207" s="14"/>
    </row>
    <row r="208" spans="1:1" x14ac:dyDescent="0.3">
      <c r="A208" s="14"/>
    </row>
    <row r="209" spans="1:1" x14ac:dyDescent="0.3">
      <c r="A209" s="14"/>
    </row>
    <row r="210" spans="1:1" x14ac:dyDescent="0.3">
      <c r="A210" s="14"/>
    </row>
    <row r="211" spans="1:1" x14ac:dyDescent="0.3">
      <c r="A211" s="14"/>
    </row>
    <row r="212" spans="1:1" x14ac:dyDescent="0.3">
      <c r="A212" s="14"/>
    </row>
    <row r="213" spans="1:1" x14ac:dyDescent="0.3">
      <c r="A213" s="14"/>
    </row>
    <row r="214" spans="1:1" x14ac:dyDescent="0.3">
      <c r="A214" s="14"/>
    </row>
    <row r="215" spans="1:1" x14ac:dyDescent="0.3">
      <c r="A215" s="14"/>
    </row>
    <row r="216" spans="1:1" x14ac:dyDescent="0.3">
      <c r="A216" s="14"/>
    </row>
    <row r="217" spans="1:1" x14ac:dyDescent="0.3">
      <c r="A217" s="14"/>
    </row>
    <row r="218" spans="1:1" x14ac:dyDescent="0.3">
      <c r="A218" s="14"/>
    </row>
    <row r="219" spans="1:1" x14ac:dyDescent="0.3">
      <c r="A219" s="14"/>
    </row>
    <row r="220" spans="1:1" x14ac:dyDescent="0.3">
      <c r="A220" s="14"/>
    </row>
    <row r="221" spans="1:1" x14ac:dyDescent="0.3">
      <c r="A221" s="14"/>
    </row>
    <row r="222" spans="1:1" x14ac:dyDescent="0.3">
      <c r="A222" s="14"/>
    </row>
    <row r="223" spans="1:1" x14ac:dyDescent="0.3">
      <c r="A223" s="14"/>
    </row>
    <row r="224" spans="1:1" x14ac:dyDescent="0.3">
      <c r="A224" s="14"/>
    </row>
    <row r="225" spans="1:1" x14ac:dyDescent="0.3">
      <c r="A225" s="14"/>
    </row>
    <row r="226" spans="1:1" x14ac:dyDescent="0.3">
      <c r="A226" s="14"/>
    </row>
    <row r="227" spans="1:1" x14ac:dyDescent="0.3">
      <c r="A227" s="14"/>
    </row>
    <row r="228" spans="1:1" x14ac:dyDescent="0.3">
      <c r="A228" s="14"/>
    </row>
    <row r="229" spans="1:1" x14ac:dyDescent="0.3">
      <c r="A229" s="14"/>
    </row>
    <row r="230" spans="1:1" x14ac:dyDescent="0.3">
      <c r="A230" s="14"/>
    </row>
    <row r="231" spans="1:1" x14ac:dyDescent="0.3">
      <c r="A231" s="14"/>
    </row>
    <row r="232" spans="1:1" x14ac:dyDescent="0.3">
      <c r="A232" s="14"/>
    </row>
    <row r="233" spans="1:1" x14ac:dyDescent="0.3">
      <c r="A233" s="14"/>
    </row>
    <row r="234" spans="1:1" x14ac:dyDescent="0.3">
      <c r="A234" s="14"/>
    </row>
    <row r="235" spans="1:1" x14ac:dyDescent="0.3">
      <c r="A235" s="14"/>
    </row>
    <row r="236" spans="1:1" x14ac:dyDescent="0.3">
      <c r="A236" s="14"/>
    </row>
    <row r="237" spans="1:1" x14ac:dyDescent="0.3">
      <c r="A237" s="14"/>
    </row>
    <row r="238" spans="1:1" x14ac:dyDescent="0.3">
      <c r="A238" s="14"/>
    </row>
    <row r="239" spans="1:1" x14ac:dyDescent="0.3">
      <c r="A239" s="14"/>
    </row>
    <row r="240" spans="1:1" x14ac:dyDescent="0.3">
      <c r="A240" s="14"/>
    </row>
    <row r="241" spans="1:1" x14ac:dyDescent="0.3">
      <c r="A241" s="14"/>
    </row>
    <row r="242" spans="1:1" x14ac:dyDescent="0.3">
      <c r="A242" s="14"/>
    </row>
    <row r="243" spans="1:1" x14ac:dyDescent="0.3">
      <c r="A243" s="14"/>
    </row>
    <row r="244" spans="1:1" x14ac:dyDescent="0.3">
      <c r="A244" s="14"/>
    </row>
    <row r="245" spans="1:1" x14ac:dyDescent="0.3">
      <c r="A245" s="14"/>
    </row>
    <row r="246" spans="1:1" x14ac:dyDescent="0.3">
      <c r="A246" s="14"/>
    </row>
    <row r="247" spans="1:1" x14ac:dyDescent="0.3">
      <c r="A247" s="14"/>
    </row>
    <row r="248" spans="1:1" x14ac:dyDescent="0.3">
      <c r="A248" s="14"/>
    </row>
    <row r="249" spans="1:1" x14ac:dyDescent="0.3">
      <c r="A249" s="14"/>
    </row>
    <row r="250" spans="1:1" x14ac:dyDescent="0.3">
      <c r="A250" s="14"/>
    </row>
    <row r="251" spans="1:1" x14ac:dyDescent="0.3">
      <c r="A251" s="14"/>
    </row>
    <row r="252" spans="1:1" x14ac:dyDescent="0.3">
      <c r="A252" s="14"/>
    </row>
    <row r="253" spans="1:1" x14ac:dyDescent="0.3">
      <c r="A253" s="14"/>
    </row>
    <row r="254" spans="1:1" x14ac:dyDescent="0.3">
      <c r="A254" s="14"/>
    </row>
    <row r="255" spans="1:1" x14ac:dyDescent="0.3">
      <c r="A255" s="14"/>
    </row>
    <row r="256" spans="1:1" x14ac:dyDescent="0.3">
      <c r="A256" s="14"/>
    </row>
    <row r="257" spans="1:1" x14ac:dyDescent="0.3">
      <c r="A257" s="14"/>
    </row>
    <row r="258" spans="1:1" x14ac:dyDescent="0.3">
      <c r="A258" s="14"/>
    </row>
    <row r="259" spans="1:1" x14ac:dyDescent="0.3">
      <c r="A259" s="14"/>
    </row>
    <row r="260" spans="1:1" x14ac:dyDescent="0.3">
      <c r="A260" s="14"/>
    </row>
    <row r="261" spans="1:1" x14ac:dyDescent="0.3">
      <c r="A261" s="14"/>
    </row>
    <row r="262" spans="1:1" x14ac:dyDescent="0.3">
      <c r="A262" s="14"/>
    </row>
    <row r="263" spans="1:1" x14ac:dyDescent="0.3">
      <c r="A263" s="14"/>
    </row>
    <row r="264" spans="1:1" x14ac:dyDescent="0.3">
      <c r="A264" s="14"/>
    </row>
    <row r="265" spans="1:1" x14ac:dyDescent="0.3">
      <c r="A265" s="14"/>
    </row>
    <row r="266" spans="1:1" x14ac:dyDescent="0.3">
      <c r="A266" s="14"/>
    </row>
    <row r="267" spans="1:1" x14ac:dyDescent="0.3">
      <c r="A267" s="14"/>
    </row>
    <row r="268" spans="1:1" x14ac:dyDescent="0.3">
      <c r="A268" s="14"/>
    </row>
    <row r="269" spans="1:1" x14ac:dyDescent="0.3">
      <c r="A269" s="14"/>
    </row>
    <row r="270" spans="1:1" x14ac:dyDescent="0.3">
      <c r="A270" s="14"/>
    </row>
    <row r="271" spans="1:1" x14ac:dyDescent="0.3">
      <c r="A271" s="14"/>
    </row>
    <row r="272" spans="1:1" x14ac:dyDescent="0.3">
      <c r="A272" s="14"/>
    </row>
    <row r="273" spans="1:1" x14ac:dyDescent="0.3">
      <c r="A273" s="14"/>
    </row>
    <row r="274" spans="1:1" x14ac:dyDescent="0.3">
      <c r="A274" s="14"/>
    </row>
    <row r="275" spans="1:1" x14ac:dyDescent="0.3">
      <c r="A275" s="14"/>
    </row>
    <row r="276" spans="1:1" x14ac:dyDescent="0.3">
      <c r="A276" s="14"/>
    </row>
    <row r="277" spans="1:1" x14ac:dyDescent="0.3">
      <c r="A277" s="14"/>
    </row>
    <row r="278" spans="1:1" x14ac:dyDescent="0.3">
      <c r="A278" s="14"/>
    </row>
    <row r="279" spans="1:1" x14ac:dyDescent="0.3">
      <c r="A279" s="14"/>
    </row>
    <row r="280" spans="1:1" x14ac:dyDescent="0.3">
      <c r="A280" s="14"/>
    </row>
    <row r="281" spans="1:1" x14ac:dyDescent="0.3">
      <c r="A281" s="14"/>
    </row>
    <row r="282" spans="1:1" x14ac:dyDescent="0.3">
      <c r="A282" s="14"/>
    </row>
    <row r="283" spans="1:1" x14ac:dyDescent="0.3">
      <c r="A283" s="14"/>
    </row>
    <row r="284" spans="1:1" x14ac:dyDescent="0.3">
      <c r="A284" s="14"/>
    </row>
    <row r="285" spans="1:1" x14ac:dyDescent="0.3">
      <c r="A285" s="14"/>
    </row>
    <row r="286" spans="1:1" x14ac:dyDescent="0.3">
      <c r="A286" s="14"/>
    </row>
    <row r="287" spans="1:1" x14ac:dyDescent="0.3">
      <c r="A287" s="14"/>
    </row>
    <row r="288" spans="1:1" x14ac:dyDescent="0.3">
      <c r="A288" s="14"/>
    </row>
    <row r="289" spans="1:1" x14ac:dyDescent="0.3">
      <c r="A289" s="14"/>
    </row>
    <row r="290" spans="1:1" x14ac:dyDescent="0.3">
      <c r="A290" s="14"/>
    </row>
    <row r="291" spans="1:1" x14ac:dyDescent="0.3">
      <c r="A291" s="14"/>
    </row>
    <row r="292" spans="1:1" x14ac:dyDescent="0.3">
      <c r="A292" s="14"/>
    </row>
    <row r="293" spans="1:1" x14ac:dyDescent="0.3">
      <c r="A293" s="14"/>
    </row>
    <row r="294" spans="1:1" x14ac:dyDescent="0.3">
      <c r="A294" s="14"/>
    </row>
    <row r="295" spans="1:1" x14ac:dyDescent="0.3">
      <c r="A295" s="14"/>
    </row>
    <row r="296" spans="1:1" x14ac:dyDescent="0.3">
      <c r="A296" s="14"/>
    </row>
    <row r="297" spans="1:1" x14ac:dyDescent="0.3">
      <c r="A297" s="14"/>
    </row>
    <row r="298" spans="1:1" x14ac:dyDescent="0.3">
      <c r="A298" s="14"/>
    </row>
    <row r="299" spans="1:1" x14ac:dyDescent="0.3">
      <c r="A299" s="14"/>
    </row>
    <row r="300" spans="1:1" x14ac:dyDescent="0.3">
      <c r="A300" s="14"/>
    </row>
    <row r="301" spans="1:1" x14ac:dyDescent="0.3">
      <c r="A301" s="14"/>
    </row>
    <row r="302" spans="1:1" x14ac:dyDescent="0.3">
      <c r="A302" s="14"/>
    </row>
    <row r="303" spans="1:1" x14ac:dyDescent="0.3">
      <c r="A303" s="14"/>
    </row>
    <row r="304" spans="1:1" x14ac:dyDescent="0.3">
      <c r="A304" s="14"/>
    </row>
    <row r="305" spans="1:1" x14ac:dyDescent="0.3">
      <c r="A305" s="14"/>
    </row>
    <row r="306" spans="1:1" x14ac:dyDescent="0.3">
      <c r="A306" s="14"/>
    </row>
    <row r="307" spans="1:1" x14ac:dyDescent="0.3">
      <c r="A307" s="14"/>
    </row>
    <row r="308" spans="1:1" x14ac:dyDescent="0.3">
      <c r="A308" s="14"/>
    </row>
    <row r="309" spans="1:1" x14ac:dyDescent="0.3">
      <c r="A309" s="14"/>
    </row>
    <row r="310" spans="1:1" x14ac:dyDescent="0.3">
      <c r="A310" s="14"/>
    </row>
    <row r="311" spans="1:1" x14ac:dyDescent="0.3">
      <c r="A311" s="14"/>
    </row>
    <row r="312" spans="1:1" x14ac:dyDescent="0.3">
      <c r="A312" s="14"/>
    </row>
    <row r="313" spans="1:1" x14ac:dyDescent="0.3">
      <c r="A313" s="14"/>
    </row>
    <row r="314" spans="1:1" x14ac:dyDescent="0.3">
      <c r="A314" s="14"/>
    </row>
    <row r="315" spans="1:1" x14ac:dyDescent="0.3">
      <c r="A315" s="14"/>
    </row>
    <row r="316" spans="1:1" x14ac:dyDescent="0.3">
      <c r="A316" s="14"/>
    </row>
    <row r="317" spans="1:1" x14ac:dyDescent="0.3">
      <c r="A317" s="14"/>
    </row>
    <row r="318" spans="1:1" x14ac:dyDescent="0.3">
      <c r="A318" s="14"/>
    </row>
    <row r="319" spans="1:1" x14ac:dyDescent="0.3">
      <c r="A319" s="14"/>
    </row>
    <row r="320" spans="1:1" x14ac:dyDescent="0.3">
      <c r="A320" s="14"/>
    </row>
    <row r="321" spans="1:1" x14ac:dyDescent="0.3">
      <c r="A321" s="14"/>
    </row>
    <row r="322" spans="1:1" x14ac:dyDescent="0.3">
      <c r="A322" s="14"/>
    </row>
    <row r="323" spans="1:1" x14ac:dyDescent="0.3">
      <c r="A323" s="14"/>
    </row>
    <row r="324" spans="1:1" x14ac:dyDescent="0.3">
      <c r="A324" s="14"/>
    </row>
    <row r="325" spans="1:1" x14ac:dyDescent="0.3">
      <c r="A325" s="14"/>
    </row>
    <row r="326" spans="1:1" x14ac:dyDescent="0.3">
      <c r="A326" s="14"/>
    </row>
    <row r="327" spans="1:1" x14ac:dyDescent="0.3">
      <c r="A327" s="14"/>
    </row>
    <row r="328" spans="1:1" x14ac:dyDescent="0.3">
      <c r="A328" s="14"/>
    </row>
    <row r="329" spans="1:1" x14ac:dyDescent="0.3">
      <c r="A329" s="14"/>
    </row>
    <row r="330" spans="1:1" x14ac:dyDescent="0.3">
      <c r="A330" s="14"/>
    </row>
    <row r="331" spans="1:1" x14ac:dyDescent="0.3">
      <c r="A331" s="14"/>
    </row>
    <row r="332" spans="1:1" x14ac:dyDescent="0.3">
      <c r="A332" s="14"/>
    </row>
    <row r="333" spans="1:1" x14ac:dyDescent="0.3">
      <c r="A333" s="14"/>
    </row>
    <row r="334" spans="1:1" x14ac:dyDescent="0.3">
      <c r="A334" s="14"/>
    </row>
    <row r="335" spans="1:1" x14ac:dyDescent="0.3">
      <c r="A335" s="14"/>
    </row>
    <row r="336" spans="1:1" x14ac:dyDescent="0.3">
      <c r="A336" s="14"/>
    </row>
    <row r="337" spans="1:1" x14ac:dyDescent="0.3">
      <c r="A337" s="14"/>
    </row>
    <row r="338" spans="1:1" x14ac:dyDescent="0.3">
      <c r="A338" s="14"/>
    </row>
    <row r="339" spans="1:1" x14ac:dyDescent="0.3">
      <c r="A339" s="14"/>
    </row>
    <row r="340" spans="1:1" x14ac:dyDescent="0.3">
      <c r="A340" s="14"/>
    </row>
    <row r="341" spans="1:1" x14ac:dyDescent="0.3">
      <c r="A341" s="14"/>
    </row>
    <row r="342" spans="1:1" x14ac:dyDescent="0.3">
      <c r="A342" s="14"/>
    </row>
    <row r="343" spans="1:1" x14ac:dyDescent="0.3">
      <c r="A343" s="14"/>
    </row>
    <row r="344" spans="1:1" x14ac:dyDescent="0.3">
      <c r="A344" s="14"/>
    </row>
    <row r="345" spans="1:1" x14ac:dyDescent="0.3">
      <c r="A345" s="14"/>
    </row>
    <row r="346" spans="1:1" x14ac:dyDescent="0.3">
      <c r="A346" s="14"/>
    </row>
    <row r="347" spans="1:1" x14ac:dyDescent="0.3">
      <c r="A347" s="14"/>
    </row>
    <row r="348" spans="1:1" x14ac:dyDescent="0.3">
      <c r="A348" s="14"/>
    </row>
    <row r="349" spans="1:1" x14ac:dyDescent="0.3">
      <c r="A349" s="14"/>
    </row>
    <row r="350" spans="1:1" x14ac:dyDescent="0.3">
      <c r="A350" s="14"/>
    </row>
    <row r="351" spans="1:1" x14ac:dyDescent="0.3">
      <c r="A351" s="14"/>
    </row>
    <row r="352" spans="1:1" x14ac:dyDescent="0.3">
      <c r="A352" s="14"/>
    </row>
    <row r="353" spans="1:1" x14ac:dyDescent="0.3">
      <c r="A353" s="14"/>
    </row>
    <row r="354" spans="1:1" x14ac:dyDescent="0.3">
      <c r="A354" s="14"/>
    </row>
    <row r="355" spans="1:1" x14ac:dyDescent="0.3">
      <c r="A355" s="14"/>
    </row>
    <row r="356" spans="1:1" x14ac:dyDescent="0.3">
      <c r="A356" s="14"/>
    </row>
    <row r="357" spans="1:1" x14ac:dyDescent="0.3">
      <c r="A357" s="14"/>
    </row>
    <row r="358" spans="1:1" x14ac:dyDescent="0.3">
      <c r="A358" s="14"/>
    </row>
    <row r="359" spans="1:1" x14ac:dyDescent="0.3">
      <c r="A359" s="14"/>
    </row>
    <row r="360" spans="1:1" x14ac:dyDescent="0.3">
      <c r="A360" s="14"/>
    </row>
    <row r="361" spans="1:1" x14ac:dyDescent="0.3">
      <c r="A361" s="14"/>
    </row>
    <row r="362" spans="1:1" x14ac:dyDescent="0.3">
      <c r="A362" s="14"/>
    </row>
    <row r="363" spans="1:1" x14ac:dyDescent="0.3">
      <c r="A363" s="14"/>
    </row>
    <row r="364" spans="1:1" x14ac:dyDescent="0.3">
      <c r="A364" s="14"/>
    </row>
    <row r="365" spans="1:1" x14ac:dyDescent="0.3">
      <c r="A365" s="14"/>
    </row>
    <row r="366" spans="1:1" x14ac:dyDescent="0.3">
      <c r="A366" s="14"/>
    </row>
    <row r="367" spans="1:1" x14ac:dyDescent="0.3">
      <c r="A367" s="14"/>
    </row>
    <row r="368" spans="1:1" x14ac:dyDescent="0.3">
      <c r="A368" s="14"/>
    </row>
    <row r="369" spans="1:1" x14ac:dyDescent="0.3">
      <c r="A369" s="14"/>
    </row>
    <row r="370" spans="1:1" x14ac:dyDescent="0.3">
      <c r="A370" s="14"/>
    </row>
    <row r="371" spans="1:1" x14ac:dyDescent="0.3">
      <c r="A371" s="14"/>
    </row>
    <row r="372" spans="1:1" x14ac:dyDescent="0.3">
      <c r="A372" s="14"/>
    </row>
    <row r="373" spans="1:1" x14ac:dyDescent="0.3">
      <c r="A373" s="14"/>
    </row>
    <row r="374" spans="1:1" x14ac:dyDescent="0.3">
      <c r="A374" s="14"/>
    </row>
    <row r="375" spans="1:1" x14ac:dyDescent="0.3">
      <c r="A375" s="14"/>
    </row>
    <row r="376" spans="1:1" x14ac:dyDescent="0.3">
      <c r="A376" s="14"/>
    </row>
    <row r="377" spans="1:1" x14ac:dyDescent="0.3">
      <c r="A377" s="14"/>
    </row>
    <row r="378" spans="1:1" x14ac:dyDescent="0.3">
      <c r="A378" s="14"/>
    </row>
    <row r="379" spans="1:1" x14ac:dyDescent="0.3">
      <c r="A379" s="14"/>
    </row>
    <row r="380" spans="1:1" x14ac:dyDescent="0.3">
      <c r="A380" s="14"/>
    </row>
    <row r="381" spans="1:1" x14ac:dyDescent="0.3">
      <c r="A381" s="14"/>
    </row>
    <row r="382" spans="1:1" x14ac:dyDescent="0.3">
      <c r="A382" s="14"/>
    </row>
    <row r="383" spans="1:1" x14ac:dyDescent="0.3">
      <c r="A383" s="14"/>
    </row>
    <row r="384" spans="1:1" x14ac:dyDescent="0.3">
      <c r="A384" s="14"/>
    </row>
    <row r="385" spans="1:1" x14ac:dyDescent="0.3">
      <c r="A385" s="14"/>
    </row>
    <row r="386" spans="1:1" x14ac:dyDescent="0.3">
      <c r="A386" s="14"/>
    </row>
    <row r="387" spans="1:1" x14ac:dyDescent="0.3">
      <c r="A387" s="14"/>
    </row>
    <row r="388" spans="1:1" x14ac:dyDescent="0.3">
      <c r="A388" s="14"/>
    </row>
    <row r="389" spans="1:1" x14ac:dyDescent="0.3">
      <c r="A389" s="14"/>
    </row>
    <row r="390" spans="1:1" x14ac:dyDescent="0.3">
      <c r="A390" s="14"/>
    </row>
    <row r="391" spans="1:1" x14ac:dyDescent="0.3">
      <c r="A391" s="14"/>
    </row>
    <row r="392" spans="1:1" x14ac:dyDescent="0.3">
      <c r="A392" s="14"/>
    </row>
    <row r="393" spans="1:1" x14ac:dyDescent="0.3">
      <c r="A393" s="14"/>
    </row>
    <row r="394" spans="1:1" x14ac:dyDescent="0.3">
      <c r="A394" s="14"/>
    </row>
    <row r="395" spans="1:1" x14ac:dyDescent="0.3">
      <c r="A395" s="14"/>
    </row>
    <row r="396" spans="1:1" x14ac:dyDescent="0.3">
      <c r="A396" s="14"/>
    </row>
    <row r="397" spans="1:1" x14ac:dyDescent="0.3">
      <c r="A397" s="14"/>
    </row>
    <row r="398" spans="1:1" x14ac:dyDescent="0.3">
      <c r="A398" s="14"/>
    </row>
    <row r="399" spans="1:1" x14ac:dyDescent="0.3">
      <c r="A399" s="14"/>
    </row>
    <row r="400" spans="1:1" x14ac:dyDescent="0.3">
      <c r="A400" s="14"/>
    </row>
    <row r="401" spans="1:1" x14ac:dyDescent="0.3">
      <c r="A401" s="14"/>
    </row>
    <row r="402" spans="1:1" x14ac:dyDescent="0.3">
      <c r="A402" s="14"/>
    </row>
    <row r="403" spans="1:1" x14ac:dyDescent="0.3">
      <c r="A403" s="14"/>
    </row>
    <row r="404" spans="1:1" x14ac:dyDescent="0.3">
      <c r="A404" s="14"/>
    </row>
    <row r="405" spans="1:1" x14ac:dyDescent="0.3">
      <c r="A405" s="14"/>
    </row>
    <row r="406" spans="1:1" x14ac:dyDescent="0.3">
      <c r="A406" s="14"/>
    </row>
    <row r="407" spans="1:1" x14ac:dyDescent="0.3">
      <c r="A407" s="14"/>
    </row>
    <row r="408" spans="1:1" x14ac:dyDescent="0.3">
      <c r="A408" s="14"/>
    </row>
    <row r="409" spans="1:1" x14ac:dyDescent="0.3">
      <c r="A409" s="14"/>
    </row>
    <row r="410" spans="1:1" x14ac:dyDescent="0.3">
      <c r="A410" s="14"/>
    </row>
    <row r="411" spans="1:1" x14ac:dyDescent="0.3">
      <c r="A411" s="14"/>
    </row>
    <row r="412" spans="1:1" x14ac:dyDescent="0.3">
      <c r="A412" s="14"/>
    </row>
    <row r="413" spans="1:1" x14ac:dyDescent="0.3">
      <c r="A413" s="14"/>
    </row>
    <row r="414" spans="1:1" x14ac:dyDescent="0.3">
      <c r="A414" s="14"/>
    </row>
    <row r="415" spans="1:1" x14ac:dyDescent="0.3">
      <c r="A415" s="14"/>
    </row>
    <row r="416" spans="1:1" x14ac:dyDescent="0.3">
      <c r="A416" s="14"/>
    </row>
    <row r="417" spans="1:1" x14ac:dyDescent="0.3">
      <c r="A417" s="14"/>
    </row>
    <row r="418" spans="1:1" x14ac:dyDescent="0.3">
      <c r="A418" s="14"/>
    </row>
    <row r="419" spans="1:1" x14ac:dyDescent="0.3">
      <c r="A419" s="14"/>
    </row>
    <row r="420" spans="1:1" x14ac:dyDescent="0.3">
      <c r="A420" s="14"/>
    </row>
    <row r="421" spans="1:1" x14ac:dyDescent="0.3">
      <c r="A421" s="14"/>
    </row>
    <row r="422" spans="1:1" x14ac:dyDescent="0.3">
      <c r="A422" s="14"/>
    </row>
    <row r="423" spans="1:1" x14ac:dyDescent="0.3">
      <c r="A423" s="14"/>
    </row>
    <row r="424" spans="1:1" x14ac:dyDescent="0.3">
      <c r="A424" s="14"/>
    </row>
    <row r="425" spans="1:1" x14ac:dyDescent="0.3">
      <c r="A425" s="14"/>
    </row>
    <row r="426" spans="1:1" x14ac:dyDescent="0.3">
      <c r="A426" s="14"/>
    </row>
    <row r="427" spans="1:1" x14ac:dyDescent="0.3">
      <c r="A427" s="14"/>
    </row>
    <row r="428" spans="1:1" x14ac:dyDescent="0.3">
      <c r="A428" s="14"/>
    </row>
    <row r="429" spans="1:1" x14ac:dyDescent="0.3">
      <c r="A429" s="14"/>
    </row>
    <row r="430" spans="1:1" x14ac:dyDescent="0.3">
      <c r="A430" s="14"/>
    </row>
    <row r="431" spans="1:1" x14ac:dyDescent="0.3">
      <c r="A431" s="14"/>
    </row>
    <row r="432" spans="1:1" x14ac:dyDescent="0.3">
      <c r="A432" s="14"/>
    </row>
    <row r="433" spans="1:1" x14ac:dyDescent="0.3">
      <c r="A433" s="14"/>
    </row>
    <row r="434" spans="1:1" x14ac:dyDescent="0.3">
      <c r="A434" s="14"/>
    </row>
    <row r="435" spans="1:1" x14ac:dyDescent="0.3">
      <c r="A435" s="14"/>
    </row>
    <row r="436" spans="1:1" x14ac:dyDescent="0.3">
      <c r="A436" s="14"/>
    </row>
    <row r="437" spans="1:1" x14ac:dyDescent="0.3">
      <c r="A437" s="14"/>
    </row>
    <row r="438" spans="1:1" x14ac:dyDescent="0.3">
      <c r="A438" s="14"/>
    </row>
    <row r="439" spans="1:1" x14ac:dyDescent="0.3">
      <c r="A439" s="14"/>
    </row>
    <row r="440" spans="1:1" x14ac:dyDescent="0.3">
      <c r="A440" s="14"/>
    </row>
    <row r="441" spans="1:1" x14ac:dyDescent="0.3">
      <c r="A441" s="14"/>
    </row>
    <row r="442" spans="1:1" x14ac:dyDescent="0.3">
      <c r="A442" s="14"/>
    </row>
    <row r="443" spans="1:1" x14ac:dyDescent="0.3">
      <c r="A443" s="14"/>
    </row>
    <row r="444" spans="1:1" x14ac:dyDescent="0.3">
      <c r="A444" s="14"/>
    </row>
    <row r="445" spans="1:1" x14ac:dyDescent="0.3">
      <c r="A445" s="14"/>
    </row>
    <row r="446" spans="1:1" x14ac:dyDescent="0.3">
      <c r="A446" s="14"/>
    </row>
    <row r="447" spans="1:1" x14ac:dyDescent="0.3">
      <c r="A447" s="14"/>
    </row>
    <row r="448" spans="1:1" x14ac:dyDescent="0.3">
      <c r="A448" s="14"/>
    </row>
    <row r="449" spans="1:1" x14ac:dyDescent="0.3">
      <c r="A449" s="14"/>
    </row>
    <row r="450" spans="1:1" x14ac:dyDescent="0.3">
      <c r="A450" s="14"/>
    </row>
    <row r="451" spans="1:1" x14ac:dyDescent="0.3">
      <c r="A451" s="14"/>
    </row>
    <row r="452" spans="1:1" x14ac:dyDescent="0.3">
      <c r="A452" s="14"/>
    </row>
    <row r="453" spans="1:1" x14ac:dyDescent="0.3">
      <c r="A453" s="14"/>
    </row>
    <row r="454" spans="1:1" x14ac:dyDescent="0.3">
      <c r="A454" s="14"/>
    </row>
    <row r="455" spans="1:1" x14ac:dyDescent="0.3">
      <c r="A455" s="14"/>
    </row>
    <row r="456" spans="1:1" x14ac:dyDescent="0.3">
      <c r="A456" s="14"/>
    </row>
    <row r="457" spans="1:1" x14ac:dyDescent="0.3">
      <c r="A457" s="14"/>
    </row>
    <row r="458" spans="1:1" x14ac:dyDescent="0.3">
      <c r="A458" s="14"/>
    </row>
    <row r="459" spans="1:1" x14ac:dyDescent="0.3">
      <c r="A459" s="14"/>
    </row>
    <row r="460" spans="1:1" x14ac:dyDescent="0.3">
      <c r="A460" s="14"/>
    </row>
    <row r="461" spans="1:1" x14ac:dyDescent="0.3">
      <c r="A461" s="14"/>
    </row>
    <row r="462" spans="1:1" x14ac:dyDescent="0.3">
      <c r="A462" s="14"/>
    </row>
    <row r="463" spans="1:1" x14ac:dyDescent="0.3">
      <c r="A463" s="14"/>
    </row>
    <row r="464" spans="1:1" x14ac:dyDescent="0.3">
      <c r="A464" s="14"/>
    </row>
    <row r="465" spans="1:1" x14ac:dyDescent="0.3">
      <c r="A465" s="14"/>
    </row>
    <row r="466" spans="1:1" x14ac:dyDescent="0.3">
      <c r="A466" s="14"/>
    </row>
    <row r="467" spans="1:1" x14ac:dyDescent="0.3">
      <c r="A467" s="14"/>
    </row>
    <row r="468" spans="1:1" x14ac:dyDescent="0.3">
      <c r="A468" s="14"/>
    </row>
    <row r="469" spans="1:1" x14ac:dyDescent="0.3">
      <c r="A469" s="14"/>
    </row>
    <row r="470" spans="1:1" x14ac:dyDescent="0.3">
      <c r="A470" s="14"/>
    </row>
    <row r="471" spans="1:1" x14ac:dyDescent="0.3">
      <c r="A471" s="14"/>
    </row>
    <row r="472" spans="1:1" x14ac:dyDescent="0.3">
      <c r="A472" s="14"/>
    </row>
    <row r="473" spans="1:1" x14ac:dyDescent="0.3">
      <c r="A473" s="14"/>
    </row>
    <row r="474" spans="1:1" x14ac:dyDescent="0.3">
      <c r="A474" s="14"/>
    </row>
    <row r="475" spans="1:1" x14ac:dyDescent="0.3">
      <c r="A475" s="14"/>
    </row>
    <row r="476" spans="1:1" x14ac:dyDescent="0.3">
      <c r="A476" s="14"/>
    </row>
    <row r="477" spans="1:1" x14ac:dyDescent="0.3">
      <c r="A477" s="14"/>
    </row>
    <row r="478" spans="1:1" x14ac:dyDescent="0.3">
      <c r="A478" s="14"/>
    </row>
    <row r="479" spans="1:1" x14ac:dyDescent="0.3">
      <c r="A479" s="14"/>
    </row>
    <row r="480" spans="1:1" x14ac:dyDescent="0.3">
      <c r="A480" s="14"/>
    </row>
    <row r="481" spans="1:1" x14ac:dyDescent="0.3">
      <c r="A481" s="14"/>
    </row>
    <row r="482" spans="1:1" x14ac:dyDescent="0.3">
      <c r="A482" s="14"/>
    </row>
    <row r="483" spans="1:1" x14ac:dyDescent="0.3">
      <c r="A483" s="14"/>
    </row>
    <row r="484" spans="1:1" x14ac:dyDescent="0.3">
      <c r="A484" s="14"/>
    </row>
    <row r="485" spans="1:1" x14ac:dyDescent="0.3">
      <c r="A485" s="14"/>
    </row>
    <row r="486" spans="1:1" x14ac:dyDescent="0.3">
      <c r="A486" s="14"/>
    </row>
    <row r="487" spans="1:1" x14ac:dyDescent="0.3">
      <c r="A487" s="14"/>
    </row>
    <row r="488" spans="1:1" x14ac:dyDescent="0.3">
      <c r="A488" s="14"/>
    </row>
    <row r="489" spans="1:1" x14ac:dyDescent="0.3">
      <c r="A489" s="14"/>
    </row>
    <row r="490" spans="1:1" x14ac:dyDescent="0.3">
      <c r="A490" s="14"/>
    </row>
    <row r="491" spans="1:1" x14ac:dyDescent="0.3">
      <c r="A491" s="14"/>
    </row>
    <row r="492" spans="1:1" x14ac:dyDescent="0.3">
      <c r="A492" s="14"/>
    </row>
    <row r="493" spans="1:1" x14ac:dyDescent="0.3">
      <c r="A493" s="14"/>
    </row>
    <row r="494" spans="1:1" x14ac:dyDescent="0.3">
      <c r="A494" s="14"/>
    </row>
    <row r="495" spans="1:1" x14ac:dyDescent="0.3">
      <c r="A495" s="14"/>
    </row>
    <row r="496" spans="1:1" x14ac:dyDescent="0.3">
      <c r="A496" s="14"/>
    </row>
    <row r="497" spans="1:1" x14ac:dyDescent="0.3">
      <c r="A497" s="14"/>
    </row>
    <row r="498" spans="1:1" x14ac:dyDescent="0.3">
      <c r="A498" s="14"/>
    </row>
    <row r="499" spans="1:1" x14ac:dyDescent="0.3">
      <c r="A499" s="14"/>
    </row>
    <row r="500" spans="1:1" x14ac:dyDescent="0.3">
      <c r="A500" s="14"/>
    </row>
    <row r="501" spans="1:1" x14ac:dyDescent="0.3">
      <c r="A501" s="14"/>
    </row>
    <row r="502" spans="1:1" x14ac:dyDescent="0.3">
      <c r="A502" s="14"/>
    </row>
    <row r="503" spans="1:1" x14ac:dyDescent="0.3">
      <c r="A503" s="14"/>
    </row>
    <row r="504" spans="1:1" x14ac:dyDescent="0.3">
      <c r="A504" s="14"/>
    </row>
    <row r="505" spans="1:1" x14ac:dyDescent="0.3">
      <c r="A505" s="14"/>
    </row>
    <row r="506" spans="1:1" x14ac:dyDescent="0.3">
      <c r="A506" s="14"/>
    </row>
    <row r="507" spans="1:1" x14ac:dyDescent="0.3">
      <c r="A507" s="14"/>
    </row>
    <row r="508" spans="1:1" x14ac:dyDescent="0.3">
      <c r="A508" s="14"/>
    </row>
    <row r="509" spans="1:1" x14ac:dyDescent="0.3">
      <c r="A509" s="14"/>
    </row>
    <row r="510" spans="1:1" x14ac:dyDescent="0.3">
      <c r="A510" s="14"/>
    </row>
    <row r="511" spans="1:1" x14ac:dyDescent="0.3">
      <c r="A511" s="14"/>
    </row>
    <row r="512" spans="1:1" x14ac:dyDescent="0.3">
      <c r="A512" s="14"/>
    </row>
    <row r="513" spans="1:1" x14ac:dyDescent="0.3">
      <c r="A513" s="14"/>
    </row>
    <row r="514" spans="1:1" x14ac:dyDescent="0.3">
      <c r="A514" s="14"/>
    </row>
    <row r="515" spans="1:1" x14ac:dyDescent="0.3">
      <c r="A515" s="14"/>
    </row>
    <row r="516" spans="1:1" x14ac:dyDescent="0.3">
      <c r="A516" s="14"/>
    </row>
    <row r="517" spans="1:1" x14ac:dyDescent="0.3">
      <c r="A517" s="14"/>
    </row>
    <row r="518" spans="1:1" x14ac:dyDescent="0.3">
      <c r="A518" s="14"/>
    </row>
    <row r="519" spans="1:1" x14ac:dyDescent="0.3">
      <c r="A519" s="14"/>
    </row>
    <row r="520" spans="1:1" x14ac:dyDescent="0.3">
      <c r="A520" s="14"/>
    </row>
    <row r="521" spans="1:1" x14ac:dyDescent="0.3">
      <c r="A521" s="14"/>
    </row>
    <row r="522" spans="1:1" x14ac:dyDescent="0.3">
      <c r="A522" s="14"/>
    </row>
    <row r="523" spans="1:1" x14ac:dyDescent="0.3">
      <c r="A523" s="14"/>
    </row>
    <row r="524" spans="1:1" x14ac:dyDescent="0.3">
      <c r="A524" s="14"/>
    </row>
    <row r="525" spans="1:1" x14ac:dyDescent="0.3">
      <c r="A525" s="14"/>
    </row>
    <row r="526" spans="1:1" x14ac:dyDescent="0.3">
      <c r="A526" s="14"/>
    </row>
    <row r="527" spans="1:1" x14ac:dyDescent="0.3">
      <c r="A527" s="14"/>
    </row>
    <row r="528" spans="1:1" x14ac:dyDescent="0.3">
      <c r="A528" s="14"/>
    </row>
    <row r="529" spans="1:1" x14ac:dyDescent="0.3">
      <c r="A529" s="14"/>
    </row>
    <row r="530" spans="1:1" x14ac:dyDescent="0.3">
      <c r="A530" s="14"/>
    </row>
    <row r="531" spans="1:1" x14ac:dyDescent="0.3">
      <c r="A531" s="14"/>
    </row>
    <row r="532" spans="1:1" x14ac:dyDescent="0.3">
      <c r="A532" s="14"/>
    </row>
    <row r="533" spans="1:1" x14ac:dyDescent="0.3">
      <c r="A533" s="14"/>
    </row>
    <row r="534" spans="1:1" x14ac:dyDescent="0.3">
      <c r="A534" s="14"/>
    </row>
    <row r="535" spans="1:1" x14ac:dyDescent="0.3">
      <c r="A535" s="14"/>
    </row>
    <row r="536" spans="1:1" x14ac:dyDescent="0.3">
      <c r="A536" s="14"/>
    </row>
    <row r="537" spans="1:1" x14ac:dyDescent="0.3">
      <c r="A537" s="14"/>
    </row>
    <row r="538" spans="1:1" x14ac:dyDescent="0.3">
      <c r="A538" s="14"/>
    </row>
    <row r="539" spans="1:1" x14ac:dyDescent="0.3">
      <c r="A539" s="14"/>
    </row>
    <row r="540" spans="1:1" x14ac:dyDescent="0.3">
      <c r="A540" s="14"/>
    </row>
    <row r="541" spans="1:1" x14ac:dyDescent="0.3">
      <c r="A541" s="14"/>
    </row>
    <row r="542" spans="1:1" x14ac:dyDescent="0.3">
      <c r="A542" s="14"/>
    </row>
    <row r="543" spans="1:1" x14ac:dyDescent="0.3">
      <c r="A543" s="14"/>
    </row>
    <row r="544" spans="1:1" x14ac:dyDescent="0.3">
      <c r="A544" s="14"/>
    </row>
    <row r="545" spans="1:1" x14ac:dyDescent="0.3">
      <c r="A545" s="14"/>
    </row>
    <row r="546" spans="1:1" x14ac:dyDescent="0.3">
      <c r="A546" s="14"/>
    </row>
    <row r="547" spans="1:1" x14ac:dyDescent="0.3">
      <c r="A547" s="14"/>
    </row>
    <row r="548" spans="1:1" x14ac:dyDescent="0.3">
      <c r="A548" s="14"/>
    </row>
    <row r="549" spans="1:1" x14ac:dyDescent="0.3">
      <c r="A549" s="14"/>
    </row>
    <row r="550" spans="1:1" x14ac:dyDescent="0.3">
      <c r="A550" s="14"/>
    </row>
    <row r="551" spans="1:1" x14ac:dyDescent="0.3">
      <c r="A551" s="14"/>
    </row>
    <row r="552" spans="1:1" x14ac:dyDescent="0.3">
      <c r="A552" s="14"/>
    </row>
    <row r="553" spans="1:1" x14ac:dyDescent="0.3">
      <c r="A553" s="14"/>
    </row>
    <row r="554" spans="1:1" x14ac:dyDescent="0.3">
      <c r="A554" s="14"/>
    </row>
    <row r="555" spans="1:1" x14ac:dyDescent="0.3">
      <c r="A555" s="14"/>
    </row>
    <row r="556" spans="1:1" x14ac:dyDescent="0.3">
      <c r="A556" s="14"/>
    </row>
    <row r="557" spans="1:1" x14ac:dyDescent="0.3">
      <c r="A557" s="14"/>
    </row>
    <row r="558" spans="1:1" x14ac:dyDescent="0.3">
      <c r="A558" s="14"/>
    </row>
    <row r="559" spans="1:1" x14ac:dyDescent="0.3">
      <c r="A559" s="14"/>
    </row>
    <row r="560" spans="1:1" x14ac:dyDescent="0.3">
      <c r="A560" s="14"/>
    </row>
    <row r="561" spans="1:1" x14ac:dyDescent="0.3">
      <c r="A561" s="14"/>
    </row>
    <row r="562" spans="1:1" x14ac:dyDescent="0.3">
      <c r="A562" s="14"/>
    </row>
    <row r="563" spans="1:1" x14ac:dyDescent="0.3">
      <c r="A563" s="14"/>
    </row>
    <row r="564" spans="1:1" x14ac:dyDescent="0.3">
      <c r="A564" s="14"/>
    </row>
    <row r="565" spans="1:1" x14ac:dyDescent="0.3">
      <c r="A565" s="14"/>
    </row>
    <row r="566" spans="1:1" x14ac:dyDescent="0.3">
      <c r="A566" s="14"/>
    </row>
    <row r="567" spans="1:1" x14ac:dyDescent="0.3">
      <c r="A567" s="14"/>
    </row>
    <row r="568" spans="1:1" x14ac:dyDescent="0.3">
      <c r="A568" s="14"/>
    </row>
    <row r="569" spans="1:1" x14ac:dyDescent="0.3">
      <c r="A569" s="14"/>
    </row>
    <row r="570" spans="1:1" x14ac:dyDescent="0.3">
      <c r="A570" s="14"/>
    </row>
    <row r="571" spans="1:1" x14ac:dyDescent="0.3">
      <c r="A571" s="14"/>
    </row>
    <row r="572" spans="1:1" x14ac:dyDescent="0.3">
      <c r="A572" s="14"/>
    </row>
    <row r="573" spans="1:1" x14ac:dyDescent="0.3">
      <c r="A573" s="14"/>
    </row>
    <row r="574" spans="1:1" x14ac:dyDescent="0.3">
      <c r="A574" s="14"/>
    </row>
    <row r="575" spans="1:1" x14ac:dyDescent="0.3">
      <c r="A575" s="14"/>
    </row>
    <row r="576" spans="1:1" x14ac:dyDescent="0.3">
      <c r="A576" s="14"/>
    </row>
    <row r="577" spans="1:1" x14ac:dyDescent="0.3">
      <c r="A577" s="14"/>
    </row>
    <row r="578" spans="1:1" x14ac:dyDescent="0.3">
      <c r="A578" s="14"/>
    </row>
    <row r="579" spans="1:1" x14ac:dyDescent="0.3">
      <c r="A579" s="14"/>
    </row>
    <row r="580" spans="1:1" x14ac:dyDescent="0.3">
      <c r="A580" s="14"/>
    </row>
    <row r="581" spans="1:1" x14ac:dyDescent="0.3">
      <c r="A581" s="14"/>
    </row>
    <row r="582" spans="1:1" x14ac:dyDescent="0.3">
      <c r="A582" s="14"/>
    </row>
    <row r="583" spans="1:1" x14ac:dyDescent="0.3">
      <c r="A583" s="14"/>
    </row>
    <row r="584" spans="1:1" x14ac:dyDescent="0.3">
      <c r="A584" s="14"/>
    </row>
    <row r="585" spans="1:1" x14ac:dyDescent="0.3">
      <c r="A585" s="14"/>
    </row>
    <row r="586" spans="1:1" x14ac:dyDescent="0.3">
      <c r="A586" s="14"/>
    </row>
    <row r="587" spans="1:1" x14ac:dyDescent="0.3">
      <c r="A587" s="14"/>
    </row>
    <row r="588" spans="1:1" x14ac:dyDescent="0.3">
      <c r="A588" s="14"/>
    </row>
    <row r="589" spans="1:1" x14ac:dyDescent="0.3">
      <c r="A589" s="14"/>
    </row>
    <row r="590" spans="1:1" x14ac:dyDescent="0.3">
      <c r="A590" s="14"/>
    </row>
    <row r="591" spans="1:1" x14ac:dyDescent="0.3">
      <c r="A591" s="14"/>
    </row>
    <row r="592" spans="1:1" x14ac:dyDescent="0.3">
      <c r="A592" s="14"/>
    </row>
    <row r="593" spans="1:1" x14ac:dyDescent="0.3">
      <c r="A593" s="14"/>
    </row>
    <row r="594" spans="1:1" x14ac:dyDescent="0.3">
      <c r="A594" s="14"/>
    </row>
    <row r="595" spans="1:1" x14ac:dyDescent="0.3">
      <c r="A595" s="14"/>
    </row>
    <row r="596" spans="1:1" x14ac:dyDescent="0.3">
      <c r="A596" s="14"/>
    </row>
    <row r="597" spans="1:1" x14ac:dyDescent="0.3">
      <c r="A597" s="14"/>
    </row>
    <row r="598" spans="1:1" x14ac:dyDescent="0.3">
      <c r="A598" s="14"/>
    </row>
    <row r="599" spans="1:1" x14ac:dyDescent="0.3">
      <c r="A599" s="14"/>
    </row>
    <row r="600" spans="1:1" x14ac:dyDescent="0.3">
      <c r="A600" s="14"/>
    </row>
    <row r="601" spans="1:1" x14ac:dyDescent="0.3">
      <c r="A601" s="14"/>
    </row>
    <row r="602" spans="1:1" x14ac:dyDescent="0.3">
      <c r="A602" s="14"/>
    </row>
    <row r="603" spans="1:1" x14ac:dyDescent="0.3">
      <c r="A603" s="14"/>
    </row>
    <row r="604" spans="1:1" x14ac:dyDescent="0.3">
      <c r="A604" s="14"/>
    </row>
    <row r="605" spans="1:1" x14ac:dyDescent="0.3">
      <c r="A605" s="14"/>
    </row>
    <row r="606" spans="1:1" x14ac:dyDescent="0.3">
      <c r="A606" s="14"/>
    </row>
    <row r="607" spans="1:1" x14ac:dyDescent="0.3">
      <c r="A607" s="14"/>
    </row>
    <row r="608" spans="1:1" x14ac:dyDescent="0.3">
      <c r="A608" s="14"/>
    </row>
    <row r="609" spans="1:1" x14ac:dyDescent="0.3">
      <c r="A609" s="14"/>
    </row>
    <row r="610" spans="1:1" x14ac:dyDescent="0.3">
      <c r="A610" s="14"/>
    </row>
    <row r="611" spans="1:1" x14ac:dyDescent="0.3">
      <c r="A611" s="14"/>
    </row>
    <row r="612" spans="1:1" x14ac:dyDescent="0.3">
      <c r="A612" s="14"/>
    </row>
    <row r="613" spans="1:1" x14ac:dyDescent="0.3">
      <c r="A613" s="14"/>
    </row>
    <row r="614" spans="1:1" x14ac:dyDescent="0.3">
      <c r="A614" s="14"/>
    </row>
    <row r="615" spans="1:1" x14ac:dyDescent="0.3">
      <c r="A615" s="14"/>
    </row>
    <row r="616" spans="1:1" x14ac:dyDescent="0.3">
      <c r="A616" s="14"/>
    </row>
    <row r="617" spans="1:1" x14ac:dyDescent="0.3">
      <c r="A617" s="14"/>
    </row>
    <row r="618" spans="1:1" x14ac:dyDescent="0.3">
      <c r="A618" s="14"/>
    </row>
    <row r="619" spans="1:1" x14ac:dyDescent="0.3">
      <c r="A619" s="14"/>
    </row>
    <row r="620" spans="1:1" x14ac:dyDescent="0.3">
      <c r="A620" s="14"/>
    </row>
    <row r="621" spans="1:1" x14ac:dyDescent="0.3">
      <c r="A621" s="14"/>
    </row>
    <row r="622" spans="1:1" x14ac:dyDescent="0.3">
      <c r="A622" s="14"/>
    </row>
    <row r="623" spans="1:1" x14ac:dyDescent="0.3">
      <c r="A623" s="14"/>
    </row>
    <row r="624" spans="1:1" x14ac:dyDescent="0.3">
      <c r="A624" s="14"/>
    </row>
    <row r="625" spans="1:1" x14ac:dyDescent="0.3">
      <c r="A625" s="14"/>
    </row>
    <row r="626" spans="1:1" x14ac:dyDescent="0.3">
      <c r="A626" s="14"/>
    </row>
    <row r="627" spans="1:1" x14ac:dyDescent="0.3">
      <c r="A627" s="14"/>
    </row>
    <row r="628" spans="1:1" x14ac:dyDescent="0.3">
      <c r="A628" s="14"/>
    </row>
    <row r="629" spans="1:1" x14ac:dyDescent="0.3">
      <c r="A629" s="14"/>
    </row>
    <row r="630" spans="1:1" x14ac:dyDescent="0.3">
      <c r="A630" s="14"/>
    </row>
    <row r="631" spans="1:1" x14ac:dyDescent="0.3">
      <c r="A631" s="14"/>
    </row>
    <row r="632" spans="1:1" x14ac:dyDescent="0.3">
      <c r="A632" s="14"/>
    </row>
    <row r="633" spans="1:1" x14ac:dyDescent="0.3">
      <c r="A633" s="14"/>
    </row>
    <row r="634" spans="1:1" x14ac:dyDescent="0.3">
      <c r="A634" s="14"/>
    </row>
    <row r="635" spans="1:1" x14ac:dyDescent="0.3">
      <c r="A635" s="14"/>
    </row>
    <row r="636" spans="1:1" x14ac:dyDescent="0.3">
      <c r="A636" s="14"/>
    </row>
    <row r="637" spans="1:1" x14ac:dyDescent="0.3">
      <c r="A637" s="14"/>
    </row>
    <row r="638" spans="1:1" x14ac:dyDescent="0.3">
      <c r="A638" s="14"/>
    </row>
    <row r="639" spans="1:1" x14ac:dyDescent="0.3">
      <c r="A639" s="14"/>
    </row>
    <row r="640" spans="1:1" x14ac:dyDescent="0.3">
      <c r="A640" s="14"/>
    </row>
    <row r="641" spans="1:1" x14ac:dyDescent="0.3">
      <c r="A641" s="14"/>
    </row>
    <row r="642" spans="1:1" x14ac:dyDescent="0.3">
      <c r="A642" s="14"/>
    </row>
    <row r="643" spans="1:1" x14ac:dyDescent="0.3">
      <c r="A643" s="14"/>
    </row>
    <row r="644" spans="1:1" x14ac:dyDescent="0.3">
      <c r="A644" s="14"/>
    </row>
    <row r="645" spans="1:1" x14ac:dyDescent="0.3">
      <c r="A645" s="14"/>
    </row>
    <row r="646" spans="1:1" x14ac:dyDescent="0.3">
      <c r="A646" s="14"/>
    </row>
    <row r="647" spans="1:1" x14ac:dyDescent="0.3">
      <c r="A647" s="14"/>
    </row>
    <row r="648" spans="1:1" x14ac:dyDescent="0.3">
      <c r="A648" s="14"/>
    </row>
    <row r="649" spans="1:1" x14ac:dyDescent="0.3">
      <c r="A649" s="14"/>
    </row>
    <row r="650" spans="1:1" x14ac:dyDescent="0.3">
      <c r="A650" s="14"/>
    </row>
    <row r="651" spans="1:1" x14ac:dyDescent="0.3">
      <c r="A651" s="14"/>
    </row>
    <row r="652" spans="1:1" x14ac:dyDescent="0.3">
      <c r="A652" s="14"/>
    </row>
    <row r="653" spans="1:1" x14ac:dyDescent="0.3">
      <c r="A653" s="14"/>
    </row>
    <row r="654" spans="1:1" x14ac:dyDescent="0.3">
      <c r="A654" s="14"/>
    </row>
    <row r="655" spans="1:1" x14ac:dyDescent="0.3">
      <c r="A655" s="14"/>
    </row>
    <row r="656" spans="1:1" x14ac:dyDescent="0.3">
      <c r="A656" s="14"/>
    </row>
    <row r="657" spans="1:1" x14ac:dyDescent="0.3">
      <c r="A657" s="14"/>
    </row>
    <row r="658" spans="1:1" x14ac:dyDescent="0.3">
      <c r="A658" s="14"/>
    </row>
    <row r="659" spans="1:1" x14ac:dyDescent="0.3">
      <c r="A659" s="14"/>
    </row>
    <row r="660" spans="1:1" x14ac:dyDescent="0.3">
      <c r="A660" s="14"/>
    </row>
    <row r="661" spans="1:1" x14ac:dyDescent="0.3">
      <c r="A661" s="14"/>
    </row>
    <row r="662" spans="1:1" x14ac:dyDescent="0.3">
      <c r="A662" s="14"/>
    </row>
    <row r="663" spans="1:1" x14ac:dyDescent="0.3">
      <c r="A663" s="14"/>
    </row>
    <row r="664" spans="1:1" x14ac:dyDescent="0.3">
      <c r="A664" s="14"/>
    </row>
    <row r="665" spans="1:1" x14ac:dyDescent="0.3">
      <c r="A665" s="14"/>
    </row>
    <row r="666" spans="1:1" x14ac:dyDescent="0.3">
      <c r="A666" s="14"/>
    </row>
    <row r="667" spans="1:1" x14ac:dyDescent="0.3">
      <c r="A667" s="14"/>
    </row>
    <row r="668" spans="1:1" x14ac:dyDescent="0.3">
      <c r="A668" s="14"/>
    </row>
    <row r="669" spans="1:1" x14ac:dyDescent="0.3">
      <c r="A669" s="14"/>
    </row>
    <row r="670" spans="1:1" x14ac:dyDescent="0.3">
      <c r="A670" s="14"/>
    </row>
    <row r="671" spans="1:1" x14ac:dyDescent="0.3">
      <c r="A671" s="14"/>
    </row>
    <row r="672" spans="1:1" x14ac:dyDescent="0.3">
      <c r="A672" s="14"/>
    </row>
    <row r="673" spans="1:1" x14ac:dyDescent="0.3">
      <c r="A673" s="14"/>
    </row>
    <row r="674" spans="1:1" x14ac:dyDescent="0.3">
      <c r="A674" s="14"/>
    </row>
    <row r="675" spans="1:1" x14ac:dyDescent="0.3">
      <c r="A675" s="14"/>
    </row>
    <row r="676" spans="1:1" x14ac:dyDescent="0.3">
      <c r="A676" s="14"/>
    </row>
    <row r="677" spans="1:1" x14ac:dyDescent="0.3">
      <c r="A677" s="14"/>
    </row>
    <row r="678" spans="1:1" x14ac:dyDescent="0.3">
      <c r="A678" s="14"/>
    </row>
    <row r="679" spans="1:1" x14ac:dyDescent="0.3">
      <c r="A679" s="14"/>
    </row>
    <row r="680" spans="1:1" x14ac:dyDescent="0.3">
      <c r="A680" s="14"/>
    </row>
    <row r="681" spans="1:1" x14ac:dyDescent="0.3">
      <c r="A681" s="14"/>
    </row>
    <row r="682" spans="1:1" x14ac:dyDescent="0.3">
      <c r="A682" s="14"/>
    </row>
    <row r="683" spans="1:1" x14ac:dyDescent="0.3">
      <c r="A683" s="14"/>
    </row>
    <row r="684" spans="1:1" x14ac:dyDescent="0.3">
      <c r="A684" s="14"/>
    </row>
    <row r="685" spans="1:1" x14ac:dyDescent="0.3">
      <c r="A685" s="14"/>
    </row>
    <row r="686" spans="1:1" x14ac:dyDescent="0.3">
      <c r="A686" s="14"/>
    </row>
    <row r="687" spans="1:1" x14ac:dyDescent="0.3">
      <c r="A687" s="14"/>
    </row>
    <row r="688" spans="1:1" x14ac:dyDescent="0.3">
      <c r="A688" s="14"/>
    </row>
    <row r="689" spans="1:1" x14ac:dyDescent="0.3">
      <c r="A689" s="14"/>
    </row>
    <row r="690" spans="1:1" x14ac:dyDescent="0.3">
      <c r="A690" s="14"/>
    </row>
    <row r="691" spans="1:1" x14ac:dyDescent="0.3">
      <c r="A691" s="14"/>
    </row>
    <row r="692" spans="1:1" x14ac:dyDescent="0.3">
      <c r="A692" s="14"/>
    </row>
    <row r="693" spans="1:1" x14ac:dyDescent="0.3">
      <c r="A693" s="14"/>
    </row>
    <row r="694" spans="1:1" x14ac:dyDescent="0.3">
      <c r="A694" s="14"/>
    </row>
    <row r="695" spans="1:1" x14ac:dyDescent="0.3">
      <c r="A695" s="14"/>
    </row>
    <row r="696" spans="1:1" x14ac:dyDescent="0.3">
      <c r="A696" s="14"/>
    </row>
    <row r="697" spans="1:1" x14ac:dyDescent="0.3">
      <c r="A697" s="14"/>
    </row>
    <row r="698" spans="1:1" x14ac:dyDescent="0.3">
      <c r="A698" s="14"/>
    </row>
    <row r="699" spans="1:1" x14ac:dyDescent="0.3">
      <c r="A699" s="14"/>
    </row>
    <row r="700" spans="1:1" x14ac:dyDescent="0.3">
      <c r="A700" s="14"/>
    </row>
    <row r="701" spans="1:1" x14ac:dyDescent="0.3">
      <c r="A701" s="14"/>
    </row>
    <row r="702" spans="1:1" x14ac:dyDescent="0.3">
      <c r="A702" s="14"/>
    </row>
    <row r="703" spans="1:1" x14ac:dyDescent="0.3">
      <c r="A703" s="14"/>
    </row>
    <row r="704" spans="1:1" x14ac:dyDescent="0.3">
      <c r="A704" s="14"/>
    </row>
    <row r="705" spans="1:1" x14ac:dyDescent="0.3">
      <c r="A705" s="14"/>
    </row>
    <row r="706" spans="1:1" x14ac:dyDescent="0.3">
      <c r="A706" s="14"/>
    </row>
    <row r="707" spans="1:1" x14ac:dyDescent="0.3">
      <c r="A707" s="14"/>
    </row>
    <row r="708" spans="1:1" x14ac:dyDescent="0.3">
      <c r="A708" s="14"/>
    </row>
    <row r="709" spans="1:1" x14ac:dyDescent="0.3">
      <c r="A709" s="14"/>
    </row>
    <row r="710" spans="1:1" x14ac:dyDescent="0.3">
      <c r="A710" s="14"/>
    </row>
    <row r="711" spans="1:1" x14ac:dyDescent="0.3">
      <c r="A711" s="14"/>
    </row>
    <row r="712" spans="1:1" x14ac:dyDescent="0.3">
      <c r="A712" s="14"/>
    </row>
    <row r="713" spans="1:1" x14ac:dyDescent="0.3">
      <c r="A713" s="14"/>
    </row>
    <row r="714" spans="1:1" x14ac:dyDescent="0.3">
      <c r="A714" s="14"/>
    </row>
    <row r="715" spans="1:1" x14ac:dyDescent="0.3">
      <c r="A715" s="14"/>
    </row>
    <row r="716" spans="1:1" x14ac:dyDescent="0.3">
      <c r="A716" s="14"/>
    </row>
    <row r="717" spans="1:1" x14ac:dyDescent="0.3">
      <c r="A717" s="14"/>
    </row>
    <row r="718" spans="1:1" x14ac:dyDescent="0.3">
      <c r="A718" s="14"/>
    </row>
    <row r="719" spans="1:1" x14ac:dyDescent="0.3">
      <c r="A719" s="14"/>
    </row>
    <row r="720" spans="1:1" x14ac:dyDescent="0.3">
      <c r="A720" s="14"/>
    </row>
    <row r="721" spans="1:1" x14ac:dyDescent="0.3">
      <c r="A721" s="14"/>
    </row>
    <row r="722" spans="1:1" x14ac:dyDescent="0.3">
      <c r="A722" s="14"/>
    </row>
    <row r="723" spans="1:1" x14ac:dyDescent="0.3">
      <c r="A723" s="14"/>
    </row>
    <row r="724" spans="1:1" x14ac:dyDescent="0.3">
      <c r="A724" s="14"/>
    </row>
    <row r="725" spans="1:1" x14ac:dyDescent="0.3">
      <c r="A725" s="14"/>
    </row>
    <row r="726" spans="1:1" x14ac:dyDescent="0.3">
      <c r="A726" s="14"/>
    </row>
    <row r="727" spans="1:1" x14ac:dyDescent="0.3">
      <c r="A727" s="14"/>
    </row>
    <row r="728" spans="1:1" x14ac:dyDescent="0.3">
      <c r="A728" s="14"/>
    </row>
    <row r="729" spans="1:1" x14ac:dyDescent="0.3">
      <c r="A729" s="14"/>
    </row>
    <row r="730" spans="1:1" x14ac:dyDescent="0.3">
      <c r="A730" s="14"/>
    </row>
    <row r="731" spans="1:1" x14ac:dyDescent="0.3">
      <c r="A731" s="14"/>
    </row>
    <row r="732" spans="1:1" x14ac:dyDescent="0.3">
      <c r="A732" s="14"/>
    </row>
    <row r="733" spans="1:1" x14ac:dyDescent="0.3">
      <c r="A733" s="14"/>
    </row>
    <row r="734" spans="1:1" x14ac:dyDescent="0.3">
      <c r="A734" s="14"/>
    </row>
    <row r="735" spans="1:1" x14ac:dyDescent="0.3">
      <c r="A735" s="14"/>
    </row>
    <row r="736" spans="1:1" x14ac:dyDescent="0.3">
      <c r="A736" s="14"/>
    </row>
    <row r="737" spans="1:1" x14ac:dyDescent="0.3">
      <c r="A737" s="14"/>
    </row>
    <row r="738" spans="1:1" x14ac:dyDescent="0.3">
      <c r="A738" s="14"/>
    </row>
    <row r="739" spans="1:1" x14ac:dyDescent="0.3">
      <c r="A739" s="14"/>
    </row>
    <row r="740" spans="1:1" x14ac:dyDescent="0.3">
      <c r="A740" s="14"/>
    </row>
    <row r="741" spans="1:1" x14ac:dyDescent="0.3">
      <c r="A741" s="14"/>
    </row>
    <row r="742" spans="1:1" x14ac:dyDescent="0.3">
      <c r="A742" s="14"/>
    </row>
    <row r="743" spans="1:1" x14ac:dyDescent="0.3">
      <c r="A743" s="14"/>
    </row>
    <row r="744" spans="1:1" x14ac:dyDescent="0.3">
      <c r="A744" s="14"/>
    </row>
    <row r="745" spans="1:1" x14ac:dyDescent="0.3">
      <c r="A745" s="14"/>
    </row>
    <row r="746" spans="1:1" x14ac:dyDescent="0.3">
      <c r="A746" s="14"/>
    </row>
    <row r="747" spans="1:1" x14ac:dyDescent="0.3">
      <c r="A747" s="14"/>
    </row>
    <row r="748" spans="1:1" x14ac:dyDescent="0.3">
      <c r="A748" s="14"/>
    </row>
    <row r="749" spans="1:1" x14ac:dyDescent="0.3">
      <c r="A749" s="14"/>
    </row>
    <row r="750" spans="1:1" x14ac:dyDescent="0.3">
      <c r="A750" s="14"/>
    </row>
    <row r="751" spans="1:1" x14ac:dyDescent="0.3">
      <c r="A751" s="14"/>
    </row>
    <row r="752" spans="1:1" x14ac:dyDescent="0.3">
      <c r="A752" s="14"/>
    </row>
    <row r="753" spans="1:1" x14ac:dyDescent="0.3">
      <c r="A753" s="14"/>
    </row>
    <row r="754" spans="1:1" x14ac:dyDescent="0.3">
      <c r="A754" s="14"/>
    </row>
    <row r="755" spans="1:1" x14ac:dyDescent="0.3">
      <c r="A755" s="14"/>
    </row>
    <row r="756" spans="1:1" x14ac:dyDescent="0.3">
      <c r="A756" s="14"/>
    </row>
    <row r="757" spans="1:1" x14ac:dyDescent="0.3">
      <c r="A757" s="14"/>
    </row>
    <row r="758" spans="1:1" x14ac:dyDescent="0.3">
      <c r="A758" s="14"/>
    </row>
    <row r="759" spans="1:1" x14ac:dyDescent="0.3">
      <c r="A759" s="14"/>
    </row>
    <row r="760" spans="1:1" x14ac:dyDescent="0.3">
      <c r="A760" s="14"/>
    </row>
    <row r="761" spans="1:1" x14ac:dyDescent="0.3">
      <c r="A761" s="14"/>
    </row>
    <row r="762" spans="1:1" x14ac:dyDescent="0.3">
      <c r="A762" s="14"/>
    </row>
    <row r="763" spans="1:1" x14ac:dyDescent="0.3">
      <c r="A763" s="14"/>
    </row>
    <row r="764" spans="1:1" x14ac:dyDescent="0.3">
      <c r="A764" s="14"/>
    </row>
    <row r="765" spans="1:1" x14ac:dyDescent="0.3">
      <c r="A765" s="14"/>
    </row>
    <row r="766" spans="1:1" x14ac:dyDescent="0.3">
      <c r="A766" s="14"/>
    </row>
    <row r="767" spans="1:1" x14ac:dyDescent="0.3">
      <c r="A767" s="14"/>
    </row>
    <row r="768" spans="1:1" x14ac:dyDescent="0.3">
      <c r="A768" s="14"/>
    </row>
    <row r="769" spans="1:1" x14ac:dyDescent="0.3">
      <c r="A769" s="14"/>
    </row>
    <row r="770" spans="1:1" x14ac:dyDescent="0.3">
      <c r="A770" s="14"/>
    </row>
    <row r="771" spans="1:1" x14ac:dyDescent="0.3">
      <c r="A771" s="14"/>
    </row>
    <row r="772" spans="1:1" x14ac:dyDescent="0.3">
      <c r="A772" s="14"/>
    </row>
    <row r="773" spans="1:1" x14ac:dyDescent="0.3">
      <c r="A773" s="14"/>
    </row>
    <row r="774" spans="1:1" x14ac:dyDescent="0.3">
      <c r="A774" s="14"/>
    </row>
    <row r="775" spans="1:1" x14ac:dyDescent="0.3">
      <c r="A775" s="14"/>
    </row>
    <row r="776" spans="1:1" x14ac:dyDescent="0.3">
      <c r="A776" s="14"/>
    </row>
    <row r="777" spans="1:1" x14ac:dyDescent="0.3">
      <c r="A777" s="14"/>
    </row>
    <row r="778" spans="1:1" x14ac:dyDescent="0.3">
      <c r="A778" s="14"/>
    </row>
    <row r="779" spans="1:1" x14ac:dyDescent="0.3">
      <c r="A779" s="14"/>
    </row>
    <row r="780" spans="1:1" x14ac:dyDescent="0.3">
      <c r="A780" s="14"/>
    </row>
    <row r="781" spans="1:1" x14ac:dyDescent="0.3">
      <c r="A781" s="14"/>
    </row>
    <row r="782" spans="1:1" x14ac:dyDescent="0.3">
      <c r="A782" s="14"/>
    </row>
    <row r="783" spans="1:1" x14ac:dyDescent="0.3">
      <c r="A783" s="14"/>
    </row>
    <row r="784" spans="1:1" x14ac:dyDescent="0.3">
      <c r="A784" s="14"/>
    </row>
    <row r="785" spans="1:1" x14ac:dyDescent="0.3">
      <c r="A785" s="14"/>
    </row>
    <row r="786" spans="1:1" x14ac:dyDescent="0.3">
      <c r="A786" s="14"/>
    </row>
    <row r="787" spans="1:1" x14ac:dyDescent="0.3">
      <c r="A787" s="14"/>
    </row>
    <row r="788" spans="1:1" x14ac:dyDescent="0.3">
      <c r="A788" s="14"/>
    </row>
    <row r="789" spans="1:1" x14ac:dyDescent="0.3">
      <c r="A789" s="14"/>
    </row>
    <row r="790" spans="1:1" x14ac:dyDescent="0.3">
      <c r="A790" s="14"/>
    </row>
    <row r="791" spans="1:1" x14ac:dyDescent="0.3">
      <c r="A791" s="14"/>
    </row>
    <row r="792" spans="1:1" x14ac:dyDescent="0.3">
      <c r="A792" s="14"/>
    </row>
    <row r="793" spans="1:1" x14ac:dyDescent="0.3">
      <c r="A793" s="14"/>
    </row>
    <row r="794" spans="1:1" x14ac:dyDescent="0.3">
      <c r="A794" s="14"/>
    </row>
    <row r="795" spans="1:1" x14ac:dyDescent="0.3">
      <c r="A795" s="14"/>
    </row>
    <row r="796" spans="1:1" x14ac:dyDescent="0.3">
      <c r="A796" s="14"/>
    </row>
    <row r="797" spans="1:1" x14ac:dyDescent="0.3">
      <c r="A797" s="14"/>
    </row>
    <row r="798" spans="1:1" x14ac:dyDescent="0.3">
      <c r="A798" s="14"/>
    </row>
    <row r="799" spans="1:1" x14ac:dyDescent="0.3">
      <c r="A799" s="14"/>
    </row>
    <row r="800" spans="1:1" x14ac:dyDescent="0.3">
      <c r="A800" s="14"/>
    </row>
    <row r="801" spans="1:1" x14ac:dyDescent="0.3">
      <c r="A801" s="14"/>
    </row>
    <row r="802" spans="1:1" x14ac:dyDescent="0.3">
      <c r="A802" s="14"/>
    </row>
    <row r="803" spans="1:1" x14ac:dyDescent="0.3">
      <c r="A803" s="14"/>
    </row>
    <row r="804" spans="1:1" x14ac:dyDescent="0.3">
      <c r="A804" s="14"/>
    </row>
    <row r="805" spans="1:1" x14ac:dyDescent="0.3">
      <c r="A805" s="14"/>
    </row>
    <row r="806" spans="1:1" x14ac:dyDescent="0.3">
      <c r="A806" s="14"/>
    </row>
    <row r="807" spans="1:1" x14ac:dyDescent="0.3">
      <c r="A807" s="14"/>
    </row>
    <row r="808" spans="1:1" x14ac:dyDescent="0.3">
      <c r="A808" s="14"/>
    </row>
    <row r="809" spans="1:1" x14ac:dyDescent="0.3">
      <c r="A809" s="14"/>
    </row>
    <row r="810" spans="1:1" x14ac:dyDescent="0.3">
      <c r="A810" s="14"/>
    </row>
    <row r="811" spans="1:1" x14ac:dyDescent="0.3">
      <c r="A811" s="14"/>
    </row>
    <row r="812" spans="1:1" x14ac:dyDescent="0.3">
      <c r="A812" s="14"/>
    </row>
    <row r="813" spans="1:1" x14ac:dyDescent="0.3">
      <c r="A813" s="14"/>
    </row>
    <row r="814" spans="1:1" x14ac:dyDescent="0.3">
      <c r="A814" s="14"/>
    </row>
    <row r="815" spans="1:1" x14ac:dyDescent="0.3">
      <c r="A815" s="14"/>
    </row>
    <row r="816" spans="1:1" x14ac:dyDescent="0.3">
      <c r="A816" s="14"/>
    </row>
    <row r="817" spans="1:1" x14ac:dyDescent="0.3">
      <c r="A817" s="14"/>
    </row>
    <row r="818" spans="1:1" x14ac:dyDescent="0.3">
      <c r="A818" s="14"/>
    </row>
    <row r="819" spans="1:1" x14ac:dyDescent="0.3">
      <c r="A819" s="14"/>
    </row>
    <row r="820" spans="1:1" x14ac:dyDescent="0.3">
      <c r="A820" s="14"/>
    </row>
    <row r="821" spans="1:1" x14ac:dyDescent="0.3">
      <c r="A821" s="14"/>
    </row>
    <row r="822" spans="1:1" x14ac:dyDescent="0.3">
      <c r="A822" s="14"/>
    </row>
    <row r="823" spans="1:1" x14ac:dyDescent="0.3">
      <c r="A823" s="14"/>
    </row>
    <row r="824" spans="1:1" x14ac:dyDescent="0.3">
      <c r="A824" s="14"/>
    </row>
    <row r="825" spans="1:1" x14ac:dyDescent="0.3">
      <c r="A825" s="14"/>
    </row>
    <row r="826" spans="1:1" x14ac:dyDescent="0.3">
      <c r="A826" s="14"/>
    </row>
    <row r="827" spans="1:1" x14ac:dyDescent="0.3">
      <c r="A827" s="14"/>
    </row>
    <row r="828" spans="1:1" x14ac:dyDescent="0.3">
      <c r="A828" s="14"/>
    </row>
    <row r="829" spans="1:1" x14ac:dyDescent="0.3">
      <c r="A829" s="14"/>
    </row>
    <row r="830" spans="1:1" x14ac:dyDescent="0.3">
      <c r="A830" s="14"/>
    </row>
    <row r="831" spans="1:1" x14ac:dyDescent="0.3">
      <c r="A831" s="14"/>
    </row>
    <row r="832" spans="1:1" x14ac:dyDescent="0.3">
      <c r="A832" s="14"/>
    </row>
    <row r="833" spans="1:1" x14ac:dyDescent="0.3">
      <c r="A833" s="14"/>
    </row>
    <row r="834" spans="1:1" x14ac:dyDescent="0.3">
      <c r="A834" s="14"/>
    </row>
    <row r="835" spans="1:1" x14ac:dyDescent="0.3">
      <c r="A835" s="14"/>
    </row>
    <row r="836" spans="1:1" x14ac:dyDescent="0.3">
      <c r="A836" s="14"/>
    </row>
    <row r="837" spans="1:1" x14ac:dyDescent="0.3">
      <c r="A837" s="14"/>
    </row>
    <row r="838" spans="1:1" x14ac:dyDescent="0.3">
      <c r="A838" s="14"/>
    </row>
    <row r="839" spans="1:1" x14ac:dyDescent="0.3">
      <c r="A839" s="14"/>
    </row>
    <row r="840" spans="1:1" x14ac:dyDescent="0.3">
      <c r="A840" s="14"/>
    </row>
    <row r="841" spans="1:1" x14ac:dyDescent="0.3">
      <c r="A841" s="14"/>
    </row>
    <row r="842" spans="1:1" x14ac:dyDescent="0.3">
      <c r="A842" s="14"/>
    </row>
    <row r="843" spans="1:1" x14ac:dyDescent="0.3">
      <c r="A843" s="14"/>
    </row>
    <row r="844" spans="1:1" x14ac:dyDescent="0.3">
      <c r="A844" s="14"/>
    </row>
    <row r="845" spans="1:1" x14ac:dyDescent="0.3">
      <c r="A845" s="14"/>
    </row>
    <row r="846" spans="1:1" x14ac:dyDescent="0.3">
      <c r="A846" s="14"/>
    </row>
    <row r="847" spans="1:1" x14ac:dyDescent="0.3">
      <c r="A847" s="14"/>
    </row>
    <row r="848" spans="1:1" x14ac:dyDescent="0.3">
      <c r="A848" s="14"/>
    </row>
    <row r="849" spans="1:1" x14ac:dyDescent="0.3">
      <c r="A849" s="14"/>
    </row>
    <row r="850" spans="1:1" x14ac:dyDescent="0.3">
      <c r="A850" s="14"/>
    </row>
    <row r="851" spans="1:1" x14ac:dyDescent="0.3">
      <c r="A851" s="14"/>
    </row>
    <row r="852" spans="1:1" x14ac:dyDescent="0.3">
      <c r="A852" s="14"/>
    </row>
    <row r="853" spans="1:1" x14ac:dyDescent="0.3">
      <c r="A853" s="14"/>
    </row>
    <row r="854" spans="1:1" x14ac:dyDescent="0.3">
      <c r="A854" s="14"/>
    </row>
    <row r="855" spans="1:1" x14ac:dyDescent="0.3">
      <c r="A855" s="14"/>
    </row>
    <row r="856" spans="1:1" x14ac:dyDescent="0.3">
      <c r="A856" s="14"/>
    </row>
    <row r="857" spans="1:1" x14ac:dyDescent="0.3">
      <c r="A857" s="14"/>
    </row>
    <row r="858" spans="1:1" x14ac:dyDescent="0.3">
      <c r="A858" s="14"/>
    </row>
    <row r="859" spans="1:1" x14ac:dyDescent="0.3">
      <c r="A859" s="14"/>
    </row>
    <row r="860" spans="1:1" x14ac:dyDescent="0.3">
      <c r="A860" s="14"/>
    </row>
    <row r="861" spans="1:1" x14ac:dyDescent="0.3">
      <c r="A861" s="14"/>
    </row>
    <row r="862" spans="1:1" x14ac:dyDescent="0.3">
      <c r="A862" s="14"/>
    </row>
    <row r="863" spans="1:1" x14ac:dyDescent="0.3">
      <c r="A863" s="14"/>
    </row>
    <row r="864" spans="1:1" x14ac:dyDescent="0.3">
      <c r="A864" s="14"/>
    </row>
    <row r="865" spans="1:1" x14ac:dyDescent="0.3">
      <c r="A865" s="14"/>
    </row>
    <row r="866" spans="1:1" x14ac:dyDescent="0.3">
      <c r="A866" s="14"/>
    </row>
    <row r="867" spans="1:1" x14ac:dyDescent="0.3">
      <c r="A867" s="14"/>
    </row>
    <row r="868" spans="1:1" x14ac:dyDescent="0.3">
      <c r="A868" s="14"/>
    </row>
    <row r="869" spans="1:1" x14ac:dyDescent="0.3">
      <c r="A869" s="14"/>
    </row>
    <row r="870" spans="1:1" x14ac:dyDescent="0.3">
      <c r="A870" s="14"/>
    </row>
    <row r="871" spans="1:1" x14ac:dyDescent="0.3">
      <c r="A871" s="14"/>
    </row>
    <row r="872" spans="1:1" x14ac:dyDescent="0.3">
      <c r="A872" s="14"/>
    </row>
    <row r="873" spans="1:1" x14ac:dyDescent="0.3">
      <c r="A873" s="14"/>
    </row>
    <row r="874" spans="1:1" x14ac:dyDescent="0.3">
      <c r="A874" s="14"/>
    </row>
    <row r="875" spans="1:1" x14ac:dyDescent="0.3">
      <c r="A875" s="14"/>
    </row>
    <row r="876" spans="1:1" x14ac:dyDescent="0.3">
      <c r="A876" s="14"/>
    </row>
    <row r="877" spans="1:1" x14ac:dyDescent="0.3">
      <c r="A877" s="14"/>
    </row>
    <row r="878" spans="1:1" x14ac:dyDescent="0.3">
      <c r="A878" s="14"/>
    </row>
    <row r="879" spans="1:1" x14ac:dyDescent="0.3">
      <c r="A879" s="14"/>
    </row>
    <row r="880" spans="1:1" x14ac:dyDescent="0.3">
      <c r="A880" s="14"/>
    </row>
    <row r="881" spans="1:1" x14ac:dyDescent="0.3">
      <c r="A881" s="14"/>
    </row>
    <row r="882" spans="1:1" x14ac:dyDescent="0.3">
      <c r="A882" s="14"/>
    </row>
    <row r="883" spans="1:1" x14ac:dyDescent="0.3">
      <c r="A883" s="14"/>
    </row>
    <row r="884" spans="1:1" x14ac:dyDescent="0.3">
      <c r="A884" s="14"/>
    </row>
    <row r="885" spans="1:1" x14ac:dyDescent="0.3">
      <c r="A885" s="14"/>
    </row>
    <row r="886" spans="1:1" x14ac:dyDescent="0.3">
      <c r="A886" s="14"/>
    </row>
    <row r="887" spans="1:1" x14ac:dyDescent="0.3">
      <c r="A887" s="14"/>
    </row>
    <row r="888" spans="1:1" x14ac:dyDescent="0.3">
      <c r="A888" s="14"/>
    </row>
    <row r="889" spans="1:1" x14ac:dyDescent="0.3">
      <c r="A889" s="14"/>
    </row>
    <row r="890" spans="1:1" x14ac:dyDescent="0.3">
      <c r="A890" s="14"/>
    </row>
    <row r="891" spans="1:1" x14ac:dyDescent="0.3">
      <c r="A891" s="14"/>
    </row>
    <row r="892" spans="1:1" x14ac:dyDescent="0.3">
      <c r="A892" s="14"/>
    </row>
    <row r="893" spans="1:1" x14ac:dyDescent="0.3">
      <c r="A893" s="14"/>
    </row>
    <row r="894" spans="1:1" x14ac:dyDescent="0.3">
      <c r="A894" s="14"/>
    </row>
    <row r="895" spans="1:1" x14ac:dyDescent="0.3">
      <c r="A895" s="14"/>
    </row>
    <row r="896" spans="1:1" x14ac:dyDescent="0.3">
      <c r="A896" s="14"/>
    </row>
    <row r="897" spans="1:1" x14ac:dyDescent="0.3">
      <c r="A897" s="14"/>
    </row>
    <row r="898" spans="1:1" x14ac:dyDescent="0.3">
      <c r="A898" s="14"/>
    </row>
    <row r="899" spans="1:1" x14ac:dyDescent="0.3">
      <c r="A899" s="14"/>
    </row>
    <row r="900" spans="1:1" x14ac:dyDescent="0.3">
      <c r="A900" s="14"/>
    </row>
    <row r="901" spans="1:1" x14ac:dyDescent="0.3">
      <c r="A901" s="14"/>
    </row>
    <row r="902" spans="1:1" x14ac:dyDescent="0.3">
      <c r="A902" s="14"/>
    </row>
    <row r="903" spans="1:1" x14ac:dyDescent="0.3">
      <c r="A903" s="14"/>
    </row>
    <row r="904" spans="1:1" x14ac:dyDescent="0.3">
      <c r="A904" s="14"/>
    </row>
    <row r="905" spans="1:1" x14ac:dyDescent="0.3">
      <c r="A905" s="14"/>
    </row>
    <row r="906" spans="1:1" x14ac:dyDescent="0.3">
      <c r="A906" s="14"/>
    </row>
    <row r="907" spans="1:1" x14ac:dyDescent="0.3">
      <c r="A907" s="14"/>
    </row>
    <row r="908" spans="1:1" x14ac:dyDescent="0.3">
      <c r="A908" s="14"/>
    </row>
    <row r="909" spans="1:1" x14ac:dyDescent="0.3">
      <c r="A909" s="14"/>
    </row>
    <row r="910" spans="1:1" x14ac:dyDescent="0.3">
      <c r="A910" s="14"/>
    </row>
    <row r="911" spans="1:1" x14ac:dyDescent="0.3">
      <c r="A911" s="14"/>
    </row>
    <row r="912" spans="1:1" x14ac:dyDescent="0.3">
      <c r="A912" s="14"/>
    </row>
    <row r="913" spans="1:1" x14ac:dyDescent="0.3">
      <c r="A913" s="14"/>
    </row>
    <row r="914" spans="1:1" x14ac:dyDescent="0.3">
      <c r="A914" s="14"/>
    </row>
    <row r="915" spans="1:1" x14ac:dyDescent="0.3">
      <c r="A915" s="14"/>
    </row>
    <row r="916" spans="1:1" x14ac:dyDescent="0.3">
      <c r="A916" s="14"/>
    </row>
    <row r="917" spans="1:1" x14ac:dyDescent="0.3">
      <c r="A917" s="14"/>
    </row>
    <row r="918" spans="1:1" x14ac:dyDescent="0.3">
      <c r="A918" s="14"/>
    </row>
    <row r="919" spans="1:1" x14ac:dyDescent="0.3">
      <c r="A919" s="14"/>
    </row>
    <row r="920" spans="1:1" x14ac:dyDescent="0.3">
      <c r="A920" s="14"/>
    </row>
    <row r="921" spans="1:1" x14ac:dyDescent="0.3">
      <c r="A921" s="14"/>
    </row>
    <row r="922" spans="1:1" x14ac:dyDescent="0.3">
      <c r="A922" s="14"/>
    </row>
    <row r="923" spans="1:1" x14ac:dyDescent="0.3">
      <c r="A923" s="14"/>
    </row>
    <row r="924" spans="1:1" x14ac:dyDescent="0.3">
      <c r="A924" s="14"/>
    </row>
    <row r="925" spans="1:1" x14ac:dyDescent="0.3">
      <c r="A925" s="14"/>
    </row>
    <row r="926" spans="1:1" x14ac:dyDescent="0.3">
      <c r="A926" s="14"/>
    </row>
    <row r="927" spans="1:1" x14ac:dyDescent="0.3">
      <c r="A927" s="14"/>
    </row>
    <row r="928" spans="1:1" x14ac:dyDescent="0.3">
      <c r="A928" s="14"/>
    </row>
    <row r="929" spans="1:1" x14ac:dyDescent="0.3">
      <c r="A929" s="14"/>
    </row>
    <row r="930" spans="1:1" x14ac:dyDescent="0.3">
      <c r="A930" s="14"/>
    </row>
    <row r="931" spans="1:1" x14ac:dyDescent="0.3">
      <c r="A931" s="14"/>
    </row>
    <row r="932" spans="1:1" x14ac:dyDescent="0.3">
      <c r="A932" s="14"/>
    </row>
    <row r="933" spans="1:1" x14ac:dyDescent="0.3">
      <c r="A933" s="14"/>
    </row>
    <row r="934" spans="1:1" x14ac:dyDescent="0.3">
      <c r="A934" s="14"/>
    </row>
    <row r="935" spans="1:1" x14ac:dyDescent="0.3">
      <c r="A935" s="14"/>
    </row>
    <row r="936" spans="1:1" x14ac:dyDescent="0.3">
      <c r="A936" s="14"/>
    </row>
    <row r="937" spans="1:1" x14ac:dyDescent="0.3">
      <c r="A937" s="14"/>
    </row>
    <row r="938" spans="1:1" x14ac:dyDescent="0.3">
      <c r="A938" s="14"/>
    </row>
    <row r="939" spans="1:1" x14ac:dyDescent="0.3">
      <c r="A939" s="14"/>
    </row>
    <row r="940" spans="1:1" x14ac:dyDescent="0.3">
      <c r="A940" s="14"/>
    </row>
    <row r="941" spans="1:1" x14ac:dyDescent="0.3">
      <c r="A941" s="14"/>
    </row>
    <row r="942" spans="1:1" x14ac:dyDescent="0.3">
      <c r="A942" s="14"/>
    </row>
    <row r="943" spans="1:1" x14ac:dyDescent="0.3">
      <c r="A943" s="14"/>
    </row>
    <row r="944" spans="1:1" x14ac:dyDescent="0.3">
      <c r="A944" s="14"/>
    </row>
    <row r="945" spans="1:1" x14ac:dyDescent="0.3">
      <c r="A945" s="14"/>
    </row>
    <row r="946" spans="1:1" x14ac:dyDescent="0.3">
      <c r="A946" s="14"/>
    </row>
    <row r="947" spans="1:1" x14ac:dyDescent="0.3">
      <c r="A947" s="14"/>
    </row>
    <row r="948" spans="1:1" x14ac:dyDescent="0.3">
      <c r="A948" s="14"/>
    </row>
    <row r="949" spans="1:1" x14ac:dyDescent="0.3">
      <c r="A949" s="14"/>
    </row>
    <row r="950" spans="1:1" x14ac:dyDescent="0.3">
      <c r="A950" s="14"/>
    </row>
    <row r="951" spans="1:1" x14ac:dyDescent="0.3">
      <c r="A951" s="14"/>
    </row>
    <row r="952" spans="1:1" x14ac:dyDescent="0.3">
      <c r="A952" s="14"/>
    </row>
    <row r="953" spans="1:1" x14ac:dyDescent="0.3">
      <c r="A953" s="14"/>
    </row>
    <row r="954" spans="1:1" x14ac:dyDescent="0.3">
      <c r="A954" s="14"/>
    </row>
    <row r="955" spans="1:1" x14ac:dyDescent="0.3">
      <c r="A955" s="14"/>
    </row>
    <row r="956" spans="1:1" x14ac:dyDescent="0.3">
      <c r="A956" s="14"/>
    </row>
    <row r="957" spans="1:1" x14ac:dyDescent="0.3">
      <c r="A957" s="14"/>
    </row>
    <row r="958" spans="1:1" x14ac:dyDescent="0.3">
      <c r="A958" s="14"/>
    </row>
    <row r="959" spans="1:1" x14ac:dyDescent="0.3">
      <c r="A959" s="14"/>
    </row>
    <row r="960" spans="1:1" x14ac:dyDescent="0.3">
      <c r="A960" s="14"/>
    </row>
    <row r="961" spans="1:1" x14ac:dyDescent="0.3">
      <c r="A961" s="14"/>
    </row>
    <row r="962" spans="1:1" x14ac:dyDescent="0.3">
      <c r="A962" s="14"/>
    </row>
    <row r="963" spans="1:1" x14ac:dyDescent="0.3">
      <c r="A963" s="14"/>
    </row>
    <row r="964" spans="1:1" x14ac:dyDescent="0.3">
      <c r="A964" s="14"/>
    </row>
    <row r="965" spans="1:1" x14ac:dyDescent="0.3">
      <c r="A965" s="14"/>
    </row>
    <row r="966" spans="1:1" x14ac:dyDescent="0.3">
      <c r="A966" s="14"/>
    </row>
    <row r="967" spans="1:1" x14ac:dyDescent="0.3">
      <c r="A967" s="14"/>
    </row>
    <row r="968" spans="1:1" x14ac:dyDescent="0.3">
      <c r="A968" s="14"/>
    </row>
    <row r="969" spans="1:1" x14ac:dyDescent="0.3">
      <c r="A969" s="14"/>
    </row>
    <row r="970" spans="1:1" x14ac:dyDescent="0.3">
      <c r="A970" s="14"/>
    </row>
    <row r="971" spans="1:1" x14ac:dyDescent="0.3">
      <c r="A971" s="14"/>
    </row>
    <row r="972" spans="1:1" x14ac:dyDescent="0.3">
      <c r="A972" s="14"/>
    </row>
    <row r="973" spans="1:1" x14ac:dyDescent="0.3">
      <c r="A973" s="14"/>
    </row>
    <row r="974" spans="1:1" x14ac:dyDescent="0.3">
      <c r="A974" s="14"/>
    </row>
    <row r="975" spans="1:1" x14ac:dyDescent="0.3">
      <c r="A975" s="14"/>
    </row>
    <row r="976" spans="1:1" x14ac:dyDescent="0.3">
      <c r="A976" s="14"/>
    </row>
    <row r="977" spans="1:1" x14ac:dyDescent="0.3">
      <c r="A977" s="14"/>
    </row>
    <row r="978" spans="1:1" x14ac:dyDescent="0.3">
      <c r="A978" s="14"/>
    </row>
    <row r="979" spans="1:1" x14ac:dyDescent="0.3">
      <c r="A979" s="14"/>
    </row>
    <row r="980" spans="1:1" x14ac:dyDescent="0.3">
      <c r="A980" s="14"/>
    </row>
    <row r="981" spans="1:1" x14ac:dyDescent="0.3">
      <c r="A981" s="14"/>
    </row>
    <row r="982" spans="1:1" x14ac:dyDescent="0.3">
      <c r="A982" s="14"/>
    </row>
    <row r="983" spans="1:1" x14ac:dyDescent="0.3">
      <c r="A983" s="14"/>
    </row>
    <row r="984" spans="1:1" x14ac:dyDescent="0.3">
      <c r="A984" s="14"/>
    </row>
    <row r="985" spans="1:1" x14ac:dyDescent="0.3">
      <c r="A985" s="14"/>
    </row>
    <row r="986" spans="1:1" x14ac:dyDescent="0.3">
      <c r="A986" s="14"/>
    </row>
    <row r="987" spans="1:1" x14ac:dyDescent="0.3">
      <c r="A987" s="14"/>
    </row>
    <row r="988" spans="1:1" x14ac:dyDescent="0.3">
      <c r="A988" s="14"/>
    </row>
    <row r="989" spans="1:1" x14ac:dyDescent="0.3">
      <c r="A989" s="14"/>
    </row>
    <row r="990" spans="1:1" x14ac:dyDescent="0.3">
      <c r="A990" s="14"/>
    </row>
    <row r="991" spans="1:1" x14ac:dyDescent="0.3">
      <c r="A991" s="14"/>
    </row>
    <row r="992" spans="1:1" x14ac:dyDescent="0.3">
      <c r="A992" s="14"/>
    </row>
    <row r="993" spans="1:1" x14ac:dyDescent="0.3">
      <c r="A993" s="14"/>
    </row>
    <row r="994" spans="1:1" x14ac:dyDescent="0.3">
      <c r="A994" s="14"/>
    </row>
    <row r="995" spans="1:1" x14ac:dyDescent="0.3">
      <c r="A995" s="14"/>
    </row>
    <row r="996" spans="1:1" x14ac:dyDescent="0.3">
      <c r="A996" s="14"/>
    </row>
    <row r="997" spans="1:1" x14ac:dyDescent="0.3">
      <c r="A997" s="14"/>
    </row>
    <row r="998" spans="1:1" x14ac:dyDescent="0.3">
      <c r="A998" s="14"/>
    </row>
    <row r="999" spans="1:1" x14ac:dyDescent="0.3">
      <c r="A999" s="14"/>
    </row>
    <row r="1000" spans="1:1" x14ac:dyDescent="0.3">
      <c r="A1000" s="14"/>
    </row>
    <row r="1001" spans="1:1" x14ac:dyDescent="0.3">
      <c r="A1001" s="14"/>
    </row>
    <row r="1002" spans="1:1" x14ac:dyDescent="0.3">
      <c r="A1002" s="14"/>
    </row>
    <row r="1003" spans="1:1" x14ac:dyDescent="0.3">
      <c r="A1003" s="14"/>
    </row>
    <row r="1004" spans="1:1" x14ac:dyDescent="0.3">
      <c r="A1004" s="14"/>
    </row>
    <row r="1005" spans="1:1" x14ac:dyDescent="0.3">
      <c r="A1005" s="14"/>
    </row>
    <row r="1006" spans="1:1" x14ac:dyDescent="0.3">
      <c r="A1006" s="14"/>
    </row>
    <row r="1007" spans="1:1" x14ac:dyDescent="0.3">
      <c r="A1007" s="14"/>
    </row>
    <row r="1008" spans="1:1" x14ac:dyDescent="0.3">
      <c r="A1008" s="14"/>
    </row>
    <row r="1009" spans="1:1" x14ac:dyDescent="0.3">
      <c r="A1009" s="14"/>
    </row>
    <row r="1010" spans="1:1" x14ac:dyDescent="0.3">
      <c r="A1010" s="14"/>
    </row>
    <row r="1011" spans="1:1" x14ac:dyDescent="0.3">
      <c r="A1011" s="14"/>
    </row>
    <row r="1012" spans="1:1" x14ac:dyDescent="0.3">
      <c r="A1012" s="14"/>
    </row>
    <row r="1013" spans="1:1" x14ac:dyDescent="0.3">
      <c r="A1013" s="14"/>
    </row>
    <row r="1014" spans="1:1" x14ac:dyDescent="0.3">
      <c r="A1014" s="14"/>
    </row>
    <row r="1015" spans="1:1" x14ac:dyDescent="0.3">
      <c r="A1015" s="14"/>
    </row>
    <row r="1016" spans="1:1" x14ac:dyDescent="0.3">
      <c r="A1016" s="14"/>
    </row>
    <row r="1017" spans="1:1" x14ac:dyDescent="0.3">
      <c r="A1017" s="14"/>
    </row>
    <row r="1018" spans="1:1" x14ac:dyDescent="0.3">
      <c r="A1018" s="14"/>
    </row>
    <row r="1019" spans="1:1" x14ac:dyDescent="0.3">
      <c r="A1019" s="14"/>
    </row>
    <row r="1020" spans="1:1" x14ac:dyDescent="0.3">
      <c r="A1020" s="14"/>
    </row>
    <row r="1021" spans="1:1" x14ac:dyDescent="0.3">
      <c r="A1021" s="14"/>
    </row>
    <row r="1022" spans="1:1" x14ac:dyDescent="0.3">
      <c r="A1022" s="14"/>
    </row>
    <row r="1023" spans="1:1" x14ac:dyDescent="0.3">
      <c r="A1023" s="14"/>
    </row>
    <row r="1024" spans="1:1" x14ac:dyDescent="0.3">
      <c r="A1024" s="14"/>
    </row>
    <row r="1025" spans="1:1" x14ac:dyDescent="0.3">
      <c r="A1025" s="14"/>
    </row>
    <row r="1026" spans="1:1" x14ac:dyDescent="0.3">
      <c r="A1026" s="14"/>
    </row>
    <row r="1027" spans="1:1" x14ac:dyDescent="0.3">
      <c r="A1027" s="14"/>
    </row>
    <row r="1028" spans="1:1" x14ac:dyDescent="0.3">
      <c r="A1028" s="14"/>
    </row>
    <row r="1029" spans="1:1" x14ac:dyDescent="0.3">
      <c r="A1029" s="14"/>
    </row>
    <row r="1030" spans="1:1" x14ac:dyDescent="0.3">
      <c r="A1030" s="14"/>
    </row>
    <row r="1031" spans="1:1" x14ac:dyDescent="0.3">
      <c r="A1031" s="14"/>
    </row>
    <row r="1032" spans="1:1" x14ac:dyDescent="0.3">
      <c r="A1032" s="14"/>
    </row>
    <row r="1033" spans="1:1" x14ac:dyDescent="0.3">
      <c r="A1033" s="14"/>
    </row>
    <row r="1034" spans="1:1" x14ac:dyDescent="0.3">
      <c r="A1034" s="14"/>
    </row>
    <row r="1035" spans="1:1" x14ac:dyDescent="0.3">
      <c r="A1035" s="14"/>
    </row>
    <row r="1036" spans="1:1" x14ac:dyDescent="0.3">
      <c r="A1036" s="14"/>
    </row>
    <row r="1037" spans="1:1" x14ac:dyDescent="0.3">
      <c r="A1037" s="14"/>
    </row>
    <row r="1038" spans="1:1" x14ac:dyDescent="0.3">
      <c r="A1038" s="14"/>
    </row>
    <row r="1039" spans="1:1" x14ac:dyDescent="0.3">
      <c r="A1039" s="14"/>
    </row>
    <row r="1040" spans="1:1" x14ac:dyDescent="0.3">
      <c r="A1040" s="14"/>
    </row>
    <row r="1041" spans="1:1" x14ac:dyDescent="0.3">
      <c r="A1041" s="14"/>
    </row>
    <row r="1042" spans="1:1" x14ac:dyDescent="0.3">
      <c r="A1042" s="14"/>
    </row>
    <row r="1043" spans="1:1" x14ac:dyDescent="0.3">
      <c r="A1043" s="14"/>
    </row>
    <row r="1044" spans="1:1" x14ac:dyDescent="0.3">
      <c r="A1044" s="14"/>
    </row>
    <row r="1045" spans="1:1" x14ac:dyDescent="0.3">
      <c r="A1045" s="14"/>
    </row>
    <row r="1046" spans="1:1" x14ac:dyDescent="0.3">
      <c r="A1046" s="14"/>
    </row>
    <row r="1047" spans="1:1" x14ac:dyDescent="0.3">
      <c r="A1047" s="14"/>
    </row>
    <row r="1048" spans="1:1" x14ac:dyDescent="0.3">
      <c r="A1048" s="14"/>
    </row>
    <row r="1049" spans="1:1" x14ac:dyDescent="0.3">
      <c r="A1049" s="14"/>
    </row>
    <row r="1050" spans="1:1" x14ac:dyDescent="0.3">
      <c r="A1050" s="14"/>
    </row>
    <row r="1051" spans="1:1" x14ac:dyDescent="0.3">
      <c r="A1051" s="14"/>
    </row>
    <row r="1052" spans="1:1" x14ac:dyDescent="0.3">
      <c r="A1052" s="14"/>
    </row>
    <row r="1053" spans="1:1" x14ac:dyDescent="0.3">
      <c r="A1053" s="14"/>
    </row>
    <row r="1054" spans="1:1" x14ac:dyDescent="0.3">
      <c r="A1054" s="14"/>
    </row>
    <row r="1055" spans="1:1" x14ac:dyDescent="0.3">
      <c r="A1055" s="14"/>
    </row>
    <row r="1056" spans="1:1" x14ac:dyDescent="0.3">
      <c r="A1056" s="14"/>
    </row>
    <row r="1057" spans="1:1" x14ac:dyDescent="0.3">
      <c r="A1057" s="14"/>
    </row>
    <row r="1058" spans="1:1" x14ac:dyDescent="0.3">
      <c r="A1058" s="14"/>
    </row>
    <row r="1059" spans="1:1" x14ac:dyDescent="0.3">
      <c r="A1059" s="14"/>
    </row>
    <row r="1060" spans="1:1" x14ac:dyDescent="0.3">
      <c r="A1060" s="14"/>
    </row>
    <row r="1061" spans="1:1" x14ac:dyDescent="0.3">
      <c r="A1061" s="14"/>
    </row>
    <row r="1062" spans="1:1" x14ac:dyDescent="0.3">
      <c r="A1062" s="14"/>
    </row>
    <row r="1063" spans="1:1" x14ac:dyDescent="0.3">
      <c r="A1063" s="14"/>
    </row>
    <row r="1064" spans="1:1" x14ac:dyDescent="0.3">
      <c r="A1064" s="14"/>
    </row>
    <row r="1065" spans="1:1" x14ac:dyDescent="0.3">
      <c r="A1065" s="14"/>
    </row>
    <row r="1066" spans="1:1" x14ac:dyDescent="0.3">
      <c r="A1066" s="14"/>
    </row>
    <row r="1067" spans="1:1" x14ac:dyDescent="0.3">
      <c r="A1067" s="14"/>
    </row>
    <row r="1068" spans="1:1" x14ac:dyDescent="0.3">
      <c r="A1068" s="14"/>
    </row>
    <row r="1069" spans="1:1" x14ac:dyDescent="0.3">
      <c r="A1069" s="14"/>
    </row>
    <row r="1070" spans="1:1" x14ac:dyDescent="0.3">
      <c r="A1070" s="14"/>
    </row>
    <row r="1071" spans="1:1" x14ac:dyDescent="0.3">
      <c r="A1071" s="14"/>
    </row>
    <row r="1072" spans="1:1" x14ac:dyDescent="0.3">
      <c r="A1072" s="14"/>
    </row>
    <row r="1073" spans="1:1" x14ac:dyDescent="0.3">
      <c r="A1073" s="14"/>
    </row>
    <row r="1074" spans="1:1" x14ac:dyDescent="0.3">
      <c r="A1074" s="14"/>
    </row>
    <row r="1075" spans="1:1" x14ac:dyDescent="0.3">
      <c r="A1075" s="14"/>
    </row>
    <row r="1076" spans="1:1" x14ac:dyDescent="0.3">
      <c r="A1076" s="14"/>
    </row>
    <row r="1077" spans="1:1" x14ac:dyDescent="0.3">
      <c r="A1077" s="14"/>
    </row>
    <row r="1078" spans="1:1" x14ac:dyDescent="0.3">
      <c r="A1078" s="14"/>
    </row>
    <row r="1079" spans="1:1" x14ac:dyDescent="0.3">
      <c r="A1079" s="14"/>
    </row>
    <row r="1080" spans="1:1" x14ac:dyDescent="0.3">
      <c r="A1080" s="14"/>
    </row>
    <row r="1081" spans="1:1" x14ac:dyDescent="0.3">
      <c r="A1081" s="14"/>
    </row>
    <row r="1082" spans="1:1" x14ac:dyDescent="0.3">
      <c r="A1082" s="14"/>
    </row>
    <row r="1083" spans="1:1" x14ac:dyDescent="0.3">
      <c r="A1083" s="14"/>
    </row>
    <row r="1084" spans="1:1" x14ac:dyDescent="0.3">
      <c r="A1084" s="14"/>
    </row>
    <row r="1085" spans="1:1" x14ac:dyDescent="0.3">
      <c r="A1085" s="14"/>
    </row>
    <row r="1086" spans="1:1" x14ac:dyDescent="0.3">
      <c r="A1086" s="14"/>
    </row>
    <row r="1087" spans="1:1" x14ac:dyDescent="0.3">
      <c r="A1087" s="14"/>
    </row>
    <row r="1088" spans="1:1" x14ac:dyDescent="0.3">
      <c r="A1088" s="14"/>
    </row>
    <row r="1089" spans="1:1" x14ac:dyDescent="0.3">
      <c r="A1089" s="14"/>
    </row>
    <row r="1090" spans="1:1" x14ac:dyDescent="0.3">
      <c r="A1090" s="14"/>
    </row>
    <row r="1091" spans="1:1" x14ac:dyDescent="0.3">
      <c r="A1091" s="14"/>
    </row>
    <row r="1092" spans="1:1" x14ac:dyDescent="0.3">
      <c r="A1092" s="14"/>
    </row>
    <row r="1093" spans="1:1" x14ac:dyDescent="0.3">
      <c r="A1093" s="14"/>
    </row>
    <row r="1094" spans="1:1" x14ac:dyDescent="0.3">
      <c r="A1094" s="14"/>
    </row>
    <row r="1095" spans="1:1" x14ac:dyDescent="0.3">
      <c r="A1095" s="14"/>
    </row>
    <row r="1096" spans="1:1" x14ac:dyDescent="0.3">
      <c r="A1096" s="14"/>
    </row>
    <row r="1097" spans="1:1" x14ac:dyDescent="0.3">
      <c r="A1097" s="14"/>
    </row>
    <row r="1098" spans="1:1" x14ac:dyDescent="0.3">
      <c r="A1098" s="14"/>
    </row>
    <row r="1099" spans="1:1" x14ac:dyDescent="0.3">
      <c r="A1099" s="14"/>
    </row>
    <row r="1100" spans="1:1" x14ac:dyDescent="0.3">
      <c r="A1100" s="14"/>
    </row>
    <row r="1101" spans="1:1" x14ac:dyDescent="0.3">
      <c r="A1101" s="14"/>
    </row>
    <row r="1102" spans="1:1" x14ac:dyDescent="0.3">
      <c r="A1102" s="14"/>
    </row>
    <row r="1103" spans="1:1" x14ac:dyDescent="0.3">
      <c r="A1103" s="14"/>
    </row>
    <row r="1104" spans="1:1" x14ac:dyDescent="0.3">
      <c r="A1104" s="14"/>
    </row>
    <row r="1105" spans="1:1" x14ac:dyDescent="0.3">
      <c r="A1105" s="14"/>
    </row>
    <row r="1106" spans="1:1" x14ac:dyDescent="0.3">
      <c r="A1106" s="14"/>
    </row>
    <row r="1107" spans="1:1" x14ac:dyDescent="0.3">
      <c r="A1107" s="14"/>
    </row>
    <row r="1108" spans="1:1" x14ac:dyDescent="0.3">
      <c r="A1108" s="14"/>
    </row>
    <row r="1109" spans="1:1" x14ac:dyDescent="0.3">
      <c r="A1109" s="14"/>
    </row>
    <row r="1110" spans="1:1" x14ac:dyDescent="0.3">
      <c r="A1110" s="14"/>
    </row>
    <row r="1111" spans="1:1" x14ac:dyDescent="0.3">
      <c r="A1111" s="14"/>
    </row>
    <row r="1112" spans="1:1" x14ac:dyDescent="0.3">
      <c r="A1112" s="14"/>
    </row>
    <row r="1113" spans="1:1" x14ac:dyDescent="0.3">
      <c r="A1113" s="14"/>
    </row>
    <row r="1114" spans="1:1" x14ac:dyDescent="0.3">
      <c r="A1114" s="14"/>
    </row>
    <row r="1115" spans="1:1" x14ac:dyDescent="0.3">
      <c r="A1115" s="14"/>
    </row>
    <row r="1116" spans="1:1" x14ac:dyDescent="0.3">
      <c r="A1116" s="14"/>
    </row>
    <row r="1117" spans="1:1" x14ac:dyDescent="0.3">
      <c r="A1117" s="14"/>
    </row>
    <row r="1118" spans="1:1" x14ac:dyDescent="0.3">
      <c r="A1118" s="14"/>
    </row>
    <row r="1119" spans="1:1" x14ac:dyDescent="0.3">
      <c r="A1119" s="14"/>
    </row>
    <row r="1120" spans="1:1" x14ac:dyDescent="0.3">
      <c r="A1120" s="14"/>
    </row>
    <row r="1121" spans="1:1" x14ac:dyDescent="0.3">
      <c r="A1121" s="14"/>
    </row>
    <row r="1122" spans="1:1" x14ac:dyDescent="0.3">
      <c r="A1122" s="14"/>
    </row>
    <row r="1123" spans="1:1" x14ac:dyDescent="0.3">
      <c r="A1123" s="14"/>
    </row>
    <row r="1124" spans="1:1" x14ac:dyDescent="0.3">
      <c r="A1124" s="14"/>
    </row>
    <row r="1125" spans="1:1" x14ac:dyDescent="0.3">
      <c r="A1125" s="14"/>
    </row>
    <row r="1126" spans="1:1" x14ac:dyDescent="0.3">
      <c r="A1126" s="14"/>
    </row>
    <row r="1127" spans="1:1" x14ac:dyDescent="0.3">
      <c r="A1127" s="14"/>
    </row>
    <row r="1128" spans="1:1" x14ac:dyDescent="0.3">
      <c r="A1128" s="14"/>
    </row>
    <row r="1129" spans="1:1" x14ac:dyDescent="0.3">
      <c r="A1129" s="14"/>
    </row>
    <row r="1130" spans="1:1" x14ac:dyDescent="0.3">
      <c r="A1130" s="14"/>
    </row>
    <row r="1131" spans="1:1" x14ac:dyDescent="0.3">
      <c r="A1131" s="14"/>
    </row>
    <row r="1132" spans="1:1" x14ac:dyDescent="0.3">
      <c r="A1132" s="14"/>
    </row>
    <row r="1133" spans="1:1" x14ac:dyDescent="0.3">
      <c r="A1133" s="14"/>
    </row>
    <row r="1134" spans="1:1" x14ac:dyDescent="0.3">
      <c r="A1134" s="14"/>
    </row>
    <row r="1135" spans="1:1" x14ac:dyDescent="0.3">
      <c r="A1135" s="14"/>
    </row>
    <row r="1136" spans="1:1" x14ac:dyDescent="0.3">
      <c r="A1136" s="14"/>
    </row>
    <row r="1137" spans="1:1" x14ac:dyDescent="0.3">
      <c r="A1137" s="14"/>
    </row>
    <row r="1138" spans="1:1" x14ac:dyDescent="0.3">
      <c r="A1138" s="14"/>
    </row>
    <row r="1139" spans="1:1" x14ac:dyDescent="0.3">
      <c r="A1139" s="14"/>
    </row>
    <row r="1140" spans="1:1" x14ac:dyDescent="0.3">
      <c r="A1140" s="14"/>
    </row>
    <row r="1141" spans="1:1" x14ac:dyDescent="0.3">
      <c r="A1141" s="14"/>
    </row>
    <row r="1142" spans="1:1" x14ac:dyDescent="0.3">
      <c r="A1142" s="14"/>
    </row>
    <row r="1143" spans="1:1" x14ac:dyDescent="0.3">
      <c r="A1143" s="14"/>
    </row>
    <row r="1144" spans="1:1" x14ac:dyDescent="0.3">
      <c r="A1144" s="14"/>
    </row>
    <row r="1145" spans="1:1" x14ac:dyDescent="0.3">
      <c r="A1145" s="14"/>
    </row>
    <row r="1146" spans="1:1" x14ac:dyDescent="0.3">
      <c r="A1146" s="14"/>
    </row>
    <row r="1147" spans="1:1" x14ac:dyDescent="0.3">
      <c r="A1147" s="14"/>
    </row>
    <row r="1148" spans="1:1" x14ac:dyDescent="0.3">
      <c r="A1148" s="14"/>
    </row>
    <row r="1149" spans="1:1" x14ac:dyDescent="0.3">
      <c r="A1149" s="14"/>
    </row>
    <row r="1150" spans="1:1" x14ac:dyDescent="0.3">
      <c r="A1150" s="14"/>
    </row>
    <row r="1151" spans="1:1" x14ac:dyDescent="0.3">
      <c r="A1151" s="14"/>
    </row>
    <row r="1152" spans="1:1" x14ac:dyDescent="0.3">
      <c r="A1152" s="14"/>
    </row>
    <row r="1153" spans="1:1" x14ac:dyDescent="0.3">
      <c r="A1153" s="14"/>
    </row>
    <row r="1154" spans="1:1" x14ac:dyDescent="0.3">
      <c r="A1154" s="14"/>
    </row>
    <row r="1155" spans="1:1" x14ac:dyDescent="0.3">
      <c r="A1155" s="14"/>
    </row>
    <row r="1156" spans="1:1" x14ac:dyDescent="0.3">
      <c r="A1156" s="14"/>
    </row>
    <row r="1157" spans="1:1" x14ac:dyDescent="0.3">
      <c r="A1157" s="14"/>
    </row>
    <row r="1158" spans="1:1" x14ac:dyDescent="0.3">
      <c r="A1158" s="14"/>
    </row>
    <row r="1159" spans="1:1" x14ac:dyDescent="0.3">
      <c r="A1159" s="14"/>
    </row>
    <row r="1160" spans="1:1" x14ac:dyDescent="0.3">
      <c r="A1160" s="14"/>
    </row>
    <row r="1161" spans="1:1" x14ac:dyDescent="0.3">
      <c r="A1161" s="14"/>
    </row>
    <row r="1162" spans="1:1" x14ac:dyDescent="0.3">
      <c r="A1162" s="14"/>
    </row>
    <row r="1163" spans="1:1" x14ac:dyDescent="0.3">
      <c r="A1163" s="14"/>
    </row>
    <row r="1164" spans="1:1" x14ac:dyDescent="0.3">
      <c r="A1164" s="14"/>
    </row>
    <row r="1165" spans="1:1" x14ac:dyDescent="0.3">
      <c r="A1165" s="14"/>
    </row>
    <row r="1166" spans="1:1" x14ac:dyDescent="0.3">
      <c r="A1166" s="14"/>
    </row>
    <row r="1167" spans="1:1" x14ac:dyDescent="0.3">
      <c r="A1167" s="14"/>
    </row>
    <row r="1168" spans="1:1" x14ac:dyDescent="0.3">
      <c r="A1168" s="14"/>
    </row>
    <row r="1169" spans="1:1" x14ac:dyDescent="0.3">
      <c r="A1169" s="14"/>
    </row>
    <row r="1170" spans="1:1" x14ac:dyDescent="0.3">
      <c r="A1170" s="14"/>
    </row>
    <row r="1171" spans="1:1" x14ac:dyDescent="0.3">
      <c r="A1171" s="14"/>
    </row>
    <row r="1172" spans="1:1" x14ac:dyDescent="0.3">
      <c r="A1172" s="14"/>
    </row>
    <row r="1173" spans="1:1" x14ac:dyDescent="0.3">
      <c r="A1173" s="14"/>
    </row>
    <row r="1174" spans="1:1" x14ac:dyDescent="0.3">
      <c r="A1174" s="14"/>
    </row>
    <row r="1175" spans="1:1" x14ac:dyDescent="0.3">
      <c r="A1175" s="14"/>
    </row>
    <row r="1176" spans="1:1" x14ac:dyDescent="0.3">
      <c r="A1176" s="14"/>
    </row>
    <row r="1177" spans="1:1" x14ac:dyDescent="0.3">
      <c r="A1177" s="14"/>
    </row>
    <row r="1178" spans="1:1" x14ac:dyDescent="0.3">
      <c r="A1178" s="14"/>
    </row>
    <row r="1179" spans="1:1" x14ac:dyDescent="0.3">
      <c r="A1179" s="14"/>
    </row>
    <row r="1180" spans="1:1" x14ac:dyDescent="0.3">
      <c r="A1180" s="14"/>
    </row>
    <row r="1181" spans="1:1" x14ac:dyDescent="0.3">
      <c r="A1181" s="14"/>
    </row>
    <row r="1182" spans="1:1" x14ac:dyDescent="0.3">
      <c r="A1182" s="14"/>
    </row>
    <row r="1183" spans="1:1" x14ac:dyDescent="0.3">
      <c r="A1183" s="14"/>
    </row>
    <row r="1184" spans="1:1" x14ac:dyDescent="0.3">
      <c r="A1184" s="14"/>
    </row>
    <row r="1185" spans="1:1" x14ac:dyDescent="0.3">
      <c r="A1185" s="14"/>
    </row>
    <row r="1186" spans="1:1" x14ac:dyDescent="0.3">
      <c r="A1186" s="14"/>
    </row>
    <row r="1187" spans="1:1" x14ac:dyDescent="0.3">
      <c r="A1187" s="14"/>
    </row>
    <row r="1188" spans="1:1" x14ac:dyDescent="0.3">
      <c r="A1188" s="14"/>
    </row>
    <row r="1189" spans="1:1" x14ac:dyDescent="0.3">
      <c r="A1189" s="14"/>
    </row>
    <row r="1190" spans="1:1" x14ac:dyDescent="0.3">
      <c r="A1190" s="14"/>
    </row>
    <row r="1191" spans="1:1" x14ac:dyDescent="0.3">
      <c r="A1191" s="14"/>
    </row>
    <row r="1192" spans="1:1" x14ac:dyDescent="0.3">
      <c r="A1192" s="14"/>
    </row>
    <row r="1193" spans="1:1" x14ac:dyDescent="0.3">
      <c r="A1193" s="14"/>
    </row>
    <row r="1194" spans="1:1" x14ac:dyDescent="0.3">
      <c r="A1194" s="14"/>
    </row>
    <row r="1195" spans="1:1" x14ac:dyDescent="0.3">
      <c r="A1195" s="14"/>
    </row>
    <row r="1196" spans="1:1" x14ac:dyDescent="0.3">
      <c r="A1196" s="14"/>
    </row>
    <row r="1197" spans="1:1" x14ac:dyDescent="0.3">
      <c r="A1197" s="14"/>
    </row>
    <row r="1198" spans="1:1" x14ac:dyDescent="0.3">
      <c r="A1198" s="14"/>
    </row>
    <row r="1199" spans="1:1" x14ac:dyDescent="0.3">
      <c r="A1199" s="14"/>
    </row>
    <row r="1200" spans="1:1" x14ac:dyDescent="0.3">
      <c r="A1200" s="14"/>
    </row>
    <row r="1201" spans="1:1" x14ac:dyDescent="0.3">
      <c r="A1201" s="14"/>
    </row>
    <row r="1202" spans="1:1" x14ac:dyDescent="0.3">
      <c r="A1202" s="14"/>
    </row>
    <row r="1203" spans="1:1" x14ac:dyDescent="0.3">
      <c r="A1203" s="14"/>
    </row>
    <row r="1204" spans="1:1" x14ac:dyDescent="0.3">
      <c r="A1204" s="14"/>
    </row>
    <row r="1205" spans="1:1" x14ac:dyDescent="0.3">
      <c r="A1205" s="14"/>
    </row>
    <row r="1206" spans="1:1" x14ac:dyDescent="0.3">
      <c r="A1206" s="14"/>
    </row>
    <row r="1207" spans="1:1" x14ac:dyDescent="0.3">
      <c r="A1207" s="14"/>
    </row>
    <row r="1208" spans="1:1" x14ac:dyDescent="0.3">
      <c r="A1208" s="14"/>
    </row>
    <row r="1209" spans="1:1" x14ac:dyDescent="0.3">
      <c r="A1209" s="14"/>
    </row>
    <row r="1210" spans="1:1" x14ac:dyDescent="0.3">
      <c r="A1210" s="14"/>
    </row>
    <row r="1211" spans="1:1" x14ac:dyDescent="0.3">
      <c r="A1211" s="14"/>
    </row>
    <row r="1212" spans="1:1" x14ac:dyDescent="0.3">
      <c r="A1212" s="14"/>
    </row>
    <row r="1213" spans="1:1" x14ac:dyDescent="0.3">
      <c r="A1213" s="14"/>
    </row>
    <row r="1214" spans="1:1" x14ac:dyDescent="0.3">
      <c r="A1214" s="14"/>
    </row>
    <row r="1215" spans="1:1" x14ac:dyDescent="0.3">
      <c r="A1215" s="14"/>
    </row>
    <row r="1216" spans="1:1" x14ac:dyDescent="0.3">
      <c r="A1216" s="14"/>
    </row>
    <row r="1217" spans="1:1" x14ac:dyDescent="0.3">
      <c r="A1217" s="14"/>
    </row>
    <row r="1218" spans="1:1" x14ac:dyDescent="0.3">
      <c r="A1218" s="14"/>
    </row>
    <row r="1219" spans="1:1" x14ac:dyDescent="0.3">
      <c r="A1219" s="14"/>
    </row>
    <row r="1220" spans="1:1" x14ac:dyDescent="0.3">
      <c r="A1220" s="14"/>
    </row>
    <row r="1221" spans="1:1" x14ac:dyDescent="0.3">
      <c r="A1221" s="14"/>
    </row>
    <row r="1222" spans="1:1" x14ac:dyDescent="0.3">
      <c r="A1222" s="14"/>
    </row>
    <row r="1223" spans="1:1" x14ac:dyDescent="0.3">
      <c r="A1223" s="14"/>
    </row>
    <row r="1224" spans="1:1" x14ac:dyDescent="0.3">
      <c r="A1224" s="14"/>
    </row>
    <row r="1225" spans="1:1" x14ac:dyDescent="0.3">
      <c r="A1225" s="14"/>
    </row>
    <row r="1226" spans="1:1" x14ac:dyDescent="0.3">
      <c r="A1226" s="14"/>
    </row>
    <row r="1227" spans="1:1" x14ac:dyDescent="0.3">
      <c r="A1227" s="14"/>
    </row>
    <row r="1228" spans="1:1" x14ac:dyDescent="0.3">
      <c r="A1228" s="14"/>
    </row>
    <row r="1229" spans="1:1" x14ac:dyDescent="0.3">
      <c r="A1229" s="14"/>
    </row>
    <row r="1230" spans="1:1" x14ac:dyDescent="0.3">
      <c r="A1230" s="14"/>
    </row>
    <row r="1231" spans="1:1" x14ac:dyDescent="0.3">
      <c r="A1231" s="14"/>
    </row>
    <row r="1232" spans="1:1" x14ac:dyDescent="0.3">
      <c r="A1232" s="14"/>
    </row>
    <row r="1233" spans="1:1" x14ac:dyDescent="0.3">
      <c r="A1233" s="14"/>
    </row>
    <row r="1234" spans="1:1" x14ac:dyDescent="0.3">
      <c r="A1234" s="14"/>
    </row>
    <row r="1235" spans="1:1" x14ac:dyDescent="0.3">
      <c r="A1235" s="14"/>
    </row>
    <row r="1236" spans="1:1" x14ac:dyDescent="0.3">
      <c r="A1236" s="14"/>
    </row>
    <row r="1237" spans="1:1" x14ac:dyDescent="0.3">
      <c r="A1237" s="14"/>
    </row>
    <row r="1238" spans="1:1" x14ac:dyDescent="0.3">
      <c r="A1238" s="14"/>
    </row>
    <row r="1239" spans="1:1" x14ac:dyDescent="0.3">
      <c r="A1239" s="14"/>
    </row>
    <row r="1240" spans="1:1" x14ac:dyDescent="0.3">
      <c r="A1240" s="14"/>
    </row>
    <row r="1241" spans="1:1" x14ac:dyDescent="0.3">
      <c r="A1241" s="14"/>
    </row>
    <row r="1242" spans="1:1" x14ac:dyDescent="0.3">
      <c r="A1242" s="14"/>
    </row>
    <row r="1243" spans="1:1" x14ac:dyDescent="0.3">
      <c r="A1243" s="14"/>
    </row>
    <row r="1244" spans="1:1" x14ac:dyDescent="0.3">
      <c r="A1244" s="14"/>
    </row>
    <row r="1245" spans="1:1" x14ac:dyDescent="0.3">
      <c r="A1245" s="14"/>
    </row>
    <row r="1246" spans="1:1" x14ac:dyDescent="0.3">
      <c r="A1246" s="14"/>
    </row>
    <row r="1247" spans="1:1" x14ac:dyDescent="0.3">
      <c r="A1247" s="14"/>
    </row>
    <row r="1248" spans="1:1" x14ac:dyDescent="0.3">
      <c r="A1248" s="14"/>
    </row>
    <row r="1249" spans="1:1" x14ac:dyDescent="0.3">
      <c r="A1249" s="14"/>
    </row>
    <row r="1250" spans="1:1" x14ac:dyDescent="0.3">
      <c r="A1250" s="14"/>
    </row>
    <row r="1251" spans="1:1" x14ac:dyDescent="0.3">
      <c r="A1251" s="14"/>
    </row>
    <row r="1252" spans="1:1" x14ac:dyDescent="0.3">
      <c r="A1252" s="14"/>
    </row>
    <row r="1253" spans="1:1" x14ac:dyDescent="0.3">
      <c r="A1253" s="14"/>
    </row>
    <row r="1254" spans="1:1" x14ac:dyDescent="0.3">
      <c r="A1254" s="14"/>
    </row>
    <row r="1255" spans="1:1" x14ac:dyDescent="0.3">
      <c r="A1255" s="14"/>
    </row>
    <row r="1256" spans="1:1" x14ac:dyDescent="0.3">
      <c r="A1256" s="14"/>
    </row>
    <row r="1257" spans="1:1" x14ac:dyDescent="0.3">
      <c r="A1257" s="14"/>
    </row>
    <row r="1258" spans="1:1" x14ac:dyDescent="0.3">
      <c r="A1258" s="14"/>
    </row>
    <row r="1259" spans="1:1" x14ac:dyDescent="0.3">
      <c r="A1259" s="14"/>
    </row>
    <row r="1260" spans="1:1" x14ac:dyDescent="0.3">
      <c r="A1260" s="14"/>
    </row>
    <row r="1261" spans="1:1" x14ac:dyDescent="0.3">
      <c r="A1261" s="14"/>
    </row>
    <row r="1262" spans="1:1" x14ac:dyDescent="0.3">
      <c r="A1262" s="14"/>
    </row>
    <row r="1263" spans="1:1" x14ac:dyDescent="0.3">
      <c r="A1263" s="14"/>
    </row>
    <row r="1264" spans="1:1" x14ac:dyDescent="0.3">
      <c r="A1264" s="14"/>
    </row>
    <row r="1265" spans="1:1" x14ac:dyDescent="0.3">
      <c r="A1265" s="14"/>
    </row>
    <row r="1266" spans="1:1" x14ac:dyDescent="0.3">
      <c r="A1266" s="14"/>
    </row>
    <row r="1267" spans="1:1" x14ac:dyDescent="0.3">
      <c r="A1267" s="14"/>
    </row>
    <row r="1268" spans="1:1" x14ac:dyDescent="0.3">
      <c r="A1268" s="14"/>
    </row>
    <row r="1269" spans="1:1" x14ac:dyDescent="0.3">
      <c r="A1269" s="14"/>
    </row>
    <row r="1270" spans="1:1" x14ac:dyDescent="0.3">
      <c r="A1270" s="14"/>
    </row>
    <row r="1271" spans="1:1" x14ac:dyDescent="0.3">
      <c r="A1271" s="14"/>
    </row>
    <row r="1272" spans="1:1" x14ac:dyDescent="0.3">
      <c r="A1272" s="14"/>
    </row>
    <row r="1273" spans="1:1" x14ac:dyDescent="0.3">
      <c r="A1273" s="14"/>
    </row>
    <row r="1274" spans="1:1" x14ac:dyDescent="0.3">
      <c r="A1274" s="14"/>
    </row>
    <row r="1275" spans="1:1" x14ac:dyDescent="0.3">
      <c r="A1275" s="14"/>
    </row>
    <row r="1276" spans="1:1" x14ac:dyDescent="0.3">
      <c r="A1276" s="14"/>
    </row>
    <row r="1277" spans="1:1" x14ac:dyDescent="0.3">
      <c r="A1277" s="14"/>
    </row>
    <row r="1278" spans="1:1" x14ac:dyDescent="0.3">
      <c r="A1278" s="14"/>
    </row>
  </sheetData>
  <sheetProtection selectLockedCells="1"/>
  <protectedRanges>
    <protectedRange sqref="I65:J66 A11:J11 I32:J33 A10:J10 I21:J22 I43:J44 I54:J55" name="Personnel"/>
    <protectedRange sqref="I139:J139 J126:J128 J81 J109 M78:M80 M82:M83 M108 M129:M130" name="Personnel_3"/>
  </protectedRanges>
  <dataConsolidate/>
  <mergeCells count="229">
    <mergeCell ref="A102:K102"/>
    <mergeCell ref="A103:K103"/>
    <mergeCell ref="A104:C104"/>
    <mergeCell ref="D104:F104"/>
    <mergeCell ref="G104:H104"/>
    <mergeCell ref="I104:K104"/>
    <mergeCell ref="A105:C105"/>
    <mergeCell ref="D105:F105"/>
    <mergeCell ref="G105:H105"/>
    <mergeCell ref="I105:K105"/>
    <mergeCell ref="A85:N85"/>
    <mergeCell ref="A86:N86"/>
    <mergeCell ref="A89:K89"/>
    <mergeCell ref="A90:K90"/>
    <mergeCell ref="A96:B96"/>
    <mergeCell ref="D96:E96"/>
    <mergeCell ref="A99:H99"/>
    <mergeCell ref="A100:N100"/>
    <mergeCell ref="A101:D101"/>
    <mergeCell ref="A88:K88"/>
    <mergeCell ref="A91:B91"/>
    <mergeCell ref="D91:E91"/>
    <mergeCell ref="F91:K91"/>
    <mergeCell ref="A92:B92"/>
    <mergeCell ref="D92:E92"/>
    <mergeCell ref="F92:K92"/>
    <mergeCell ref="D93:E94"/>
    <mergeCell ref="F93:F94"/>
    <mergeCell ref="G93:G94"/>
    <mergeCell ref="H93:H94"/>
    <mergeCell ref="I93:I94"/>
    <mergeCell ref="J93:J94"/>
    <mergeCell ref="K93:K94"/>
    <mergeCell ref="I76:I77"/>
    <mergeCell ref="J76:J77"/>
    <mergeCell ref="K76:K77"/>
    <mergeCell ref="A78:C78"/>
    <mergeCell ref="A84:H84"/>
    <mergeCell ref="A82:C82"/>
    <mergeCell ref="D82:G82"/>
    <mergeCell ref="H82:K82"/>
    <mergeCell ref="A83:C83"/>
    <mergeCell ref="D83:G83"/>
    <mergeCell ref="H83:K83"/>
    <mergeCell ref="D78:G78"/>
    <mergeCell ref="H78:K78"/>
    <mergeCell ref="A79:C79"/>
    <mergeCell ref="D79:G79"/>
    <mergeCell ref="H79:K79"/>
    <mergeCell ref="A80:C80"/>
    <mergeCell ref="D80:G80"/>
    <mergeCell ref="H80:K80"/>
    <mergeCell ref="A81:C81"/>
    <mergeCell ref="D81:F81"/>
    <mergeCell ref="G81:H81"/>
    <mergeCell ref="A67:H67"/>
    <mergeCell ref="A69:K70"/>
    <mergeCell ref="A72:K72"/>
    <mergeCell ref="A73:K73"/>
    <mergeCell ref="A74:C74"/>
    <mergeCell ref="D74:F74"/>
    <mergeCell ref="G74:H74"/>
    <mergeCell ref="I74:K74"/>
    <mergeCell ref="A75:C75"/>
    <mergeCell ref="D75:F75"/>
    <mergeCell ref="G75:H75"/>
    <mergeCell ref="I75:K75"/>
    <mergeCell ref="A62:C62"/>
    <mergeCell ref="A63:C64"/>
    <mergeCell ref="A66:C66"/>
    <mergeCell ref="A65:C65"/>
    <mergeCell ref="D65:E65"/>
    <mergeCell ref="F65:H65"/>
    <mergeCell ref="D66:E66"/>
    <mergeCell ref="F66:H66"/>
    <mergeCell ref="D62:K62"/>
    <mergeCell ref="D63:E64"/>
    <mergeCell ref="F63:H64"/>
    <mergeCell ref="I63:I64"/>
    <mergeCell ref="J63:J64"/>
    <mergeCell ref="K63:K64"/>
    <mergeCell ref="A55:B55"/>
    <mergeCell ref="D55:E55"/>
    <mergeCell ref="F55:H55"/>
    <mergeCell ref="A56:H56"/>
    <mergeCell ref="A58:K59"/>
    <mergeCell ref="D61:K61"/>
    <mergeCell ref="D54:E54"/>
    <mergeCell ref="F54:H54"/>
    <mergeCell ref="A61:C61"/>
    <mergeCell ref="A54:C54"/>
    <mergeCell ref="A43:C43"/>
    <mergeCell ref="D51:K51"/>
    <mergeCell ref="D52:E53"/>
    <mergeCell ref="F52:H53"/>
    <mergeCell ref="I52:I53"/>
    <mergeCell ref="J52:J53"/>
    <mergeCell ref="K52:K53"/>
    <mergeCell ref="A44:B44"/>
    <mergeCell ref="D44:E44"/>
    <mergeCell ref="F44:H44"/>
    <mergeCell ref="A45:H45"/>
    <mergeCell ref="A47:K48"/>
    <mergeCell ref="D50:K50"/>
    <mergeCell ref="A51:C51"/>
    <mergeCell ref="A50:C50"/>
    <mergeCell ref="A52:C53"/>
    <mergeCell ref="D43:E43"/>
    <mergeCell ref="F43:H43"/>
    <mergeCell ref="I41:I42"/>
    <mergeCell ref="J41:J42"/>
    <mergeCell ref="K41:K42"/>
    <mergeCell ref="D32:E32"/>
    <mergeCell ref="D33:E33"/>
    <mergeCell ref="A34:H34"/>
    <mergeCell ref="A36:K37"/>
    <mergeCell ref="D39:K39"/>
    <mergeCell ref="A39:C39"/>
    <mergeCell ref="B32:C32"/>
    <mergeCell ref="A40:C40"/>
    <mergeCell ref="D40:K40"/>
    <mergeCell ref="A41:C42"/>
    <mergeCell ref="D41:E42"/>
    <mergeCell ref="F41:H42"/>
    <mergeCell ref="D29:E29"/>
    <mergeCell ref="F29:K29"/>
    <mergeCell ref="A30:E31"/>
    <mergeCell ref="F30:F31"/>
    <mergeCell ref="G30:G31"/>
    <mergeCell ref="H30:H31"/>
    <mergeCell ref="I30:I31"/>
    <mergeCell ref="J30:J31"/>
    <mergeCell ref="K30:K31"/>
    <mergeCell ref="B29:C29"/>
    <mergeCell ref="A22:B22"/>
    <mergeCell ref="D22:E22"/>
    <mergeCell ref="F22:H22"/>
    <mergeCell ref="A23:H23"/>
    <mergeCell ref="A25:K26"/>
    <mergeCell ref="D28:E28"/>
    <mergeCell ref="F28:K28"/>
    <mergeCell ref="D21:E21"/>
    <mergeCell ref="F21:H21"/>
    <mergeCell ref="B28:C28"/>
    <mergeCell ref="A21:C21"/>
    <mergeCell ref="B27:K27"/>
    <mergeCell ref="D19:E20"/>
    <mergeCell ref="F19:H20"/>
    <mergeCell ref="I19:I20"/>
    <mergeCell ref="J19:J20"/>
    <mergeCell ref="K19:K20"/>
    <mergeCell ref="A12:H12"/>
    <mergeCell ref="A14:K15"/>
    <mergeCell ref="D17:K17"/>
    <mergeCell ref="D18:K18"/>
    <mergeCell ref="A18:C18"/>
    <mergeCell ref="A17:C17"/>
    <mergeCell ref="A19:C20"/>
    <mergeCell ref="A11:B11"/>
    <mergeCell ref="F11:G11"/>
    <mergeCell ref="A7:B7"/>
    <mergeCell ref="A8:B9"/>
    <mergeCell ref="D8:D9"/>
    <mergeCell ref="E8:E9"/>
    <mergeCell ref="F8:G9"/>
    <mergeCell ref="H8:H9"/>
    <mergeCell ref="I8:I9"/>
    <mergeCell ref="J8:J9"/>
    <mergeCell ref="K8:K9"/>
    <mergeCell ref="C7:K7"/>
    <mergeCell ref="A1:F1"/>
    <mergeCell ref="H1:K1"/>
    <mergeCell ref="A2:A3"/>
    <mergeCell ref="B2:F3"/>
    <mergeCell ref="A6:B6"/>
    <mergeCell ref="A10:B10"/>
    <mergeCell ref="F10:G10"/>
    <mergeCell ref="C8:C9"/>
    <mergeCell ref="C6:K6"/>
    <mergeCell ref="A4:K4"/>
    <mergeCell ref="K106:K107"/>
    <mergeCell ref="A108:C108"/>
    <mergeCell ref="D108:G108"/>
    <mergeCell ref="H108:K108"/>
    <mergeCell ref="A109:C109"/>
    <mergeCell ref="D109:F109"/>
    <mergeCell ref="G109:H109"/>
    <mergeCell ref="A110:H110"/>
    <mergeCell ref="A112:K112"/>
    <mergeCell ref="A106:H107"/>
    <mergeCell ref="I106:I107"/>
    <mergeCell ref="J106:J107"/>
    <mergeCell ref="A113:K113"/>
    <mergeCell ref="A114:K114"/>
    <mergeCell ref="A115:B115"/>
    <mergeCell ref="D115:E115"/>
    <mergeCell ref="F115:K115"/>
    <mergeCell ref="A116:B116"/>
    <mergeCell ref="D116:E116"/>
    <mergeCell ref="F116:K116"/>
    <mergeCell ref="A117:B118"/>
    <mergeCell ref="C117:C118"/>
    <mergeCell ref="D117:E118"/>
    <mergeCell ref="F117:F118"/>
    <mergeCell ref="G117:G118"/>
    <mergeCell ref="H117:H118"/>
    <mergeCell ref="I117:I118"/>
    <mergeCell ref="J117:J118"/>
    <mergeCell ref="K117:K118"/>
    <mergeCell ref="A119:B119"/>
    <mergeCell ref="D119:E119"/>
    <mergeCell ref="A121:H121"/>
    <mergeCell ref="A123:K123"/>
    <mergeCell ref="A124:K124"/>
    <mergeCell ref="A131:H131"/>
    <mergeCell ref="A133:K133"/>
    <mergeCell ref="A134:N134"/>
    <mergeCell ref="A136:C136"/>
    <mergeCell ref="D136:K136"/>
    <mergeCell ref="A137:C137"/>
    <mergeCell ref="D137:K137"/>
    <mergeCell ref="B138:C138"/>
    <mergeCell ref="D138:E138"/>
    <mergeCell ref="F138:H138"/>
    <mergeCell ref="A139:C139"/>
    <mergeCell ref="D139:E139"/>
    <mergeCell ref="F139:H139"/>
    <mergeCell ref="A145:K145"/>
    <mergeCell ref="A143:H143"/>
  </mergeCells>
  <conditionalFormatting sqref="B55:C60 C24:C26 A35:XFD37 B38:C38 B22:C23 B67:C70 B44:C49 A38:A41 C30:C31 C10 B16:C16 D16:K21 B11:K13 A11:A14 A16:A19 L1:IW21 D8:K10 A1:K3 C5:K5 A5:B10 A4 C33:C34 B24:B34 D22:IW26 A21:A34 A43:A52 A54:A63 D38:IW70 A65:A70 D28:IW34 L27:IW27 A146:IW65488">
    <cfRule type="cellIs" dxfId="294" priority="71" stopIfTrue="1" operator="lessThan">
      <formula>0</formula>
    </cfRule>
    <cfRule type="containsErrors" dxfId="293" priority="72" stopIfTrue="1">
      <formula>ISERROR(A1)</formula>
    </cfRule>
  </conditionalFormatting>
  <conditionalFormatting sqref="I65:I66 K65:K66 I32:I33 K32:K33 I10:I11 K10:K11 I21:I22 K21:K22 I43:I44 K43:K44 I54:I55 K54:K55">
    <cfRule type="containsBlanks" dxfId="292" priority="70" stopIfTrue="1">
      <formula>LEN(TRIM(I10))=0</formula>
    </cfRule>
  </conditionalFormatting>
  <conditionalFormatting sqref="O76:JB78 L71:IY73 L74:IX75 M78:M79 N78 J76:K77 I81:IY81 O85:XFD86 L84:XFD84 F93:K93 J94:K94 H95:XFD95 N96:XFD96 F96:K96 L101:IY105 L87:XFD94 O106:JB107 J106:K107 O109:JB109 I109:K109 L111:XFD116 I117:XFD120 L121:XFD121 L110:IY110 E122:IY122 N125:IY125 L125:M126 L123:IY124 L127:XFD128 L131:XFD133 O134:JB134 L135:IY139 L140:IV142 L143:XFD145">
    <cfRule type="cellIs" dxfId="291" priority="68" stopIfTrue="1" operator="lessThan">
      <formula>0</formula>
    </cfRule>
    <cfRule type="containsErrors" dxfId="290" priority="69" stopIfTrue="1">
      <formula>ISERROR(E71)</formula>
    </cfRule>
  </conditionalFormatting>
  <conditionalFormatting sqref="A122">
    <cfRule type="cellIs" dxfId="289" priority="37" stopIfTrue="1" operator="lessThan">
      <formula>0</formula>
    </cfRule>
    <cfRule type="containsErrors" dxfId="288" priority="38" stopIfTrue="1">
      <formula>ISERROR(A122)</formula>
    </cfRule>
  </conditionalFormatting>
  <conditionalFormatting sqref="B144:K144 B135:K135 B132:K132 N126:XFD126 C111:K111 O99:XFD100 I99:K99 I76 L78:L79 N79:JA79 A71:A76 A99:A100 A129:A133 L129:M131 N129:XFD130 L82:JA83 A135:A145 I140:I141 F139:F142 A78:A79 A82:A86 A89:A93 A123:A127 A111:A114 I97:XFD98 F117:K117 I118:K118">
    <cfRule type="cellIs" dxfId="287" priority="65" stopIfTrue="1" operator="lessThan">
      <formula>0</formula>
    </cfRule>
    <cfRule type="containsErrors" dxfId="286" priority="66" stopIfTrue="1">
      <formula>ISERROR(A71)</formula>
    </cfRule>
  </conditionalFormatting>
  <conditionalFormatting sqref="N78">
    <cfRule type="containsBlanks" dxfId="285" priority="67" stopIfTrue="1">
      <formula>LEN(TRIM(N78))=0</formula>
    </cfRule>
  </conditionalFormatting>
  <conditionalFormatting sqref="A128">
    <cfRule type="cellIs" dxfId="284" priority="63" stopIfTrue="1" operator="lessThan">
      <formula>0</formula>
    </cfRule>
    <cfRule type="containsErrors" dxfId="283" priority="64" stopIfTrue="1">
      <formula>ISERROR(A128)</formula>
    </cfRule>
  </conditionalFormatting>
  <conditionalFormatting sqref="E101:K101 A101:A105">
    <cfRule type="cellIs" dxfId="282" priority="61" stopIfTrue="1" operator="lessThan">
      <formula>0</formula>
    </cfRule>
    <cfRule type="containsErrors" dxfId="281" priority="62" stopIfTrue="1">
      <formula>ISERROR(A101)</formula>
    </cfRule>
  </conditionalFormatting>
  <conditionalFormatting sqref="I106 A106">
    <cfRule type="cellIs" dxfId="280" priority="59" stopIfTrue="1" operator="lessThan">
      <formula>0</formula>
    </cfRule>
    <cfRule type="containsErrors" dxfId="279" priority="60" stopIfTrue="1">
      <formula>ISERROR(A106)</formula>
    </cfRule>
  </conditionalFormatting>
  <conditionalFormatting sqref="L108:JB108 A108">
    <cfRule type="cellIs" dxfId="278" priority="56" stopIfTrue="1" operator="lessThan">
      <formula>0</formula>
    </cfRule>
    <cfRule type="containsErrors" dxfId="277" priority="57" stopIfTrue="1">
      <formula>ISERROR(A108)</formula>
    </cfRule>
  </conditionalFormatting>
  <conditionalFormatting sqref="N108">
    <cfRule type="containsBlanks" dxfId="276" priority="58" stopIfTrue="1">
      <formula>LEN(TRIM(N108))=0</formula>
    </cfRule>
  </conditionalFormatting>
  <conditionalFormatting sqref="A109">
    <cfRule type="cellIs" dxfId="275" priority="53" stopIfTrue="1" operator="lessThan">
      <formula>0</formula>
    </cfRule>
    <cfRule type="containsErrors" dxfId="274" priority="54" stopIfTrue="1">
      <formula>ISERROR(A109)</formula>
    </cfRule>
  </conditionalFormatting>
  <conditionalFormatting sqref="K109">
    <cfRule type="containsBlanks" dxfId="273" priority="55" stopIfTrue="1">
      <formula>LEN(TRIM(K109))=0</formula>
    </cfRule>
  </conditionalFormatting>
  <conditionalFormatting sqref="L80:JB80 A80">
    <cfRule type="cellIs" dxfId="272" priority="50" stopIfTrue="1" operator="lessThan">
      <formula>0</formula>
    </cfRule>
    <cfRule type="containsErrors" dxfId="271" priority="51" stopIfTrue="1">
      <formula>ISERROR(A80)</formula>
    </cfRule>
  </conditionalFormatting>
  <conditionalFormatting sqref="N80">
    <cfRule type="containsBlanks" dxfId="270" priority="52" stopIfTrue="1">
      <formula>LEN(TRIM(N80))=0</formula>
    </cfRule>
  </conditionalFormatting>
  <conditionalFormatting sqref="A81">
    <cfRule type="cellIs" dxfId="269" priority="48" stopIfTrue="1" operator="lessThan">
      <formula>0</formula>
    </cfRule>
    <cfRule type="containsErrors" dxfId="268" priority="49" stopIfTrue="1">
      <formula>ISERROR(A81)</formula>
    </cfRule>
  </conditionalFormatting>
  <conditionalFormatting sqref="B87:K87 A87:A88">
    <cfRule type="cellIs" dxfId="267" priority="46" stopIfTrue="1" operator="lessThan">
      <formula>0</formula>
    </cfRule>
    <cfRule type="containsErrors" dxfId="266" priority="47" stopIfTrue="1">
      <formula>ISERROR(A87)</formula>
    </cfRule>
  </conditionalFormatting>
  <conditionalFormatting sqref="A119 A121 A117">
    <cfRule type="cellIs" dxfId="265" priority="42" stopIfTrue="1" operator="lessThan">
      <formula>0</formula>
    </cfRule>
    <cfRule type="containsErrors" dxfId="264" priority="43" stopIfTrue="1">
      <formula>ISERROR(A117)</formula>
    </cfRule>
  </conditionalFormatting>
  <conditionalFormatting sqref="A115:A116">
    <cfRule type="cellIs" dxfId="263" priority="44" stopIfTrue="1" operator="lessThan">
      <formula>0</formula>
    </cfRule>
    <cfRule type="containsErrors" dxfId="262" priority="45" stopIfTrue="1">
      <formula>ISERROR(A115)</formula>
    </cfRule>
  </conditionalFormatting>
  <conditionalFormatting sqref="D96 A96">
    <cfRule type="cellIs" dxfId="261" priority="39" stopIfTrue="1" operator="lessThan">
      <formula>0</formula>
    </cfRule>
    <cfRule type="containsErrors" dxfId="260" priority="40" stopIfTrue="1">
      <formula>ISERROR(A96)</formula>
    </cfRule>
  </conditionalFormatting>
  <conditionalFormatting sqref="K96">
    <cfRule type="containsBlanks" dxfId="259" priority="41" stopIfTrue="1">
      <formula>LEN(TRIM(K96))=0</formula>
    </cfRule>
  </conditionalFormatting>
  <conditionalFormatting sqref="K81">
    <cfRule type="containsBlanks" dxfId="258" priority="36" stopIfTrue="1">
      <formula>LEN(TRIM(K81))=0</formula>
    </cfRule>
  </conditionalFormatting>
  <conditionalFormatting sqref="I84:K84">
    <cfRule type="cellIs" dxfId="257" priority="34" stopIfTrue="1" operator="lessThan">
      <formula>0</formula>
    </cfRule>
    <cfRule type="containsErrors" dxfId="256" priority="35" stopIfTrue="1">
      <formula>ISERROR(I84)</formula>
    </cfRule>
  </conditionalFormatting>
  <conditionalFormatting sqref="K93:K94">
    <cfRule type="cellIs" dxfId="255" priority="31" stopIfTrue="1" operator="lessThan">
      <formula>0</formula>
    </cfRule>
    <cfRule type="containsErrors" dxfId="254" priority="32" stopIfTrue="1">
      <formula>ISERROR(K93)</formula>
    </cfRule>
  </conditionalFormatting>
  <conditionalFormatting sqref="K93:K94">
    <cfRule type="containsBlanks" dxfId="253" priority="33" stopIfTrue="1">
      <formula>LEN(TRIM(K93))=0</formula>
    </cfRule>
  </conditionalFormatting>
  <conditionalFormatting sqref="F115">
    <cfRule type="cellIs" dxfId="252" priority="29" stopIfTrue="1" operator="lessThan">
      <formula>0</formula>
    </cfRule>
    <cfRule type="containsErrors" dxfId="251" priority="30" stopIfTrue="1">
      <formula>ISERROR(F115)</formula>
    </cfRule>
  </conditionalFormatting>
  <conditionalFormatting sqref="F116">
    <cfRule type="cellIs" dxfId="250" priority="27" stopIfTrue="1" operator="lessThan">
      <formula>0</formula>
    </cfRule>
    <cfRule type="containsErrors" dxfId="249" priority="28" stopIfTrue="1">
      <formula>ISERROR(F116)</formula>
    </cfRule>
  </conditionalFormatting>
  <conditionalFormatting sqref="K117:K118">
    <cfRule type="containsBlanks" dxfId="248" priority="26" stopIfTrue="1">
      <formula>LEN(TRIM(K117))=0</formula>
    </cfRule>
  </conditionalFormatting>
  <conditionalFormatting sqref="K119">
    <cfRule type="containsBlanks" dxfId="247" priority="25" stopIfTrue="1">
      <formula>LEN(TRIM(K119))=0</formula>
    </cfRule>
  </conditionalFormatting>
  <conditionalFormatting sqref="I121:K121">
    <cfRule type="cellIs" dxfId="246" priority="23" stopIfTrue="1" operator="lessThan">
      <formula>0</formula>
    </cfRule>
    <cfRule type="containsErrors" dxfId="245" priority="24" stopIfTrue="1">
      <formula>ISERROR(I121)</formula>
    </cfRule>
  </conditionalFormatting>
  <conditionalFormatting sqref="I110:K110 A110">
    <cfRule type="cellIs" dxfId="244" priority="21" stopIfTrue="1" operator="lessThan">
      <formula>0</formula>
    </cfRule>
    <cfRule type="containsErrors" dxfId="243" priority="22" stopIfTrue="1">
      <formula>ISERROR(A110)</formula>
    </cfRule>
  </conditionalFormatting>
  <conditionalFormatting sqref="I125:K127">
    <cfRule type="cellIs" dxfId="242" priority="18" stopIfTrue="1" operator="lessThan">
      <formula>0</formula>
    </cfRule>
    <cfRule type="containsErrors" dxfId="241" priority="19" stopIfTrue="1">
      <formula>ISERROR(I125)</formula>
    </cfRule>
  </conditionalFormatting>
  <conditionalFormatting sqref="K126">
    <cfRule type="containsBlanks" dxfId="240" priority="20" stopIfTrue="1">
      <formula>LEN(TRIM(K126))=0</formula>
    </cfRule>
  </conditionalFormatting>
  <conditionalFormatting sqref="I128:K128">
    <cfRule type="cellIs" dxfId="239" priority="15" stopIfTrue="1" operator="lessThan">
      <formula>0</formula>
    </cfRule>
    <cfRule type="containsErrors" dxfId="238" priority="16" stopIfTrue="1">
      <formula>ISERROR(I128)</formula>
    </cfRule>
  </conditionalFormatting>
  <conditionalFormatting sqref="K128">
    <cfRule type="containsBlanks" dxfId="237" priority="17" stopIfTrue="1">
      <formula>LEN(TRIM(K128))=0</formula>
    </cfRule>
  </conditionalFormatting>
  <conditionalFormatting sqref="I131:K131">
    <cfRule type="cellIs" dxfId="236" priority="13" stopIfTrue="1" operator="lessThan">
      <formula>0</formula>
    </cfRule>
    <cfRule type="containsErrors" dxfId="235" priority="14" stopIfTrue="1">
      <formula>ISERROR(I131)</formula>
    </cfRule>
  </conditionalFormatting>
  <conditionalFormatting sqref="F138:H138">
    <cfRule type="cellIs" dxfId="234" priority="11" stopIfTrue="1" operator="lessThan">
      <formula>0</formula>
    </cfRule>
    <cfRule type="containsErrors" dxfId="233" priority="12" stopIfTrue="1">
      <formula>ISERROR(F138)</formula>
    </cfRule>
  </conditionalFormatting>
  <conditionalFormatting sqref="I138:K138">
    <cfRule type="cellIs" dxfId="232" priority="9" stopIfTrue="1" operator="lessThan">
      <formula>0</formula>
    </cfRule>
    <cfRule type="containsErrors" dxfId="231" priority="10" stopIfTrue="1">
      <formula>ISERROR(I138)</formula>
    </cfRule>
  </conditionalFormatting>
  <conditionalFormatting sqref="I139:K139">
    <cfRule type="cellIs" dxfId="230" priority="6" stopIfTrue="1" operator="lessThan">
      <formula>0</formula>
    </cfRule>
    <cfRule type="containsErrors" dxfId="229" priority="7" stopIfTrue="1">
      <formula>ISERROR(I139)</formula>
    </cfRule>
  </conditionalFormatting>
  <conditionalFormatting sqref="I139 K139">
    <cfRule type="containsBlanks" dxfId="228" priority="8" stopIfTrue="1">
      <formula>LEN(TRIM(I139))=0</formula>
    </cfRule>
  </conditionalFormatting>
  <conditionalFormatting sqref="I143:K143">
    <cfRule type="cellIs" dxfId="227" priority="1" stopIfTrue="1" operator="lessThan">
      <formula>0</formula>
    </cfRule>
    <cfRule type="containsErrors" dxfId="226" priority="2" stopIfTrue="1">
      <formula>ISERROR(I143)</formula>
    </cfRule>
  </conditionalFormatting>
  <conditionalFormatting sqref="I142:K142">
    <cfRule type="cellIs" dxfId="225" priority="4" stopIfTrue="1" operator="lessThan">
      <formula>0</formula>
    </cfRule>
    <cfRule type="containsErrors" dxfId="224" priority="5" stopIfTrue="1">
      <formula>ISERROR(I142)</formula>
    </cfRule>
  </conditionalFormatting>
  <conditionalFormatting sqref="I142">
    <cfRule type="containsBlanks" dxfId="223" priority="3" stopIfTrue="1">
      <formula>LEN(TRIM(I142))=0</formula>
    </cfRule>
  </conditionalFormatting>
  <dataValidations count="5">
    <dataValidation type="decimal" operator="lessThanOrEqual" showInputMessage="1" showErrorMessage="1" errorTitle="Max Value Exceeded" error="The Non-Federal Contribution entered cannot be greater than the Total Cost for this line item." sqref="J66 J32:J33 J10:J11 J21:J22 J43:J44 J54:J55">
      <formula1>I10</formula1>
    </dataValidation>
    <dataValidation type="decimal" allowBlank="1" showInputMessage="1" showErrorMessage="1" sqref="L3:L9">
      <formula1>1</formula1>
      <formula2>100</formula2>
    </dataValidation>
    <dataValidation type="list" allowBlank="1" showInputMessage="1" showErrorMessage="1" sqref="E10:E11">
      <formula1>"hourly, daily, weekly, yearly"</formula1>
    </dataValidation>
    <dataValidation type="whole" operator="lessThanOrEqual" showInputMessage="1" showErrorMessage="1" errorTitle="Max Value Exceeded" error="The Non-Federal Contribution entered cannot be greater than the Total Cost for this line item." sqref="J96 M78:M80 M82:M83 J81 J109 M108 J119 J126:J128 M129:M130 J139">
      <formula1>I78</formula1>
    </dataValidation>
    <dataValidation type="list" allowBlank="1" showInputMessage="1" showErrorMessage="1" sqref="H78:K80 H82:K83 G81 H108:K108 G109:H109">
      <formula1>DemographicsYesNoSelection</formula1>
    </dataValidation>
  </dataValidations>
  <pageMargins left="0.7" right="0.7" top="0.75" bottom="0.75" header="0.3" footer="0.3"/>
  <pageSetup scale="93" orientation="landscape" r:id="rId1"/>
  <headerFooter>
    <oddHeader>&amp;CPurpose Area #6</oddHeader>
    <oddFooter>&amp;C&amp;P</oddFooter>
  </headerFooter>
  <rowBreaks count="5" manualBreakCount="5">
    <brk id="15" max="16383" man="1"/>
    <brk id="26" max="16383" man="1"/>
    <brk id="37" max="16383" man="1"/>
    <brk id="48" max="16383" man="1"/>
    <brk id="5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Button 1">
              <controlPr defaultSize="0" print="0" autoFill="0" autoPict="0" macro="[0]!InsertRowsTravel">
                <anchor moveWithCells="1" sizeWithCells="1">
                  <from>
                    <xdr:col>0</xdr:col>
                    <xdr:colOff>45720</xdr:colOff>
                    <xdr:row>29</xdr:row>
                    <xdr:rowOff>182880</xdr:rowOff>
                  </from>
                  <to>
                    <xdr:col>1</xdr:col>
                    <xdr:colOff>83820</xdr:colOff>
                    <xdr:row>30</xdr:row>
                    <xdr:rowOff>236220</xdr:rowOff>
                  </to>
                </anchor>
              </controlPr>
            </control>
          </mc:Choice>
        </mc:AlternateContent>
        <mc:AlternateContent xmlns:mc="http://schemas.openxmlformats.org/markup-compatibility/2006">
          <mc:Choice Requires="x14">
            <control shapeId="30722" r:id="rId5" name="Button 2">
              <controlPr defaultSize="0" print="0" autoFill="0" autoPict="0" macro="[0]!InsertRowsEquipment">
                <anchor moveWithCells="1" sizeWithCells="1">
                  <from>
                    <xdr:col>0</xdr:col>
                    <xdr:colOff>45720</xdr:colOff>
                    <xdr:row>40</xdr:row>
                    <xdr:rowOff>68580</xdr:rowOff>
                  </from>
                  <to>
                    <xdr:col>1</xdr:col>
                    <xdr:colOff>83820</xdr:colOff>
                    <xdr:row>41</xdr:row>
                    <xdr:rowOff>121920</xdr:rowOff>
                  </to>
                </anchor>
              </controlPr>
            </control>
          </mc:Choice>
        </mc:AlternateContent>
        <mc:AlternateContent xmlns:mc="http://schemas.openxmlformats.org/markup-compatibility/2006">
          <mc:Choice Requires="x14">
            <control shapeId="30723" r:id="rId6" name="Button 3">
              <controlPr defaultSize="0" print="0" autoFill="0" autoPict="0" macro="[0]!InsertRowsSupplies">
                <anchor moveWithCells="1" sizeWithCells="1">
                  <from>
                    <xdr:col>0</xdr:col>
                    <xdr:colOff>68580</xdr:colOff>
                    <xdr:row>51</xdr:row>
                    <xdr:rowOff>68580</xdr:rowOff>
                  </from>
                  <to>
                    <xdr:col>1</xdr:col>
                    <xdr:colOff>106680</xdr:colOff>
                    <xdr:row>52</xdr:row>
                    <xdr:rowOff>121920</xdr:rowOff>
                  </to>
                </anchor>
              </controlPr>
            </control>
          </mc:Choice>
        </mc:AlternateContent>
        <mc:AlternateContent xmlns:mc="http://schemas.openxmlformats.org/markup-compatibility/2006">
          <mc:Choice Requires="x14">
            <control shapeId="30726" r:id="rId7" name="Button 6">
              <controlPr defaultSize="0" print="0" autoFill="0" autoPict="0" macro="[0]!Module1.DeleteSelectedRow">
                <anchor moveWithCells="1" sizeWithCells="1">
                  <from>
                    <xdr:col>1</xdr:col>
                    <xdr:colOff>152400</xdr:colOff>
                    <xdr:row>29</xdr:row>
                    <xdr:rowOff>182880</xdr:rowOff>
                  </from>
                  <to>
                    <xdr:col>2</xdr:col>
                    <xdr:colOff>0</xdr:colOff>
                    <xdr:row>30</xdr:row>
                    <xdr:rowOff>236220</xdr:rowOff>
                  </to>
                </anchor>
              </controlPr>
            </control>
          </mc:Choice>
        </mc:AlternateContent>
        <mc:AlternateContent xmlns:mc="http://schemas.openxmlformats.org/markup-compatibility/2006">
          <mc:Choice Requires="x14">
            <control shapeId="30727" r:id="rId8" name="Button 7">
              <controlPr defaultSize="0" print="0" autoFill="0" autoPict="0" macro="[0]!Module1.DeleteSelectedRow">
                <anchor moveWithCells="1" sizeWithCells="1">
                  <from>
                    <xdr:col>1</xdr:col>
                    <xdr:colOff>114300</xdr:colOff>
                    <xdr:row>40</xdr:row>
                    <xdr:rowOff>68580</xdr:rowOff>
                  </from>
                  <to>
                    <xdr:col>1</xdr:col>
                    <xdr:colOff>1485900</xdr:colOff>
                    <xdr:row>41</xdr:row>
                    <xdr:rowOff>121920</xdr:rowOff>
                  </to>
                </anchor>
              </controlPr>
            </control>
          </mc:Choice>
        </mc:AlternateContent>
        <mc:AlternateContent xmlns:mc="http://schemas.openxmlformats.org/markup-compatibility/2006">
          <mc:Choice Requires="x14">
            <control shapeId="30728" r:id="rId9" name="Button 8">
              <controlPr defaultSize="0" print="0" autoFill="0" autoPict="0" macro="[0]!Module1.DeleteSelectedRow">
                <anchor moveWithCells="1" sizeWithCells="1">
                  <from>
                    <xdr:col>1</xdr:col>
                    <xdr:colOff>121920</xdr:colOff>
                    <xdr:row>51</xdr:row>
                    <xdr:rowOff>68580</xdr:rowOff>
                  </from>
                  <to>
                    <xdr:col>1</xdr:col>
                    <xdr:colOff>1485900</xdr:colOff>
                    <xdr:row>52</xdr:row>
                    <xdr:rowOff>121920</xdr:rowOff>
                  </to>
                </anchor>
              </controlPr>
            </control>
          </mc:Choice>
        </mc:AlternateContent>
        <mc:AlternateContent xmlns:mc="http://schemas.openxmlformats.org/markup-compatibility/2006">
          <mc:Choice Requires="x14">
            <control shapeId="30731" r:id="rId10" name="Button 11">
              <controlPr defaultSize="0" print="0" autoFill="0" autoPict="0" macro="[0]!InsertRowsBenefits">
                <anchor moveWithCells="1" sizeWithCells="1">
                  <from>
                    <xdr:col>0</xdr:col>
                    <xdr:colOff>45720</xdr:colOff>
                    <xdr:row>18</xdr:row>
                    <xdr:rowOff>106680</xdr:rowOff>
                  </from>
                  <to>
                    <xdr:col>1</xdr:col>
                    <xdr:colOff>83820</xdr:colOff>
                    <xdr:row>19</xdr:row>
                    <xdr:rowOff>160020</xdr:rowOff>
                  </to>
                </anchor>
              </controlPr>
            </control>
          </mc:Choice>
        </mc:AlternateContent>
        <mc:AlternateContent xmlns:mc="http://schemas.openxmlformats.org/markup-compatibility/2006">
          <mc:Choice Requires="x14">
            <control shapeId="30732" r:id="rId11" name="Button 12">
              <controlPr defaultSize="0" print="0" autoFill="0" autoPict="0" macro="[0]!Module1.DeleteSelectedRow">
                <anchor moveWithCells="1" sizeWithCells="1">
                  <from>
                    <xdr:col>1</xdr:col>
                    <xdr:colOff>121920</xdr:colOff>
                    <xdr:row>18</xdr:row>
                    <xdr:rowOff>106680</xdr:rowOff>
                  </from>
                  <to>
                    <xdr:col>1</xdr:col>
                    <xdr:colOff>1485900</xdr:colOff>
                    <xdr:row>19</xdr:row>
                    <xdr:rowOff>160020</xdr:rowOff>
                  </to>
                </anchor>
              </controlPr>
            </control>
          </mc:Choice>
        </mc:AlternateContent>
        <mc:AlternateContent xmlns:mc="http://schemas.openxmlformats.org/markup-compatibility/2006">
          <mc:Choice Requires="x14">
            <control shapeId="30733" r:id="rId12" name="Button 13">
              <controlPr defaultSize="0" print="0" autoFill="0" autoPict="0" macro="[0]!InsertRowsPersonnel">
                <anchor moveWithCells="1" sizeWithCells="1">
                  <from>
                    <xdr:col>0</xdr:col>
                    <xdr:colOff>38100</xdr:colOff>
                    <xdr:row>7</xdr:row>
                    <xdr:rowOff>106680</xdr:rowOff>
                  </from>
                  <to>
                    <xdr:col>1</xdr:col>
                    <xdr:colOff>76200</xdr:colOff>
                    <xdr:row>8</xdr:row>
                    <xdr:rowOff>160020</xdr:rowOff>
                  </to>
                </anchor>
              </controlPr>
            </control>
          </mc:Choice>
        </mc:AlternateContent>
        <mc:AlternateContent xmlns:mc="http://schemas.openxmlformats.org/markup-compatibility/2006">
          <mc:Choice Requires="x14">
            <control shapeId="30734" r:id="rId13" name="Button 14">
              <controlPr defaultSize="0" print="0" autoFill="0" autoPict="0" macro="[0]!Module1.DeleteSelectedRow">
                <anchor moveWithCells="1" sizeWithCells="1">
                  <from>
                    <xdr:col>1</xdr:col>
                    <xdr:colOff>121920</xdr:colOff>
                    <xdr:row>7</xdr:row>
                    <xdr:rowOff>106680</xdr:rowOff>
                  </from>
                  <to>
                    <xdr:col>1</xdr:col>
                    <xdr:colOff>1485900</xdr:colOff>
                    <xdr:row>8</xdr:row>
                    <xdr:rowOff>160020</xdr:rowOff>
                  </to>
                </anchor>
              </controlPr>
            </control>
          </mc:Choice>
        </mc:AlternateContent>
        <mc:AlternateContent xmlns:mc="http://schemas.openxmlformats.org/markup-compatibility/2006">
          <mc:Choice Requires="x14">
            <control shapeId="30737" r:id="rId14" name="Button 17">
              <controlPr defaultSize="0" print="0" autoFill="0" autoPict="0" macro="[0]!InsertRowsNarrative">
                <anchor moveWithCells="1">
                  <from>
                    <xdr:col>8</xdr:col>
                    <xdr:colOff>213360</xdr:colOff>
                    <xdr:row>12</xdr:row>
                    <xdr:rowOff>22860</xdr:rowOff>
                  </from>
                  <to>
                    <xdr:col>10</xdr:col>
                    <xdr:colOff>708660</xdr:colOff>
                    <xdr:row>12</xdr:row>
                    <xdr:rowOff>259080</xdr:rowOff>
                  </to>
                </anchor>
              </controlPr>
            </control>
          </mc:Choice>
        </mc:AlternateContent>
        <mc:AlternateContent xmlns:mc="http://schemas.openxmlformats.org/markup-compatibility/2006">
          <mc:Choice Requires="x14">
            <control shapeId="30738" r:id="rId15" name="Button 18">
              <controlPr defaultSize="0" print="0" autoFill="0" autoPict="0" macro="[0]!InsertRowsNarrative">
                <anchor moveWithCells="1" sizeWithCells="1">
                  <from>
                    <xdr:col>8</xdr:col>
                    <xdr:colOff>198120</xdr:colOff>
                    <xdr:row>23</xdr:row>
                    <xdr:rowOff>22860</xdr:rowOff>
                  </from>
                  <to>
                    <xdr:col>11</xdr:col>
                    <xdr:colOff>0</xdr:colOff>
                    <xdr:row>23</xdr:row>
                    <xdr:rowOff>259080</xdr:rowOff>
                  </to>
                </anchor>
              </controlPr>
            </control>
          </mc:Choice>
        </mc:AlternateContent>
        <mc:AlternateContent xmlns:mc="http://schemas.openxmlformats.org/markup-compatibility/2006">
          <mc:Choice Requires="x14">
            <control shapeId="30739" r:id="rId16" name="Button 19">
              <controlPr defaultSize="0" print="0" autoFill="0" autoPict="0" macro="[0]!InsertRowsNarrative">
                <anchor moveWithCells="1" sizeWithCells="1">
                  <from>
                    <xdr:col>8</xdr:col>
                    <xdr:colOff>182880</xdr:colOff>
                    <xdr:row>34</xdr:row>
                    <xdr:rowOff>22860</xdr:rowOff>
                  </from>
                  <to>
                    <xdr:col>11</xdr:col>
                    <xdr:colOff>0</xdr:colOff>
                    <xdr:row>34</xdr:row>
                    <xdr:rowOff>259080</xdr:rowOff>
                  </to>
                </anchor>
              </controlPr>
            </control>
          </mc:Choice>
        </mc:AlternateContent>
        <mc:AlternateContent xmlns:mc="http://schemas.openxmlformats.org/markup-compatibility/2006">
          <mc:Choice Requires="x14">
            <control shapeId="30740" r:id="rId17" name="Button 20">
              <controlPr defaultSize="0" print="0" autoFill="0" autoPict="0" macro="[0]!InsertRowsNarrative">
                <anchor moveWithCells="1" sizeWithCells="1">
                  <from>
                    <xdr:col>8</xdr:col>
                    <xdr:colOff>213360</xdr:colOff>
                    <xdr:row>45</xdr:row>
                    <xdr:rowOff>22860</xdr:rowOff>
                  </from>
                  <to>
                    <xdr:col>11</xdr:col>
                    <xdr:colOff>0</xdr:colOff>
                    <xdr:row>45</xdr:row>
                    <xdr:rowOff>259080</xdr:rowOff>
                  </to>
                </anchor>
              </controlPr>
            </control>
          </mc:Choice>
        </mc:AlternateContent>
        <mc:AlternateContent xmlns:mc="http://schemas.openxmlformats.org/markup-compatibility/2006">
          <mc:Choice Requires="x14">
            <control shapeId="30741" r:id="rId18" name="Button 21">
              <controlPr defaultSize="0" print="0" autoFill="0" autoPict="0" macro="[0]!InsertRowsNarrative">
                <anchor moveWithCells="1" sizeWithCells="1">
                  <from>
                    <xdr:col>8</xdr:col>
                    <xdr:colOff>213360</xdr:colOff>
                    <xdr:row>56</xdr:row>
                    <xdr:rowOff>22860</xdr:rowOff>
                  </from>
                  <to>
                    <xdr:col>11</xdr:col>
                    <xdr:colOff>0</xdr:colOff>
                    <xdr:row>56</xdr:row>
                    <xdr:rowOff>259080</xdr:rowOff>
                  </to>
                </anchor>
              </controlPr>
            </control>
          </mc:Choice>
        </mc:AlternateContent>
        <mc:AlternateContent xmlns:mc="http://schemas.openxmlformats.org/markup-compatibility/2006">
          <mc:Choice Requires="x14">
            <control shapeId="30817" r:id="rId19" name="Button 97">
              <controlPr defaultSize="0" print="0" autoFill="0" autoPict="0" macro="[0]!InsertRowsNarrative">
                <anchor moveWithCells="1" sizeWithCells="1">
                  <from>
                    <xdr:col>8</xdr:col>
                    <xdr:colOff>327660</xdr:colOff>
                    <xdr:row>131</xdr:row>
                    <xdr:rowOff>68580</xdr:rowOff>
                  </from>
                  <to>
                    <xdr:col>10</xdr:col>
                    <xdr:colOff>556260</xdr:colOff>
                    <xdr:row>131</xdr:row>
                    <xdr:rowOff>350520</xdr:rowOff>
                  </to>
                </anchor>
              </controlPr>
            </control>
          </mc:Choice>
        </mc:AlternateContent>
        <mc:AlternateContent xmlns:mc="http://schemas.openxmlformats.org/markup-compatibility/2006">
          <mc:Choice Requires="x14">
            <control shapeId="30818" r:id="rId20" name="Button 98">
              <controlPr defaultSize="0" print="0" autoFill="0" autoPict="0" macro="[0]!InsertRowsNarrative">
                <anchor moveWithCells="1" sizeWithCells="1">
                  <from>
                    <xdr:col>8</xdr:col>
                    <xdr:colOff>228600</xdr:colOff>
                    <xdr:row>143</xdr:row>
                    <xdr:rowOff>30480</xdr:rowOff>
                  </from>
                  <to>
                    <xdr:col>10</xdr:col>
                    <xdr:colOff>632460</xdr:colOff>
                    <xdr:row>143</xdr:row>
                    <xdr:rowOff>289560</xdr:rowOff>
                  </to>
                </anchor>
              </controlPr>
            </control>
          </mc:Choice>
        </mc:AlternateContent>
        <mc:AlternateContent xmlns:mc="http://schemas.openxmlformats.org/markup-compatibility/2006">
          <mc:Choice Requires="x14">
            <control shapeId="30819" r:id="rId21" name="Button 99">
              <controlPr defaultSize="0" print="0" autoFill="0" autoPict="0" macro="[0]!DeleteConsultantItemPA1">
                <anchor moveWithCells="1" sizeWithCells="1">
                  <from>
                    <xdr:col>1</xdr:col>
                    <xdr:colOff>121920</xdr:colOff>
                    <xdr:row>75</xdr:row>
                    <xdr:rowOff>45720</xdr:rowOff>
                  </from>
                  <to>
                    <xdr:col>1</xdr:col>
                    <xdr:colOff>1813560</xdr:colOff>
                    <xdr:row>76</xdr:row>
                    <xdr:rowOff>137160</xdr:rowOff>
                  </to>
                </anchor>
              </controlPr>
            </control>
          </mc:Choice>
        </mc:AlternateContent>
        <mc:AlternateContent xmlns:mc="http://schemas.openxmlformats.org/markup-compatibility/2006">
          <mc:Choice Requires="x14">
            <control shapeId="30820" r:id="rId22" name="Button 100">
              <controlPr defaultSize="0" print="0" autoFill="0" autoPict="0" macro="[0]!DeleteOtherPA1">
                <anchor moveWithCells="1" sizeWithCells="1">
                  <from>
                    <xdr:col>1</xdr:col>
                    <xdr:colOff>121920</xdr:colOff>
                    <xdr:row>124</xdr:row>
                    <xdr:rowOff>60960</xdr:rowOff>
                  </from>
                  <to>
                    <xdr:col>1</xdr:col>
                    <xdr:colOff>1813560</xdr:colOff>
                    <xdr:row>124</xdr:row>
                    <xdr:rowOff>335280</xdr:rowOff>
                  </to>
                </anchor>
              </controlPr>
            </control>
          </mc:Choice>
        </mc:AlternateContent>
        <mc:AlternateContent xmlns:mc="http://schemas.openxmlformats.org/markup-compatibility/2006">
          <mc:Choice Requires="x14">
            <control shapeId="30821" r:id="rId23" name="Button 101">
              <controlPr defaultSize="0" print="0" autoFill="0" autoPict="0" macro="[0]!DeleteIndirectCostPA1">
                <anchor moveWithCells="1" sizeWithCells="1">
                  <from>
                    <xdr:col>1</xdr:col>
                    <xdr:colOff>114300</xdr:colOff>
                    <xdr:row>137</xdr:row>
                    <xdr:rowOff>45720</xdr:rowOff>
                  </from>
                  <to>
                    <xdr:col>1</xdr:col>
                    <xdr:colOff>1798320</xdr:colOff>
                    <xdr:row>137</xdr:row>
                    <xdr:rowOff>335280</xdr:rowOff>
                  </to>
                </anchor>
              </controlPr>
            </control>
          </mc:Choice>
        </mc:AlternateContent>
        <mc:AlternateContent xmlns:mc="http://schemas.openxmlformats.org/markup-compatibility/2006">
          <mc:Choice Requires="x14">
            <control shapeId="30822" r:id="rId24" name="Button 102">
              <controlPr defaultSize="0" print="0" autoFill="0" autoPict="0" macro="[0]!PA1AddConsultantItem">
                <anchor moveWithCells="1" sizeWithCells="1">
                  <from>
                    <xdr:col>0</xdr:col>
                    <xdr:colOff>45720</xdr:colOff>
                    <xdr:row>75</xdr:row>
                    <xdr:rowOff>45720</xdr:rowOff>
                  </from>
                  <to>
                    <xdr:col>1</xdr:col>
                    <xdr:colOff>83820</xdr:colOff>
                    <xdr:row>76</xdr:row>
                    <xdr:rowOff>144780</xdr:rowOff>
                  </to>
                </anchor>
              </controlPr>
            </control>
          </mc:Choice>
        </mc:AlternateContent>
        <mc:AlternateContent xmlns:mc="http://schemas.openxmlformats.org/markup-compatibility/2006">
          <mc:Choice Requires="x14">
            <control shapeId="30823" r:id="rId25" name="Button 103">
              <controlPr defaultSize="0" print="0" autoFill="0" autoPict="0" macro="[0]!PA1AddConsultantTravel">
                <anchor moveWithCells="1" sizeWithCells="1">
                  <from>
                    <xdr:col>0</xdr:col>
                    <xdr:colOff>68580</xdr:colOff>
                    <xdr:row>92</xdr:row>
                    <xdr:rowOff>144780</xdr:rowOff>
                  </from>
                  <to>
                    <xdr:col>1</xdr:col>
                    <xdr:colOff>106680</xdr:colOff>
                    <xdr:row>93</xdr:row>
                    <xdr:rowOff>0</xdr:rowOff>
                  </to>
                </anchor>
              </controlPr>
            </control>
          </mc:Choice>
        </mc:AlternateContent>
        <mc:AlternateContent xmlns:mc="http://schemas.openxmlformats.org/markup-compatibility/2006">
          <mc:Choice Requires="x14">
            <control shapeId="30824" r:id="rId26" name="Button 104">
              <controlPr defaultSize="0" print="0" autoFill="0" autoPict="0" macro="[0]!PA1DeleteConsultantTravel">
                <anchor moveWithCells="1" sizeWithCells="1">
                  <from>
                    <xdr:col>1</xdr:col>
                    <xdr:colOff>137160</xdr:colOff>
                    <xdr:row>92</xdr:row>
                    <xdr:rowOff>144780</xdr:rowOff>
                  </from>
                  <to>
                    <xdr:col>1</xdr:col>
                    <xdr:colOff>1821180</xdr:colOff>
                    <xdr:row>93</xdr:row>
                    <xdr:rowOff>0</xdr:rowOff>
                  </to>
                </anchor>
              </controlPr>
            </control>
          </mc:Choice>
        </mc:AlternateContent>
        <mc:AlternateContent xmlns:mc="http://schemas.openxmlformats.org/markup-compatibility/2006">
          <mc:Choice Requires="x14">
            <control shapeId="30825" r:id="rId27" name="Button 105">
              <controlPr defaultSize="0" print="0" autoFill="0" autoPict="0" macro="[0]!PA1AddOtherCost">
                <anchor moveWithCells="1" sizeWithCells="1">
                  <from>
                    <xdr:col>0</xdr:col>
                    <xdr:colOff>45720</xdr:colOff>
                    <xdr:row>124</xdr:row>
                    <xdr:rowOff>60960</xdr:rowOff>
                  </from>
                  <to>
                    <xdr:col>1</xdr:col>
                    <xdr:colOff>83820</xdr:colOff>
                    <xdr:row>124</xdr:row>
                    <xdr:rowOff>335280</xdr:rowOff>
                  </to>
                </anchor>
              </controlPr>
            </control>
          </mc:Choice>
        </mc:AlternateContent>
        <mc:AlternateContent xmlns:mc="http://schemas.openxmlformats.org/markup-compatibility/2006">
          <mc:Choice Requires="x14">
            <control shapeId="30826" r:id="rId28" name="Button 106">
              <controlPr defaultSize="0" print="0" autoFill="0" autoPict="0" macro="[0]!PA1AddIndirectCost">
                <anchor moveWithCells="1" sizeWithCells="1">
                  <from>
                    <xdr:col>0</xdr:col>
                    <xdr:colOff>38100</xdr:colOff>
                    <xdr:row>137</xdr:row>
                    <xdr:rowOff>45720</xdr:rowOff>
                  </from>
                  <to>
                    <xdr:col>1</xdr:col>
                    <xdr:colOff>76200</xdr:colOff>
                    <xdr:row>137</xdr:row>
                    <xdr:rowOff>350520</xdr:rowOff>
                  </to>
                </anchor>
              </controlPr>
            </control>
          </mc:Choice>
        </mc:AlternateContent>
        <mc:AlternateContent xmlns:mc="http://schemas.openxmlformats.org/markup-compatibility/2006">
          <mc:Choice Requires="x14">
            <control shapeId="30827" r:id="rId29" name="Button 107">
              <controlPr defaultSize="0" print="0" autoFill="0" autoPict="0" macro="[0]!DeleteConsultantItemPA1">
                <anchor moveWithCells="1" sizeWithCells="1">
                  <from>
                    <xdr:col>1</xdr:col>
                    <xdr:colOff>137160</xdr:colOff>
                    <xdr:row>105</xdr:row>
                    <xdr:rowOff>45720</xdr:rowOff>
                  </from>
                  <to>
                    <xdr:col>1</xdr:col>
                    <xdr:colOff>1813560</xdr:colOff>
                    <xdr:row>106</xdr:row>
                    <xdr:rowOff>137160</xdr:rowOff>
                  </to>
                </anchor>
              </controlPr>
            </control>
          </mc:Choice>
        </mc:AlternateContent>
        <mc:AlternateContent xmlns:mc="http://schemas.openxmlformats.org/markup-compatibility/2006">
          <mc:Choice Requires="x14">
            <control shapeId="30828" r:id="rId30" name="Button 108">
              <controlPr defaultSize="0" print="0" autoFill="0" autoPict="0" macro="[0]!PA1AddConsultantItem">
                <anchor moveWithCells="1" sizeWithCells="1">
                  <from>
                    <xdr:col>0</xdr:col>
                    <xdr:colOff>45720</xdr:colOff>
                    <xdr:row>105</xdr:row>
                    <xdr:rowOff>45720</xdr:rowOff>
                  </from>
                  <to>
                    <xdr:col>1</xdr:col>
                    <xdr:colOff>83820</xdr:colOff>
                    <xdr:row>106</xdr:row>
                    <xdr:rowOff>144780</xdr:rowOff>
                  </to>
                </anchor>
              </controlPr>
            </control>
          </mc:Choice>
        </mc:AlternateContent>
        <mc:AlternateContent xmlns:mc="http://schemas.openxmlformats.org/markup-compatibility/2006">
          <mc:Choice Requires="x14">
            <control shapeId="30829" r:id="rId31" name="Button 109">
              <controlPr defaultSize="0" print="0" autoFill="0" autoPict="0" macro="[0]!PA1AddConsultantTravel">
                <anchor moveWithCells="1" sizeWithCells="1">
                  <from>
                    <xdr:col>0</xdr:col>
                    <xdr:colOff>68580</xdr:colOff>
                    <xdr:row>116</xdr:row>
                    <xdr:rowOff>144780</xdr:rowOff>
                  </from>
                  <to>
                    <xdr:col>1</xdr:col>
                    <xdr:colOff>106680</xdr:colOff>
                    <xdr:row>117</xdr:row>
                    <xdr:rowOff>0</xdr:rowOff>
                  </to>
                </anchor>
              </controlPr>
            </control>
          </mc:Choice>
        </mc:AlternateContent>
        <mc:AlternateContent xmlns:mc="http://schemas.openxmlformats.org/markup-compatibility/2006">
          <mc:Choice Requires="x14">
            <control shapeId="30830" r:id="rId32" name="Button 110">
              <controlPr defaultSize="0" print="0" autoFill="0" autoPict="0" macro="[0]!PA1DeleteConsultantTravel">
                <anchor moveWithCells="1" sizeWithCells="1">
                  <from>
                    <xdr:col>1</xdr:col>
                    <xdr:colOff>144780</xdr:colOff>
                    <xdr:row>116</xdr:row>
                    <xdr:rowOff>144780</xdr:rowOff>
                  </from>
                  <to>
                    <xdr:col>1</xdr:col>
                    <xdr:colOff>1828800</xdr:colOff>
                    <xdr:row>117</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Data'!$A$33:$A$38</xm:f>
          </x14:formula1>
          <xm:sqref>D96:E96 D119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R1184"/>
  <sheetViews>
    <sheetView zoomScaleNormal="100" workbookViewId="0">
      <selection activeCell="A143" sqref="A143:H143"/>
    </sheetView>
  </sheetViews>
  <sheetFormatPr defaultColWidth="9.109375" defaultRowHeight="14.4" x14ac:dyDescent="0.3"/>
  <cols>
    <col min="1" max="1" width="24" style="4" customWidth="1"/>
    <col min="2" max="2" width="22.5546875" style="4" customWidth="1"/>
    <col min="3" max="3" width="9.44140625" style="4" customWidth="1"/>
    <col min="4" max="4" width="10.5546875" style="4" customWidth="1"/>
    <col min="5" max="5" width="7" style="4" customWidth="1"/>
    <col min="6" max="6" width="9" style="4" customWidth="1"/>
    <col min="7" max="7" width="8.33203125" style="4" customWidth="1"/>
    <col min="8" max="8" width="5.6640625" style="4" customWidth="1"/>
    <col min="9" max="9" width="11.44140625" style="4" customWidth="1"/>
    <col min="10" max="10" width="12.33203125" style="4" customWidth="1"/>
    <col min="11" max="11" width="11.33203125" style="4" customWidth="1"/>
    <col min="12" max="16384" width="9.109375" style="4"/>
  </cols>
  <sheetData>
    <row r="1" spans="1:14" ht="69.75" customHeight="1" x14ac:dyDescent="0.6">
      <c r="A1" s="537" t="str">
        <f>'Budget Sheet Instructions'!B22</f>
        <v xml:space="preserve">Comprehensive Tribal Victim Assistance Program </v>
      </c>
      <c r="B1" s="538"/>
      <c r="C1" s="538"/>
      <c r="D1" s="538"/>
      <c r="E1" s="538"/>
      <c r="F1" s="538"/>
      <c r="G1" s="13"/>
      <c r="H1" s="535" t="s">
        <v>170</v>
      </c>
      <c r="I1" s="535"/>
      <c r="J1" s="535"/>
      <c r="K1" s="536"/>
      <c r="L1" s="14"/>
      <c r="M1" s="14"/>
      <c r="N1" s="14"/>
    </row>
    <row r="2" spans="1:14" ht="15" customHeight="1" x14ac:dyDescent="0.3">
      <c r="A2" s="552" t="s">
        <v>42</v>
      </c>
      <c r="B2" s="539"/>
      <c r="C2" s="539"/>
      <c r="D2" s="539"/>
      <c r="E2" s="539"/>
      <c r="F2" s="539"/>
      <c r="G2" s="73"/>
      <c r="H2" s="73"/>
      <c r="I2" s="67" t="str">
        <f>'Budget Sheet Instructions'!J22</f>
        <v>OVC</v>
      </c>
      <c r="J2" s="66" t="str">
        <f>'Budget Sheet Instructions'!K22</f>
        <v>16.582</v>
      </c>
      <c r="K2" s="15"/>
      <c r="L2" s="14"/>
      <c r="M2" s="14"/>
      <c r="N2" s="14"/>
    </row>
    <row r="3" spans="1:14" ht="15" customHeight="1" x14ac:dyDescent="0.3">
      <c r="A3" s="672"/>
      <c r="B3" s="540"/>
      <c r="C3" s="540"/>
      <c r="D3" s="540"/>
      <c r="E3" s="540"/>
      <c r="F3" s="540"/>
      <c r="G3" s="74"/>
      <c r="H3" s="74"/>
      <c r="I3" s="74"/>
      <c r="J3" s="74"/>
      <c r="K3" s="16"/>
      <c r="L3" s="17"/>
      <c r="M3" s="14"/>
      <c r="N3" s="14"/>
    </row>
    <row r="4" spans="1:14" ht="15" customHeight="1" x14ac:dyDescent="0.3">
      <c r="A4" s="28" t="s">
        <v>77</v>
      </c>
      <c r="B4" s="26"/>
      <c r="C4" s="26"/>
      <c r="D4" s="26"/>
      <c r="E4" s="26"/>
      <c r="F4" s="26"/>
      <c r="G4" s="26"/>
      <c r="H4" s="26"/>
      <c r="I4" s="26"/>
      <c r="J4" s="26"/>
      <c r="K4" s="27"/>
      <c r="L4" s="17"/>
      <c r="M4" s="14"/>
      <c r="N4" s="14"/>
    </row>
    <row r="5" spans="1:14" ht="15" thickBot="1" x14ac:dyDescent="0.35">
      <c r="A5" s="20" t="s">
        <v>32</v>
      </c>
      <c r="B5" s="21"/>
      <c r="C5" s="21"/>
      <c r="D5" s="21"/>
      <c r="E5" s="21"/>
      <c r="F5" s="21"/>
      <c r="G5" s="21"/>
      <c r="H5" s="21"/>
      <c r="I5" s="21"/>
      <c r="J5" s="21"/>
      <c r="K5" s="22"/>
      <c r="L5" s="17"/>
      <c r="M5" s="14"/>
      <c r="N5" s="14"/>
    </row>
    <row r="6" spans="1:14" ht="15" thickTop="1" x14ac:dyDescent="0.3">
      <c r="A6" s="449" t="s">
        <v>11</v>
      </c>
      <c r="B6" s="451"/>
      <c r="C6" s="449" t="s">
        <v>3</v>
      </c>
      <c r="D6" s="450"/>
      <c r="E6" s="450"/>
      <c r="F6" s="450"/>
      <c r="G6" s="450"/>
      <c r="H6" s="450"/>
      <c r="I6" s="450"/>
      <c r="J6" s="450"/>
      <c r="K6" s="451"/>
      <c r="L6" s="17"/>
      <c r="M6" s="14"/>
      <c r="N6" s="14"/>
    </row>
    <row r="7" spans="1:14" ht="28.5" customHeight="1" x14ac:dyDescent="0.3">
      <c r="A7" s="452" t="s">
        <v>88</v>
      </c>
      <c r="B7" s="454"/>
      <c r="C7" s="452" t="s">
        <v>74</v>
      </c>
      <c r="D7" s="453"/>
      <c r="E7" s="453"/>
      <c r="F7" s="453"/>
      <c r="G7" s="453"/>
      <c r="H7" s="453"/>
      <c r="I7" s="453"/>
      <c r="J7" s="453"/>
      <c r="K7" s="454"/>
      <c r="L7" s="17"/>
      <c r="M7" s="14"/>
      <c r="N7" s="14"/>
    </row>
    <row r="8" spans="1:14" ht="15" customHeight="1" x14ac:dyDescent="0.3">
      <c r="A8" s="492"/>
      <c r="B8" s="492"/>
      <c r="C8" s="550" t="s">
        <v>115</v>
      </c>
      <c r="D8" s="646" t="s">
        <v>22</v>
      </c>
      <c r="E8" s="646" t="s">
        <v>72</v>
      </c>
      <c r="F8" s="522" t="s">
        <v>79</v>
      </c>
      <c r="G8" s="523"/>
      <c r="H8" s="647" t="s">
        <v>78</v>
      </c>
      <c r="I8" s="647" t="s">
        <v>75</v>
      </c>
      <c r="J8" s="657" t="s">
        <v>73</v>
      </c>
      <c r="K8" s="647" t="s">
        <v>51</v>
      </c>
      <c r="L8" s="17"/>
      <c r="M8" s="14"/>
      <c r="N8" s="14"/>
    </row>
    <row r="9" spans="1:14" ht="21.75" customHeight="1" x14ac:dyDescent="0.3">
      <c r="A9" s="492"/>
      <c r="B9" s="492"/>
      <c r="C9" s="551"/>
      <c r="D9" s="646"/>
      <c r="E9" s="646"/>
      <c r="F9" s="525"/>
      <c r="G9" s="526"/>
      <c r="H9" s="647"/>
      <c r="I9" s="647"/>
      <c r="J9" s="657"/>
      <c r="K9" s="647"/>
      <c r="L9" s="17"/>
      <c r="M9" s="14"/>
      <c r="N9" s="14"/>
    </row>
    <row r="10" spans="1:14" ht="30" hidden="1" customHeight="1" x14ac:dyDescent="0.3">
      <c r="A10" s="597"/>
      <c r="B10" s="597"/>
      <c r="C10" s="112"/>
      <c r="D10" s="78"/>
      <c r="E10" s="78"/>
      <c r="F10" s="618"/>
      <c r="G10" s="619"/>
      <c r="H10" s="54"/>
      <c r="I10" s="47">
        <f>CEILING(C10*D10*F10*H10,1)</f>
        <v>0</v>
      </c>
      <c r="J10" s="77"/>
      <c r="K10" s="47">
        <f>IF(I10-J10&lt;0,0,I10-J10)</f>
        <v>0</v>
      </c>
      <c r="L10" s="29"/>
      <c r="M10" s="14"/>
      <c r="N10" s="14"/>
    </row>
    <row r="11" spans="1:14" ht="30" hidden="1" customHeight="1" x14ac:dyDescent="0.3">
      <c r="A11" s="674"/>
      <c r="B11" s="674"/>
      <c r="C11" s="114"/>
      <c r="D11" s="85"/>
      <c r="E11" s="85"/>
      <c r="F11" s="675"/>
      <c r="G11" s="676"/>
      <c r="H11" s="80"/>
      <c r="I11" s="47">
        <f>CEILING(D11*F11*H11,1)</f>
        <v>0</v>
      </c>
      <c r="J11" s="79"/>
      <c r="K11" s="47">
        <f>IF(I11-J11&lt;0,0,I11-J11)</f>
        <v>0</v>
      </c>
      <c r="L11" s="29"/>
      <c r="M11" s="14"/>
      <c r="N11" s="14"/>
    </row>
    <row r="12" spans="1:14" x14ac:dyDescent="0.3">
      <c r="A12" s="585" t="s">
        <v>53</v>
      </c>
      <c r="B12" s="585"/>
      <c r="C12" s="585"/>
      <c r="D12" s="585"/>
      <c r="E12" s="585"/>
      <c r="F12" s="585"/>
      <c r="G12" s="585"/>
      <c r="H12" s="585"/>
      <c r="I12" s="47">
        <f>SUM(I10:I11)</f>
        <v>0</v>
      </c>
      <c r="J12" s="47">
        <f>SUM(J10:J11)</f>
        <v>0</v>
      </c>
      <c r="K12" s="47">
        <f>SUM(K10:K11)</f>
        <v>0</v>
      </c>
    </row>
    <row r="13" spans="1:14" ht="22.5" customHeight="1" x14ac:dyDescent="0.3">
      <c r="A13" s="57" t="s">
        <v>21</v>
      </c>
      <c r="B13" s="75"/>
      <c r="C13" s="110"/>
      <c r="D13" s="76"/>
      <c r="E13" s="76"/>
      <c r="F13" s="76"/>
      <c r="G13" s="76"/>
      <c r="H13" s="76"/>
      <c r="I13" s="55"/>
      <c r="J13" s="55"/>
      <c r="K13" s="56"/>
    </row>
    <row r="14" spans="1:14" ht="200.1" customHeight="1" x14ac:dyDescent="0.3">
      <c r="A14" s="433"/>
      <c r="B14" s="434"/>
      <c r="C14" s="434"/>
      <c r="D14" s="434"/>
      <c r="E14" s="434"/>
      <c r="F14" s="434"/>
      <c r="G14" s="434"/>
      <c r="H14" s="434"/>
      <c r="I14" s="434"/>
      <c r="J14" s="434"/>
      <c r="K14" s="435"/>
    </row>
    <row r="15" spans="1:14" ht="16.5" hidden="1" customHeight="1" x14ac:dyDescent="0.3">
      <c r="A15" s="439"/>
      <c r="B15" s="440"/>
      <c r="C15" s="440"/>
      <c r="D15" s="440"/>
      <c r="E15" s="440"/>
      <c r="F15" s="440"/>
      <c r="G15" s="440"/>
      <c r="H15" s="440"/>
      <c r="I15" s="440"/>
      <c r="J15" s="440"/>
      <c r="K15" s="441"/>
    </row>
    <row r="16" spans="1:14" ht="15" thickBot="1" x14ac:dyDescent="0.35">
      <c r="A16" s="20" t="s">
        <v>33</v>
      </c>
      <c r="B16" s="21"/>
      <c r="C16" s="21"/>
      <c r="D16" s="21"/>
      <c r="E16" s="21"/>
      <c r="F16" s="21"/>
      <c r="G16" s="21"/>
      <c r="H16" s="21"/>
      <c r="I16" s="21"/>
      <c r="J16" s="21"/>
      <c r="K16" s="22"/>
    </row>
    <row r="17" spans="1:11" ht="15" thickTop="1" x14ac:dyDescent="0.3">
      <c r="A17" s="449" t="s">
        <v>12</v>
      </c>
      <c r="B17" s="450"/>
      <c r="C17" s="451"/>
      <c r="D17" s="677" t="s">
        <v>3</v>
      </c>
      <c r="E17" s="677"/>
      <c r="F17" s="677"/>
      <c r="G17" s="677"/>
      <c r="H17" s="677"/>
      <c r="I17" s="677"/>
      <c r="J17" s="677"/>
      <c r="K17" s="677"/>
    </row>
    <row r="18" spans="1:11" ht="28.5" customHeight="1" x14ac:dyDescent="0.3">
      <c r="A18" s="452" t="s">
        <v>23</v>
      </c>
      <c r="B18" s="453"/>
      <c r="C18" s="454"/>
      <c r="D18" s="678" t="s">
        <v>84</v>
      </c>
      <c r="E18" s="678"/>
      <c r="F18" s="678"/>
      <c r="G18" s="678"/>
      <c r="H18" s="678"/>
      <c r="I18" s="678"/>
      <c r="J18" s="678"/>
      <c r="K18" s="678"/>
    </row>
    <row r="19" spans="1:11" ht="15" customHeight="1" x14ac:dyDescent="0.3">
      <c r="A19" s="560"/>
      <c r="B19" s="561"/>
      <c r="C19" s="562"/>
      <c r="D19" s="646" t="s">
        <v>96</v>
      </c>
      <c r="E19" s="646"/>
      <c r="F19" s="647" t="s">
        <v>72</v>
      </c>
      <c r="G19" s="647"/>
      <c r="H19" s="647"/>
      <c r="I19" s="647" t="s">
        <v>75</v>
      </c>
      <c r="J19" s="657" t="s">
        <v>73</v>
      </c>
      <c r="K19" s="647" t="s">
        <v>51</v>
      </c>
    </row>
    <row r="20" spans="1:11" ht="20.25" customHeight="1" x14ac:dyDescent="0.3">
      <c r="A20" s="563"/>
      <c r="B20" s="564"/>
      <c r="C20" s="565"/>
      <c r="D20" s="646"/>
      <c r="E20" s="646"/>
      <c r="F20" s="647"/>
      <c r="G20" s="647"/>
      <c r="H20" s="647"/>
      <c r="I20" s="647"/>
      <c r="J20" s="657"/>
      <c r="K20" s="647"/>
    </row>
    <row r="21" spans="1:11" ht="30" hidden="1" customHeight="1" x14ac:dyDescent="0.3">
      <c r="A21" s="620"/>
      <c r="B21" s="621"/>
      <c r="C21" s="622"/>
      <c r="D21" s="534"/>
      <c r="E21" s="534"/>
      <c r="F21" s="623"/>
      <c r="G21" s="623"/>
      <c r="H21" s="623"/>
      <c r="I21" s="47">
        <f>CEILING(D21*F21,1)</f>
        <v>0</v>
      </c>
      <c r="J21" s="77"/>
      <c r="K21" s="47">
        <f>IF(I21-J21&lt;0,0,I21-J21)</f>
        <v>0</v>
      </c>
    </row>
    <row r="22" spans="1:11" ht="30" hidden="1" customHeight="1" x14ac:dyDescent="0.3">
      <c r="A22" s="489"/>
      <c r="B22" s="491"/>
      <c r="C22" s="109"/>
      <c r="D22" s="667"/>
      <c r="E22" s="667"/>
      <c r="F22" s="668"/>
      <c r="G22" s="668"/>
      <c r="H22" s="668"/>
      <c r="I22" s="47">
        <f>CEILING(D22*F22,1)</f>
        <v>0</v>
      </c>
      <c r="J22" s="79"/>
      <c r="K22" s="47">
        <f>IF(I22-J22&lt;0,0,I22-J22)</f>
        <v>0</v>
      </c>
    </row>
    <row r="23" spans="1:11" x14ac:dyDescent="0.3">
      <c r="A23" s="474" t="s">
        <v>20</v>
      </c>
      <c r="B23" s="475"/>
      <c r="C23" s="475"/>
      <c r="D23" s="475"/>
      <c r="E23" s="475"/>
      <c r="F23" s="475"/>
      <c r="G23" s="475"/>
      <c r="H23" s="476"/>
      <c r="I23" s="47">
        <f>SUM(I21:I22)</f>
        <v>0</v>
      </c>
      <c r="J23" s="47">
        <f>SUM(J21:J22)</f>
        <v>0</v>
      </c>
      <c r="K23" s="47">
        <f>SUM(K21:K22)</f>
        <v>0</v>
      </c>
    </row>
    <row r="24" spans="1:11" ht="22.5" customHeight="1" x14ac:dyDescent="0.3">
      <c r="A24" s="57" t="s">
        <v>21</v>
      </c>
      <c r="B24" s="75"/>
      <c r="C24" s="110"/>
      <c r="D24" s="76"/>
      <c r="E24" s="76"/>
      <c r="F24" s="76"/>
      <c r="G24" s="76"/>
      <c r="H24" s="76"/>
      <c r="I24" s="55"/>
      <c r="J24" s="55"/>
      <c r="K24" s="56"/>
    </row>
    <row r="25" spans="1:11" ht="200.1" customHeight="1" x14ac:dyDescent="0.3">
      <c r="A25" s="433"/>
      <c r="B25" s="434"/>
      <c r="C25" s="434"/>
      <c r="D25" s="434"/>
      <c r="E25" s="434"/>
      <c r="F25" s="434"/>
      <c r="G25" s="434"/>
      <c r="H25" s="434"/>
      <c r="I25" s="434"/>
      <c r="J25" s="434"/>
      <c r="K25" s="435"/>
    </row>
    <row r="26" spans="1:11" ht="16.5" hidden="1" customHeight="1" x14ac:dyDescent="0.3">
      <c r="A26" s="439"/>
      <c r="B26" s="440"/>
      <c r="C26" s="440"/>
      <c r="D26" s="440"/>
      <c r="E26" s="440"/>
      <c r="F26" s="440"/>
      <c r="G26" s="440"/>
      <c r="H26" s="440"/>
      <c r="I26" s="440"/>
      <c r="J26" s="440"/>
      <c r="K26" s="441"/>
    </row>
    <row r="27" spans="1:11" ht="41.25" customHeight="1" thickBot="1" x14ac:dyDescent="0.35">
      <c r="A27" s="20" t="s">
        <v>34</v>
      </c>
      <c r="B27" s="695" t="s">
        <v>288</v>
      </c>
      <c r="C27" s="697"/>
      <c r="D27" s="697"/>
      <c r="E27" s="697"/>
      <c r="F27" s="697"/>
      <c r="G27" s="697"/>
      <c r="H27" s="697"/>
      <c r="I27" s="697"/>
      <c r="J27" s="697"/>
      <c r="K27" s="698"/>
    </row>
    <row r="28" spans="1:11" ht="15" thickTop="1" x14ac:dyDescent="0.3">
      <c r="A28" s="18" t="s">
        <v>13</v>
      </c>
      <c r="B28" s="477" t="s">
        <v>14</v>
      </c>
      <c r="C28" s="479"/>
      <c r="D28" s="477" t="s">
        <v>15</v>
      </c>
      <c r="E28" s="479"/>
      <c r="F28" s="669" t="s">
        <v>3</v>
      </c>
      <c r="G28" s="670"/>
      <c r="H28" s="670"/>
      <c r="I28" s="670"/>
      <c r="J28" s="670"/>
      <c r="K28" s="671"/>
    </row>
    <row r="29" spans="1:11" ht="47.25" customHeight="1" x14ac:dyDescent="0.3">
      <c r="A29" s="72" t="s">
        <v>24</v>
      </c>
      <c r="B29" s="452" t="s">
        <v>85</v>
      </c>
      <c r="C29" s="454"/>
      <c r="D29" s="452" t="s">
        <v>25</v>
      </c>
      <c r="E29" s="454"/>
      <c r="F29" s="452" t="s">
        <v>28</v>
      </c>
      <c r="G29" s="453"/>
      <c r="H29" s="453"/>
      <c r="I29" s="453"/>
      <c r="J29" s="453"/>
      <c r="K29" s="454"/>
    </row>
    <row r="30" spans="1:11" ht="15" customHeight="1" x14ac:dyDescent="0.3">
      <c r="A30" s="560"/>
      <c r="B30" s="561"/>
      <c r="C30" s="561"/>
      <c r="D30" s="561"/>
      <c r="E30" s="562"/>
      <c r="F30" s="647" t="s">
        <v>26</v>
      </c>
      <c r="G30" s="657" t="s">
        <v>71</v>
      </c>
      <c r="H30" s="647" t="s">
        <v>27</v>
      </c>
      <c r="I30" s="647" t="s">
        <v>75</v>
      </c>
      <c r="J30" s="657" t="s">
        <v>73</v>
      </c>
      <c r="K30" s="647" t="s">
        <v>51</v>
      </c>
    </row>
    <row r="31" spans="1:11" s="19" customFormat="1" ht="33.75" customHeight="1" x14ac:dyDescent="0.3">
      <c r="A31" s="563"/>
      <c r="B31" s="564"/>
      <c r="C31" s="564"/>
      <c r="D31" s="564"/>
      <c r="E31" s="565"/>
      <c r="F31" s="647"/>
      <c r="G31" s="657"/>
      <c r="H31" s="647"/>
      <c r="I31" s="647"/>
      <c r="J31" s="657"/>
      <c r="K31" s="647"/>
    </row>
    <row r="32" spans="1:11" s="19" customFormat="1" ht="45" hidden="1" customHeight="1" x14ac:dyDescent="0.3">
      <c r="A32" s="48"/>
      <c r="B32" s="624"/>
      <c r="C32" s="625"/>
      <c r="D32" s="460"/>
      <c r="E32" s="460"/>
      <c r="F32" s="78"/>
      <c r="G32" s="71"/>
      <c r="H32" s="49"/>
      <c r="I32" s="47">
        <f>CEILING(F32*G32*H32,1)</f>
        <v>0</v>
      </c>
      <c r="J32" s="77"/>
      <c r="K32" s="47">
        <f>IF(I32-J32&lt;0,0,I32-J32)</f>
        <v>0</v>
      </c>
    </row>
    <row r="33" spans="1:11" s="19" customFormat="1" ht="45" hidden="1" customHeight="1" x14ac:dyDescent="0.3">
      <c r="A33" s="81"/>
      <c r="B33" s="82"/>
      <c r="C33" s="108"/>
      <c r="D33" s="673"/>
      <c r="E33" s="673"/>
      <c r="F33" s="85"/>
      <c r="G33" s="83"/>
      <c r="H33" s="84"/>
      <c r="I33" s="47">
        <f>CEILING(F33*G33*H33,1)</f>
        <v>0</v>
      </c>
      <c r="J33" s="79"/>
      <c r="K33" s="47">
        <f>IF(I33-J33&lt;0,0,I33-J33)</f>
        <v>0</v>
      </c>
    </row>
    <row r="34" spans="1:11" x14ac:dyDescent="0.3">
      <c r="A34" s="474" t="s">
        <v>20</v>
      </c>
      <c r="B34" s="475"/>
      <c r="C34" s="475"/>
      <c r="D34" s="475"/>
      <c r="E34" s="475"/>
      <c r="F34" s="475"/>
      <c r="G34" s="475"/>
      <c r="H34" s="476"/>
      <c r="I34" s="47">
        <f>SUM(I32:I33)</f>
        <v>0</v>
      </c>
      <c r="J34" s="47">
        <f>SUM(J32:J33)</f>
        <v>0</v>
      </c>
      <c r="K34" s="47">
        <f>SUM(K32:K33)</f>
        <v>0</v>
      </c>
    </row>
    <row r="35" spans="1:11" ht="22.5" customHeight="1" x14ac:dyDescent="0.3">
      <c r="A35" s="57" t="s">
        <v>21</v>
      </c>
      <c r="B35" s="75"/>
      <c r="C35" s="110"/>
      <c r="D35" s="76"/>
      <c r="E35" s="76"/>
      <c r="F35" s="76"/>
      <c r="G35" s="76"/>
      <c r="H35" s="76"/>
      <c r="I35" s="55"/>
      <c r="J35" s="55"/>
      <c r="K35" s="56"/>
    </row>
    <row r="36" spans="1:11" ht="200.1" customHeight="1" x14ac:dyDescent="0.3">
      <c r="A36" s="433"/>
      <c r="B36" s="434"/>
      <c r="C36" s="434"/>
      <c r="D36" s="434"/>
      <c r="E36" s="434"/>
      <c r="F36" s="434"/>
      <c r="G36" s="434"/>
      <c r="H36" s="434"/>
      <c r="I36" s="434"/>
      <c r="J36" s="434"/>
      <c r="K36" s="435"/>
    </row>
    <row r="37" spans="1:11" ht="16.5" hidden="1" customHeight="1" x14ac:dyDescent="0.3">
      <c r="A37" s="439"/>
      <c r="B37" s="440"/>
      <c r="C37" s="440"/>
      <c r="D37" s="440"/>
      <c r="E37" s="440"/>
      <c r="F37" s="440"/>
      <c r="G37" s="440"/>
      <c r="H37" s="440"/>
      <c r="I37" s="440"/>
      <c r="J37" s="440"/>
      <c r="K37" s="441"/>
    </row>
    <row r="38" spans="1:11" ht="15" thickBot="1" x14ac:dyDescent="0.35">
      <c r="A38" s="20" t="s">
        <v>35</v>
      </c>
      <c r="B38" s="21"/>
      <c r="C38" s="21"/>
      <c r="D38" s="21"/>
      <c r="E38" s="21"/>
      <c r="F38" s="21"/>
      <c r="G38" s="21"/>
      <c r="H38" s="21"/>
      <c r="I38" s="21"/>
      <c r="J38" s="21"/>
      <c r="K38" s="22"/>
    </row>
    <row r="39" spans="1:11" ht="15" thickTop="1" x14ac:dyDescent="0.3">
      <c r="A39" s="449" t="s">
        <v>18</v>
      </c>
      <c r="B39" s="450"/>
      <c r="C39" s="451"/>
      <c r="D39" s="658" t="s">
        <v>3</v>
      </c>
      <c r="E39" s="659"/>
      <c r="F39" s="659"/>
      <c r="G39" s="659"/>
      <c r="H39" s="659"/>
      <c r="I39" s="659"/>
      <c r="J39" s="659"/>
      <c r="K39" s="660"/>
    </row>
    <row r="40" spans="1:11" ht="30" customHeight="1" x14ac:dyDescent="0.3">
      <c r="A40" s="452" t="s">
        <v>29</v>
      </c>
      <c r="B40" s="453"/>
      <c r="C40" s="454"/>
      <c r="D40" s="452" t="s">
        <v>30</v>
      </c>
      <c r="E40" s="453"/>
      <c r="F40" s="453"/>
      <c r="G40" s="453"/>
      <c r="H40" s="453"/>
      <c r="I40" s="453"/>
      <c r="J40" s="453"/>
      <c r="K40" s="454"/>
    </row>
    <row r="41" spans="1:11" ht="15" customHeight="1" x14ac:dyDescent="0.3">
      <c r="A41" s="560"/>
      <c r="B41" s="561"/>
      <c r="C41" s="562"/>
      <c r="D41" s="646" t="s">
        <v>31</v>
      </c>
      <c r="E41" s="646"/>
      <c r="F41" s="647" t="s">
        <v>26</v>
      </c>
      <c r="G41" s="647"/>
      <c r="H41" s="647"/>
      <c r="I41" s="647" t="s">
        <v>75</v>
      </c>
      <c r="J41" s="657" t="s">
        <v>73</v>
      </c>
      <c r="K41" s="647" t="s">
        <v>51</v>
      </c>
    </row>
    <row r="42" spans="1:11" x14ac:dyDescent="0.3">
      <c r="A42" s="563"/>
      <c r="B42" s="564"/>
      <c r="C42" s="565"/>
      <c r="D42" s="646"/>
      <c r="E42" s="646"/>
      <c r="F42" s="647"/>
      <c r="G42" s="647"/>
      <c r="H42" s="647"/>
      <c r="I42" s="647"/>
      <c r="J42" s="657"/>
      <c r="K42" s="647"/>
    </row>
    <row r="43" spans="1:11" ht="45.75" hidden="1" customHeight="1" x14ac:dyDescent="0.3">
      <c r="A43" s="511"/>
      <c r="B43" s="512"/>
      <c r="C43" s="513"/>
      <c r="D43" s="586"/>
      <c r="E43" s="586"/>
      <c r="F43" s="534"/>
      <c r="G43" s="534"/>
      <c r="H43" s="534"/>
      <c r="I43" s="47">
        <f>CEILING(D43*F43,1)</f>
        <v>0</v>
      </c>
      <c r="J43" s="77"/>
      <c r="K43" s="47">
        <f>IF(I43-J43&lt;0,0,I43-J43)</f>
        <v>0</v>
      </c>
    </row>
    <row r="44" spans="1:11" ht="45.75" hidden="1" customHeight="1" x14ac:dyDescent="0.3">
      <c r="A44" s="665"/>
      <c r="B44" s="666"/>
      <c r="C44" s="111"/>
      <c r="D44" s="663"/>
      <c r="E44" s="663"/>
      <c r="F44" s="667"/>
      <c r="G44" s="667"/>
      <c r="H44" s="667"/>
      <c r="I44" s="47">
        <f>CEILING(D44*F44,1)</f>
        <v>0</v>
      </c>
      <c r="J44" s="79"/>
      <c r="K44" s="47">
        <f>IF(I44-J44&lt;0,0,I44-J44)</f>
        <v>0</v>
      </c>
    </row>
    <row r="45" spans="1:11" x14ac:dyDescent="0.3">
      <c r="A45" s="474" t="s">
        <v>20</v>
      </c>
      <c r="B45" s="475"/>
      <c r="C45" s="475"/>
      <c r="D45" s="475"/>
      <c r="E45" s="475"/>
      <c r="F45" s="475"/>
      <c r="G45" s="475"/>
      <c r="H45" s="476"/>
      <c r="I45" s="47">
        <f>SUM(I43:I44)</f>
        <v>0</v>
      </c>
      <c r="J45" s="47">
        <f>SUM(J43:J44)</f>
        <v>0</v>
      </c>
      <c r="K45" s="47">
        <f>SUM(K43:K44)</f>
        <v>0</v>
      </c>
    </row>
    <row r="46" spans="1:11" ht="22.5" customHeight="1" x14ac:dyDescent="0.3">
      <c r="A46" s="57" t="s">
        <v>21</v>
      </c>
      <c r="B46" s="75"/>
      <c r="C46" s="110"/>
      <c r="D46" s="76"/>
      <c r="E46" s="76"/>
      <c r="F46" s="76"/>
      <c r="G46" s="76"/>
      <c r="H46" s="76"/>
      <c r="I46" s="55"/>
      <c r="J46" s="55"/>
      <c r="K46" s="56"/>
    </row>
    <row r="47" spans="1:11" ht="200.1" customHeight="1" x14ac:dyDescent="0.3">
      <c r="A47" s="433"/>
      <c r="B47" s="434"/>
      <c r="C47" s="434"/>
      <c r="D47" s="434"/>
      <c r="E47" s="434"/>
      <c r="F47" s="434"/>
      <c r="G47" s="434"/>
      <c r="H47" s="434"/>
      <c r="I47" s="434"/>
      <c r="J47" s="434"/>
      <c r="K47" s="435"/>
    </row>
    <row r="48" spans="1:11" ht="16.5" hidden="1" customHeight="1" x14ac:dyDescent="0.3">
      <c r="A48" s="439"/>
      <c r="B48" s="440"/>
      <c r="C48" s="440"/>
      <c r="D48" s="440"/>
      <c r="E48" s="440"/>
      <c r="F48" s="440"/>
      <c r="G48" s="440"/>
      <c r="H48" s="440"/>
      <c r="I48" s="440"/>
      <c r="J48" s="440"/>
      <c r="K48" s="441"/>
    </row>
    <row r="49" spans="1:11" ht="15" thickBot="1" x14ac:dyDescent="0.35">
      <c r="A49" s="20" t="s">
        <v>37</v>
      </c>
      <c r="B49" s="21"/>
      <c r="C49" s="21"/>
      <c r="D49" s="21"/>
      <c r="E49" s="21"/>
      <c r="F49" s="21"/>
      <c r="G49" s="21"/>
      <c r="H49" s="21"/>
      <c r="I49" s="21"/>
      <c r="J49" s="21"/>
      <c r="K49" s="22"/>
    </row>
    <row r="50" spans="1:11" ht="15" thickTop="1" x14ac:dyDescent="0.3">
      <c r="A50" s="449" t="s">
        <v>16</v>
      </c>
      <c r="B50" s="450"/>
      <c r="C50" s="451"/>
      <c r="D50" s="658" t="s">
        <v>3</v>
      </c>
      <c r="E50" s="659"/>
      <c r="F50" s="659"/>
      <c r="G50" s="659"/>
      <c r="H50" s="659"/>
      <c r="I50" s="659"/>
      <c r="J50" s="659"/>
      <c r="K50" s="660"/>
    </row>
    <row r="51" spans="1:11" ht="28.5" customHeight="1" x14ac:dyDescent="0.3">
      <c r="A51" s="452" t="s">
        <v>36</v>
      </c>
      <c r="B51" s="453"/>
      <c r="C51" s="454"/>
      <c r="D51" s="452" t="s">
        <v>38</v>
      </c>
      <c r="E51" s="453"/>
      <c r="F51" s="453"/>
      <c r="G51" s="453"/>
      <c r="H51" s="453"/>
      <c r="I51" s="453"/>
      <c r="J51" s="453"/>
      <c r="K51" s="454"/>
    </row>
    <row r="52" spans="1:11" ht="15" customHeight="1" x14ac:dyDescent="0.3">
      <c r="A52" s="560"/>
      <c r="B52" s="561"/>
      <c r="C52" s="562"/>
      <c r="D52" s="646" t="s">
        <v>31</v>
      </c>
      <c r="E52" s="646"/>
      <c r="F52" s="647" t="s">
        <v>26</v>
      </c>
      <c r="G52" s="647"/>
      <c r="H52" s="647"/>
      <c r="I52" s="647" t="s">
        <v>75</v>
      </c>
      <c r="J52" s="657" t="s">
        <v>73</v>
      </c>
      <c r="K52" s="647" t="s">
        <v>51</v>
      </c>
    </row>
    <row r="53" spans="1:11" x14ac:dyDescent="0.3">
      <c r="A53" s="563"/>
      <c r="B53" s="564"/>
      <c r="C53" s="565"/>
      <c r="D53" s="646"/>
      <c r="E53" s="646"/>
      <c r="F53" s="647"/>
      <c r="G53" s="647"/>
      <c r="H53" s="647"/>
      <c r="I53" s="647"/>
      <c r="J53" s="657"/>
      <c r="K53" s="647"/>
    </row>
    <row r="54" spans="1:11" ht="30" hidden="1" customHeight="1" x14ac:dyDescent="0.3">
      <c r="A54" s="620"/>
      <c r="B54" s="621"/>
      <c r="C54" s="622"/>
      <c r="D54" s="586"/>
      <c r="E54" s="586"/>
      <c r="F54" s="559"/>
      <c r="G54" s="559"/>
      <c r="H54" s="559"/>
      <c r="I54" s="47">
        <f>CEILING(D54*F54,1)</f>
        <v>0</v>
      </c>
      <c r="J54" s="77"/>
      <c r="K54" s="47">
        <f>IF(I54-J54&lt;0,0,I54-J54)</f>
        <v>0</v>
      </c>
    </row>
    <row r="55" spans="1:11" ht="30" hidden="1" customHeight="1" x14ac:dyDescent="0.3">
      <c r="A55" s="489"/>
      <c r="B55" s="491"/>
      <c r="C55" s="109"/>
      <c r="D55" s="663"/>
      <c r="E55" s="663"/>
      <c r="F55" s="664"/>
      <c r="G55" s="664"/>
      <c r="H55" s="664"/>
      <c r="I55" s="47">
        <f>CEILING(D55*F55,1)</f>
        <v>0</v>
      </c>
      <c r="J55" s="79"/>
      <c r="K55" s="47">
        <f>IF(I55-J55&lt;0,0,I55-J55)</f>
        <v>0</v>
      </c>
    </row>
    <row r="56" spans="1:11" x14ac:dyDescent="0.3">
      <c r="A56" s="474" t="s">
        <v>20</v>
      </c>
      <c r="B56" s="475"/>
      <c r="C56" s="475"/>
      <c r="D56" s="475"/>
      <c r="E56" s="475"/>
      <c r="F56" s="475"/>
      <c r="G56" s="475"/>
      <c r="H56" s="476"/>
      <c r="I56" s="47">
        <f>SUM(I54:I55)</f>
        <v>0</v>
      </c>
      <c r="J56" s="47">
        <f>SUM(J54:J55)</f>
        <v>0</v>
      </c>
      <c r="K56" s="47">
        <f>SUM(K54:K55)</f>
        <v>0</v>
      </c>
    </row>
    <row r="57" spans="1:11" ht="22.5" customHeight="1" x14ac:dyDescent="0.3">
      <c r="A57" s="57" t="s">
        <v>21</v>
      </c>
      <c r="B57" s="75"/>
      <c r="C57" s="110"/>
      <c r="D57" s="76"/>
      <c r="E57" s="76"/>
      <c r="F57" s="76"/>
      <c r="G57" s="76"/>
      <c r="H57" s="76"/>
      <c r="I57" s="55"/>
      <c r="J57" s="55"/>
      <c r="K57" s="56"/>
    </row>
    <row r="58" spans="1:11" ht="200.1" customHeight="1" x14ac:dyDescent="0.3">
      <c r="A58" s="433"/>
      <c r="B58" s="434"/>
      <c r="C58" s="434"/>
      <c r="D58" s="434"/>
      <c r="E58" s="434"/>
      <c r="F58" s="434"/>
      <c r="G58" s="434"/>
      <c r="H58" s="434"/>
      <c r="I58" s="434"/>
      <c r="J58" s="434"/>
      <c r="K58" s="435"/>
    </row>
    <row r="59" spans="1:11" ht="16.5" hidden="1" customHeight="1" x14ac:dyDescent="0.3">
      <c r="A59" s="439"/>
      <c r="B59" s="440"/>
      <c r="C59" s="440"/>
      <c r="D59" s="440"/>
      <c r="E59" s="440"/>
      <c r="F59" s="440"/>
      <c r="G59" s="440"/>
      <c r="H59" s="440"/>
      <c r="I59" s="440"/>
      <c r="J59" s="440"/>
      <c r="K59" s="441"/>
    </row>
    <row r="60" spans="1:11" ht="15" thickBot="1" x14ac:dyDescent="0.35">
      <c r="A60" s="20" t="s">
        <v>39</v>
      </c>
      <c r="B60" s="21"/>
      <c r="C60" s="21"/>
      <c r="D60" s="21"/>
      <c r="E60" s="21"/>
      <c r="F60" s="21"/>
      <c r="G60" s="21"/>
      <c r="H60" s="21"/>
      <c r="I60" s="21"/>
      <c r="J60" s="21"/>
      <c r="K60" s="22"/>
    </row>
    <row r="61" spans="1:11" ht="15" thickTop="1" x14ac:dyDescent="0.3">
      <c r="A61" s="449" t="s">
        <v>17</v>
      </c>
      <c r="B61" s="450"/>
      <c r="C61" s="451"/>
      <c r="D61" s="658" t="s">
        <v>3</v>
      </c>
      <c r="E61" s="659"/>
      <c r="F61" s="659"/>
      <c r="G61" s="659"/>
      <c r="H61" s="659"/>
      <c r="I61" s="659"/>
      <c r="J61" s="659"/>
      <c r="K61" s="660"/>
    </row>
    <row r="62" spans="1:11" ht="28.5" customHeight="1" x14ac:dyDescent="0.3">
      <c r="A62" s="452" t="s">
        <v>86</v>
      </c>
      <c r="B62" s="453"/>
      <c r="C62" s="454"/>
      <c r="D62" s="469" t="s">
        <v>40</v>
      </c>
      <c r="E62" s="470"/>
      <c r="F62" s="470"/>
      <c r="G62" s="470"/>
      <c r="H62" s="470"/>
      <c r="I62" s="470"/>
      <c r="J62" s="470"/>
      <c r="K62" s="471"/>
    </row>
    <row r="63" spans="1:11" ht="15" customHeight="1" x14ac:dyDescent="0.3">
      <c r="A63" s="560"/>
      <c r="B63" s="561"/>
      <c r="C63" s="562"/>
      <c r="D63" s="646" t="s">
        <v>31</v>
      </c>
      <c r="E63" s="646"/>
      <c r="F63" s="647" t="s">
        <v>26</v>
      </c>
      <c r="G63" s="647"/>
      <c r="H63" s="647"/>
      <c r="I63" s="647" t="s">
        <v>75</v>
      </c>
      <c r="J63" s="657" t="s">
        <v>73</v>
      </c>
      <c r="K63" s="647" t="s">
        <v>51</v>
      </c>
    </row>
    <row r="64" spans="1:11" x14ac:dyDescent="0.3">
      <c r="A64" s="563"/>
      <c r="B64" s="564"/>
      <c r="C64" s="565"/>
      <c r="D64" s="646"/>
      <c r="E64" s="646"/>
      <c r="F64" s="647"/>
      <c r="G64" s="647"/>
      <c r="H64" s="647"/>
      <c r="I64" s="647"/>
      <c r="J64" s="657"/>
      <c r="K64" s="647"/>
    </row>
    <row r="65" spans="1:18" ht="30" hidden="1" customHeight="1" x14ac:dyDescent="0.3">
      <c r="A65" s="654"/>
      <c r="B65" s="655"/>
      <c r="C65" s="656"/>
      <c r="D65" s="661"/>
      <c r="E65" s="661"/>
      <c r="F65" s="662"/>
      <c r="G65" s="662"/>
      <c r="H65" s="662"/>
      <c r="I65" s="47">
        <f>CEILING(D65*F65,1)</f>
        <v>0</v>
      </c>
      <c r="J65" s="77"/>
      <c r="K65" s="47">
        <f>IF(I65-J65&lt;0,0,I65-J65)</f>
        <v>0</v>
      </c>
    </row>
    <row r="66" spans="1:18" ht="30" customHeight="1" x14ac:dyDescent="0.3">
      <c r="A66" s="654" t="s">
        <v>55</v>
      </c>
      <c r="B66" s="655"/>
      <c r="C66" s="656"/>
      <c r="D66" s="661"/>
      <c r="E66" s="661"/>
      <c r="F66" s="662"/>
      <c r="G66" s="662"/>
      <c r="H66" s="662"/>
      <c r="I66" s="47">
        <f>CEILING(D66*F66,1)</f>
        <v>0</v>
      </c>
      <c r="J66" s="79"/>
      <c r="K66" s="47">
        <f>IF(I66-J66&lt;0,0,I66-J66)</f>
        <v>0</v>
      </c>
    </row>
    <row r="67" spans="1:18" x14ac:dyDescent="0.3">
      <c r="A67" s="474" t="s">
        <v>20</v>
      </c>
      <c r="B67" s="475"/>
      <c r="C67" s="475"/>
      <c r="D67" s="475"/>
      <c r="E67" s="475"/>
      <c r="F67" s="475"/>
      <c r="G67" s="475"/>
      <c r="H67" s="476"/>
      <c r="I67" s="47">
        <f>SUM(I65:I66)</f>
        <v>0</v>
      </c>
      <c r="J67" s="47">
        <f>SUM(J65:J66)</f>
        <v>0</v>
      </c>
      <c r="K67" s="47">
        <f>SUM(K65:K66)</f>
        <v>0</v>
      </c>
    </row>
    <row r="68" spans="1:18" ht="22.5" customHeight="1" x14ac:dyDescent="0.3">
      <c r="A68" s="57" t="s">
        <v>21</v>
      </c>
      <c r="B68" s="75"/>
      <c r="C68" s="110"/>
      <c r="D68" s="76"/>
      <c r="E68" s="76"/>
      <c r="F68" s="76"/>
      <c r="G68" s="76"/>
      <c r="H68" s="76"/>
      <c r="I68" s="55"/>
      <c r="J68" s="55"/>
      <c r="K68" s="56"/>
    </row>
    <row r="69" spans="1:18" ht="200.1" customHeight="1" x14ac:dyDescent="0.3">
      <c r="A69" s="639"/>
      <c r="B69" s="640"/>
      <c r="C69" s="640"/>
      <c r="D69" s="640"/>
      <c r="E69" s="640"/>
      <c r="F69" s="640"/>
      <c r="G69" s="640"/>
      <c r="H69" s="640"/>
      <c r="I69" s="640"/>
      <c r="J69" s="640"/>
      <c r="K69" s="641"/>
    </row>
    <row r="70" spans="1:18" ht="16.5" hidden="1" customHeight="1" x14ac:dyDescent="0.3">
      <c r="A70" s="642"/>
      <c r="B70" s="643"/>
      <c r="C70" s="643"/>
      <c r="D70" s="643"/>
      <c r="E70" s="643"/>
      <c r="F70" s="643"/>
      <c r="G70" s="643"/>
      <c r="H70" s="643"/>
      <c r="I70" s="643"/>
      <c r="J70" s="643"/>
      <c r="K70" s="644"/>
    </row>
    <row r="71" spans="1:18" ht="15" thickBot="1" x14ac:dyDescent="0.35">
      <c r="A71" s="298" t="s">
        <v>291</v>
      </c>
      <c r="B71" s="299"/>
      <c r="C71" s="299"/>
      <c r="D71" s="299"/>
      <c r="E71" s="299"/>
      <c r="F71" s="299"/>
      <c r="G71" s="299"/>
      <c r="H71" s="299"/>
      <c r="I71" s="299"/>
      <c r="J71" s="299"/>
      <c r="K71" s="22"/>
      <c r="L71" s="187"/>
      <c r="M71" s="187"/>
      <c r="N71" s="166"/>
      <c r="O71" s="166"/>
    </row>
    <row r="72" spans="1:18" ht="15" thickTop="1" x14ac:dyDescent="0.3">
      <c r="A72" s="645" t="s">
        <v>292</v>
      </c>
      <c r="B72" s="645"/>
      <c r="C72" s="645"/>
      <c r="D72" s="645"/>
      <c r="E72" s="645"/>
      <c r="F72" s="645"/>
      <c r="G72" s="645"/>
      <c r="H72" s="645"/>
      <c r="I72" s="645"/>
      <c r="J72" s="645"/>
      <c r="K72" s="645"/>
      <c r="L72" s="187"/>
      <c r="M72" s="187"/>
      <c r="N72" s="166"/>
      <c r="O72" s="166"/>
    </row>
    <row r="73" spans="1:18" ht="26.25" customHeight="1" x14ac:dyDescent="0.3">
      <c r="A73" s="626" t="s">
        <v>293</v>
      </c>
      <c r="B73" s="626"/>
      <c r="C73" s="626"/>
      <c r="D73" s="626"/>
      <c r="E73" s="626"/>
      <c r="F73" s="626"/>
      <c r="G73" s="626"/>
      <c r="H73" s="626"/>
      <c r="I73" s="626"/>
      <c r="J73" s="626"/>
      <c r="K73" s="626"/>
      <c r="L73" s="187"/>
      <c r="M73" s="187"/>
      <c r="N73" s="166"/>
      <c r="O73" s="166"/>
    </row>
    <row r="74" spans="1:18" x14ac:dyDescent="0.3">
      <c r="A74" s="576" t="s">
        <v>19</v>
      </c>
      <c r="B74" s="577"/>
      <c r="C74" s="578"/>
      <c r="D74" s="627" t="s">
        <v>294</v>
      </c>
      <c r="E74" s="627"/>
      <c r="F74" s="627"/>
      <c r="G74" s="627" t="s">
        <v>297</v>
      </c>
      <c r="H74" s="627"/>
      <c r="I74" s="627" t="s">
        <v>3</v>
      </c>
      <c r="J74" s="627"/>
      <c r="K74" s="627"/>
      <c r="L74" s="187"/>
      <c r="M74" s="166"/>
      <c r="N74" s="166"/>
    </row>
    <row r="75" spans="1:18" ht="88.2" customHeight="1" x14ac:dyDescent="0.3">
      <c r="A75" s="579" t="s">
        <v>296</v>
      </c>
      <c r="B75" s="580"/>
      <c r="C75" s="581"/>
      <c r="D75" s="626" t="s">
        <v>295</v>
      </c>
      <c r="E75" s="626"/>
      <c r="F75" s="626"/>
      <c r="G75" s="626" t="s">
        <v>298</v>
      </c>
      <c r="H75" s="626"/>
      <c r="I75" s="626" t="s">
        <v>223</v>
      </c>
      <c r="J75" s="626"/>
      <c r="K75" s="626"/>
      <c r="L75" s="187"/>
      <c r="M75" s="166"/>
      <c r="N75" s="166"/>
    </row>
    <row r="76" spans="1:18" ht="15" customHeight="1" x14ac:dyDescent="0.3">
      <c r="A76" s="311"/>
      <c r="B76" s="312"/>
      <c r="C76" s="312"/>
      <c r="D76" s="312"/>
      <c r="E76" s="312"/>
      <c r="F76" s="312"/>
      <c r="G76" s="312"/>
      <c r="H76" s="312"/>
      <c r="I76" s="458" t="s">
        <v>75</v>
      </c>
      <c r="J76" s="465" t="s">
        <v>73</v>
      </c>
      <c r="K76" s="458" t="s">
        <v>51</v>
      </c>
      <c r="O76" s="187"/>
      <c r="P76" s="187"/>
      <c r="Q76" s="166"/>
      <c r="R76" s="166"/>
    </row>
    <row r="77" spans="1:18" x14ac:dyDescent="0.3">
      <c r="A77" s="313"/>
      <c r="B77" s="314"/>
      <c r="C77" s="314"/>
      <c r="D77" s="314"/>
      <c r="E77" s="314"/>
      <c r="F77" s="314"/>
      <c r="G77" s="314"/>
      <c r="H77" s="314"/>
      <c r="I77" s="459"/>
      <c r="J77" s="466"/>
      <c r="K77" s="459"/>
      <c r="O77" s="187"/>
      <c r="P77" s="187"/>
      <c r="Q77" s="166"/>
      <c r="R77" s="166"/>
    </row>
    <row r="78" spans="1:18" ht="30" hidden="1" customHeight="1" x14ac:dyDescent="0.3">
      <c r="A78" s="511"/>
      <c r="B78" s="512"/>
      <c r="C78" s="513"/>
      <c r="D78" s="511"/>
      <c r="E78" s="512"/>
      <c r="F78" s="512"/>
      <c r="G78" s="513"/>
      <c r="H78" s="511"/>
      <c r="I78" s="512"/>
      <c r="J78" s="512"/>
      <c r="K78" s="513"/>
      <c r="L78" s="294">
        <v>0</v>
      </c>
      <c r="M78" s="301">
        <v>0</v>
      </c>
      <c r="N78" s="293">
        <f>IF(L78-M78&lt;0,0,L78-M78)</f>
        <v>0</v>
      </c>
      <c r="O78" s="187"/>
      <c r="P78" s="187"/>
      <c r="Q78" s="166"/>
      <c r="R78" s="166"/>
    </row>
    <row r="79" spans="1:18" hidden="1" x14ac:dyDescent="0.3">
      <c r="A79" s="511"/>
      <c r="B79" s="512"/>
      <c r="C79" s="513"/>
      <c r="D79" s="511"/>
      <c r="E79" s="512"/>
      <c r="F79" s="512"/>
      <c r="G79" s="513"/>
      <c r="H79" s="511"/>
      <c r="I79" s="512"/>
      <c r="J79" s="512"/>
      <c r="K79" s="513"/>
      <c r="L79" s="215"/>
      <c r="M79" s="227"/>
      <c r="N79" s="211"/>
      <c r="O79" s="187"/>
      <c r="P79" s="166"/>
      <c r="Q79" s="166"/>
    </row>
    <row r="80" spans="1:18" ht="30" hidden="1" customHeight="1" x14ac:dyDescent="0.3">
      <c r="A80" s="511"/>
      <c r="B80" s="512"/>
      <c r="C80" s="513"/>
      <c r="D80" s="511"/>
      <c r="E80" s="512"/>
      <c r="F80" s="512"/>
      <c r="G80" s="513"/>
      <c r="H80" s="511"/>
      <c r="I80" s="512"/>
      <c r="J80" s="512"/>
      <c r="K80" s="513"/>
      <c r="L80" s="294">
        <v>0</v>
      </c>
      <c r="M80" s="301">
        <v>0</v>
      </c>
      <c r="N80" s="293">
        <f>IF(L80-M80&lt;0,0,L80-M80)</f>
        <v>0</v>
      </c>
      <c r="O80" s="187"/>
      <c r="P80" s="187"/>
      <c r="Q80" s="166"/>
      <c r="R80" s="166"/>
    </row>
    <row r="81" spans="1:18" ht="30" customHeight="1" x14ac:dyDescent="0.3">
      <c r="A81" s="511"/>
      <c r="B81" s="512"/>
      <c r="C81" s="513"/>
      <c r="D81" s="628"/>
      <c r="E81" s="628"/>
      <c r="F81" s="628"/>
      <c r="G81" s="511"/>
      <c r="H81" s="513"/>
      <c r="I81" s="294">
        <v>0</v>
      </c>
      <c r="J81" s="301">
        <v>0</v>
      </c>
      <c r="K81" s="293">
        <f>IF(I81-J81&lt;0,0,I81-J81)</f>
        <v>0</v>
      </c>
      <c r="L81" s="187"/>
      <c r="M81" s="187"/>
      <c r="N81" s="166"/>
      <c r="O81" s="166"/>
    </row>
    <row r="82" spans="1:18" hidden="1" x14ac:dyDescent="0.3">
      <c r="A82" s="511"/>
      <c r="B82" s="512"/>
      <c r="C82" s="513"/>
      <c r="D82" s="511"/>
      <c r="E82" s="512"/>
      <c r="F82" s="512"/>
      <c r="G82" s="513"/>
      <c r="H82" s="511"/>
      <c r="I82" s="512"/>
      <c r="J82" s="512"/>
      <c r="K82" s="513"/>
      <c r="L82" s="215"/>
      <c r="M82" s="227"/>
      <c r="N82" s="212"/>
      <c r="O82" s="187"/>
      <c r="P82" s="166"/>
      <c r="Q82" s="166"/>
    </row>
    <row r="83" spans="1:18" hidden="1" x14ac:dyDescent="0.3">
      <c r="A83" s="511"/>
      <c r="B83" s="512"/>
      <c r="C83" s="513"/>
      <c r="D83" s="511"/>
      <c r="E83" s="512"/>
      <c r="F83" s="512"/>
      <c r="G83" s="513"/>
      <c r="H83" s="511"/>
      <c r="I83" s="512"/>
      <c r="J83" s="512"/>
      <c r="K83" s="513"/>
      <c r="L83" s="215">
        <v>0</v>
      </c>
      <c r="M83" s="227"/>
      <c r="N83" s="212"/>
      <c r="O83" s="187"/>
      <c r="P83" s="166"/>
      <c r="Q83" s="166"/>
    </row>
    <row r="84" spans="1:18" x14ac:dyDescent="0.3">
      <c r="A84" s="474" t="s">
        <v>20</v>
      </c>
      <c r="B84" s="475"/>
      <c r="C84" s="475"/>
      <c r="D84" s="475"/>
      <c r="E84" s="475"/>
      <c r="F84" s="475"/>
      <c r="G84" s="475"/>
      <c r="H84" s="475"/>
      <c r="I84" s="293">
        <f>SUM(I78:I83)</f>
        <v>0</v>
      </c>
      <c r="J84" s="293">
        <f>SUM(J78:J83)</f>
        <v>0</v>
      </c>
      <c r="K84" s="293">
        <f>SUM(I84-J84)</f>
        <v>0</v>
      </c>
      <c r="L84" s="187"/>
      <c r="M84" s="187"/>
      <c r="N84" s="166"/>
      <c r="O84" s="166"/>
    </row>
    <row r="85" spans="1:18" hidden="1" x14ac:dyDescent="0.3">
      <c r="A85" s="569"/>
      <c r="B85" s="570"/>
      <c r="C85" s="570"/>
      <c r="D85" s="570"/>
      <c r="E85" s="570"/>
      <c r="F85" s="570"/>
      <c r="G85" s="570"/>
      <c r="H85" s="570"/>
      <c r="I85" s="570"/>
      <c r="J85" s="570"/>
      <c r="K85" s="570"/>
      <c r="L85" s="570"/>
      <c r="M85" s="570"/>
      <c r="N85" s="572"/>
      <c r="O85" s="187"/>
      <c r="P85" s="187"/>
      <c r="Q85" s="166"/>
      <c r="R85" s="166"/>
    </row>
    <row r="86" spans="1:18" hidden="1" x14ac:dyDescent="0.3">
      <c r="A86" s="569"/>
      <c r="B86" s="570"/>
      <c r="C86" s="570"/>
      <c r="D86" s="570"/>
      <c r="E86" s="570"/>
      <c r="F86" s="570"/>
      <c r="G86" s="571"/>
      <c r="H86" s="571"/>
      <c r="I86" s="570"/>
      <c r="J86" s="570"/>
      <c r="K86" s="570"/>
      <c r="L86" s="570"/>
      <c r="M86" s="570"/>
      <c r="N86" s="572"/>
      <c r="O86" s="187"/>
      <c r="P86" s="187"/>
      <c r="Q86" s="166"/>
      <c r="R86" s="166"/>
    </row>
    <row r="87" spans="1:18" ht="25.5" customHeight="1" x14ac:dyDescent="0.3">
      <c r="A87" s="162" t="s">
        <v>307</v>
      </c>
      <c r="B87" s="162"/>
      <c r="C87" s="162"/>
      <c r="D87" s="287"/>
      <c r="E87" s="287"/>
      <c r="F87" s="287"/>
      <c r="G87" s="287"/>
      <c r="H87" s="287"/>
      <c r="I87" s="287"/>
      <c r="J87" s="287"/>
      <c r="K87" s="288"/>
      <c r="L87" s="187"/>
      <c r="M87" s="187"/>
      <c r="N87" s="166"/>
      <c r="O87" s="166"/>
    </row>
    <row r="88" spans="1:18" ht="169.5" customHeight="1" thickBot="1" x14ac:dyDescent="0.35">
      <c r="A88" s="634"/>
      <c r="B88" s="635"/>
      <c r="C88" s="635"/>
      <c r="D88" s="635"/>
      <c r="E88" s="635"/>
      <c r="F88" s="635"/>
      <c r="G88" s="635"/>
      <c r="H88" s="635"/>
      <c r="I88" s="635"/>
      <c r="J88" s="635"/>
      <c r="K88" s="636"/>
      <c r="L88" s="187"/>
      <c r="M88" s="187"/>
      <c r="N88" s="166"/>
      <c r="O88" s="166"/>
    </row>
    <row r="89" spans="1:18" ht="15" thickTop="1" x14ac:dyDescent="0.3">
      <c r="A89" s="449" t="s">
        <v>299</v>
      </c>
      <c r="B89" s="450"/>
      <c r="C89" s="450"/>
      <c r="D89" s="450"/>
      <c r="E89" s="450"/>
      <c r="F89" s="450"/>
      <c r="G89" s="450"/>
      <c r="H89" s="450"/>
      <c r="I89" s="450"/>
      <c r="J89" s="450"/>
      <c r="K89" s="451"/>
      <c r="L89" s="187"/>
      <c r="M89" s="187"/>
      <c r="N89" s="166"/>
      <c r="O89" s="166"/>
    </row>
    <row r="90" spans="1:18" ht="14.4" customHeight="1" x14ac:dyDescent="0.3">
      <c r="A90" s="452" t="s">
        <v>228</v>
      </c>
      <c r="B90" s="453"/>
      <c r="C90" s="453"/>
      <c r="D90" s="453"/>
      <c r="E90" s="453"/>
      <c r="F90" s="453"/>
      <c r="G90" s="453"/>
      <c r="H90" s="453"/>
      <c r="I90" s="453"/>
      <c r="J90" s="453"/>
      <c r="K90" s="454"/>
      <c r="L90" s="187"/>
      <c r="M90" s="187"/>
      <c r="N90" s="166"/>
      <c r="O90" s="166"/>
    </row>
    <row r="91" spans="1:18" x14ac:dyDescent="0.3">
      <c r="A91" s="603" t="s">
        <v>13</v>
      </c>
      <c r="B91" s="448"/>
      <c r="C91" s="317" t="s">
        <v>14</v>
      </c>
      <c r="D91" s="603" t="s">
        <v>15</v>
      </c>
      <c r="E91" s="448"/>
      <c r="F91" s="603" t="s">
        <v>3</v>
      </c>
      <c r="G91" s="447"/>
      <c r="H91" s="447"/>
      <c r="I91" s="447"/>
      <c r="J91" s="447"/>
      <c r="K91" s="448"/>
      <c r="L91" s="187"/>
      <c r="M91" s="166"/>
      <c r="N91" s="166"/>
    </row>
    <row r="92" spans="1:18" ht="36.6" customHeight="1" x14ac:dyDescent="0.3">
      <c r="A92" s="452" t="s">
        <v>24</v>
      </c>
      <c r="B92" s="454"/>
      <c r="C92" s="300" t="s">
        <v>210</v>
      </c>
      <c r="D92" s="452" t="s">
        <v>25</v>
      </c>
      <c r="E92" s="454"/>
      <c r="F92" s="452" t="s">
        <v>28</v>
      </c>
      <c r="G92" s="453"/>
      <c r="H92" s="453"/>
      <c r="I92" s="453"/>
      <c r="J92" s="453"/>
      <c r="K92" s="454"/>
      <c r="L92" s="187"/>
      <c r="M92" s="187"/>
      <c r="N92" s="166"/>
      <c r="O92" s="166"/>
    </row>
    <row r="93" spans="1:18" s="19" customFormat="1" ht="33.75" customHeight="1" x14ac:dyDescent="0.3">
      <c r="A93" s="311"/>
      <c r="B93" s="312"/>
      <c r="C93" s="318"/>
      <c r="D93" s="560"/>
      <c r="E93" s="562"/>
      <c r="F93" s="458" t="s">
        <v>26</v>
      </c>
      <c r="G93" s="465" t="s">
        <v>71</v>
      </c>
      <c r="H93" s="458" t="s">
        <v>27</v>
      </c>
      <c r="I93" s="458" t="s">
        <v>75</v>
      </c>
      <c r="J93" s="465" t="s">
        <v>73</v>
      </c>
      <c r="K93" s="458" t="s">
        <v>51</v>
      </c>
      <c r="L93" s="187"/>
      <c r="M93" s="187"/>
      <c r="N93" s="166"/>
      <c r="O93" s="166"/>
    </row>
    <row r="94" spans="1:18" s="19" customFormat="1" x14ac:dyDescent="0.3">
      <c r="A94" s="313"/>
      <c r="B94" s="314"/>
      <c r="C94" s="319"/>
      <c r="D94" s="563"/>
      <c r="E94" s="565"/>
      <c r="F94" s="459"/>
      <c r="G94" s="466"/>
      <c r="H94" s="459"/>
      <c r="I94" s="459"/>
      <c r="J94" s="466"/>
      <c r="K94" s="459"/>
      <c r="L94" s="187"/>
      <c r="M94" s="187"/>
      <c r="N94" s="166"/>
      <c r="O94" s="166"/>
    </row>
    <row r="95" spans="1:18" s="19" customFormat="1" ht="20.100000000000001" hidden="1" customHeight="1" x14ac:dyDescent="0.3">
      <c r="A95" s="230"/>
      <c r="B95" s="230"/>
      <c r="C95" s="230"/>
      <c r="D95" s="230"/>
      <c r="E95" s="230"/>
      <c r="F95" s="231"/>
      <c r="G95" s="231"/>
      <c r="H95" s="229"/>
      <c r="I95" s="232"/>
      <c r="J95" s="233"/>
      <c r="K95" s="186"/>
      <c r="L95" s="166"/>
      <c r="M95" s="166"/>
    </row>
    <row r="96" spans="1:18" s="19" customFormat="1" ht="20.100000000000001" customHeight="1" x14ac:dyDescent="0.3">
      <c r="A96" s="637"/>
      <c r="B96" s="638"/>
      <c r="C96" s="310"/>
      <c r="D96" s="455"/>
      <c r="E96" s="455"/>
      <c r="F96" s="296"/>
      <c r="G96" s="309"/>
      <c r="H96" s="308"/>
      <c r="I96" s="293">
        <f>SUM(F96:F96)*H96</f>
        <v>0</v>
      </c>
      <c r="J96" s="322">
        <v>0</v>
      </c>
      <c r="K96" s="293">
        <f>IF(I96-J96&lt;0,0,I96-J96)</f>
        <v>0</v>
      </c>
      <c r="N96" s="187"/>
      <c r="O96" s="187"/>
      <c r="P96" s="166"/>
      <c r="Q96" s="166"/>
    </row>
    <row r="97" spans="1:18" s="19" customFormat="1" hidden="1" x14ac:dyDescent="0.3">
      <c r="A97" s="234"/>
      <c r="B97" s="234"/>
      <c r="C97" s="234"/>
      <c r="D97" s="234"/>
      <c r="E97" s="234"/>
      <c r="F97" s="234"/>
      <c r="G97" s="231"/>
      <c r="H97" s="231"/>
      <c r="I97" s="229"/>
      <c r="J97" s="232"/>
      <c r="K97" s="233"/>
      <c r="L97" s="186"/>
      <c r="M97" s="186"/>
      <c r="N97" s="235"/>
      <c r="O97" s="187"/>
      <c r="P97" s="187"/>
      <c r="Q97" s="166"/>
      <c r="R97" s="166"/>
    </row>
    <row r="98" spans="1:18" s="19" customFormat="1" hidden="1" x14ac:dyDescent="0.3">
      <c r="A98" s="234"/>
      <c r="B98" s="234"/>
      <c r="C98" s="234"/>
      <c r="D98" s="234"/>
      <c r="E98" s="234"/>
      <c r="F98" s="234"/>
      <c r="G98" s="231"/>
      <c r="H98" s="231"/>
      <c r="I98" s="229"/>
      <c r="J98" s="232"/>
      <c r="K98" s="233"/>
      <c r="L98" s="186">
        <v>0</v>
      </c>
      <c r="M98" s="186">
        <v>0</v>
      </c>
      <c r="N98" s="235"/>
      <c r="O98" s="187"/>
      <c r="P98" s="187"/>
      <c r="Q98" s="166"/>
      <c r="R98" s="166"/>
    </row>
    <row r="99" spans="1:18" ht="22.5" customHeight="1" x14ac:dyDescent="0.3">
      <c r="A99" s="474" t="s">
        <v>20</v>
      </c>
      <c r="B99" s="475"/>
      <c r="C99" s="475"/>
      <c r="D99" s="475"/>
      <c r="E99" s="475"/>
      <c r="F99" s="475"/>
      <c r="G99" s="475"/>
      <c r="H99" s="476"/>
      <c r="I99" s="293">
        <f>SUM(I96:I98)</f>
        <v>0</v>
      </c>
      <c r="J99" s="293">
        <f>SUM(J96:J98)</f>
        <v>0</v>
      </c>
      <c r="K99" s="293">
        <f>SUM(I99-J99)</f>
        <v>0</v>
      </c>
      <c r="O99" s="187"/>
      <c r="P99" s="187"/>
      <c r="Q99" s="166"/>
      <c r="R99" s="166"/>
    </row>
    <row r="100" spans="1:18" ht="15" hidden="1" thickBot="1" x14ac:dyDescent="0.35">
      <c r="A100" s="462"/>
      <c r="B100" s="463"/>
      <c r="C100" s="463"/>
      <c r="D100" s="463"/>
      <c r="E100" s="463"/>
      <c r="F100" s="463"/>
      <c r="G100" s="463"/>
      <c r="H100" s="463"/>
      <c r="I100" s="463"/>
      <c r="J100" s="463"/>
      <c r="K100" s="571"/>
      <c r="L100" s="463"/>
      <c r="M100" s="463"/>
      <c r="N100" s="464"/>
      <c r="O100" s="187"/>
      <c r="P100" s="187"/>
      <c r="Q100" s="166"/>
      <c r="R100" s="166"/>
    </row>
    <row r="101" spans="1:18" ht="15" thickBot="1" x14ac:dyDescent="0.35">
      <c r="A101" s="445" t="s">
        <v>300</v>
      </c>
      <c r="B101" s="446"/>
      <c r="C101" s="446"/>
      <c r="D101" s="446"/>
      <c r="E101" s="299"/>
      <c r="F101" s="299"/>
      <c r="G101" s="299"/>
      <c r="H101" s="299"/>
      <c r="I101" s="299"/>
      <c r="J101" s="299"/>
      <c r="K101" s="22"/>
      <c r="L101" s="187"/>
      <c r="M101" s="187"/>
      <c r="N101" s="166"/>
      <c r="O101" s="166"/>
    </row>
    <row r="102" spans="1:18" ht="15" thickTop="1" x14ac:dyDescent="0.3">
      <c r="A102" s="449" t="s">
        <v>301</v>
      </c>
      <c r="B102" s="450"/>
      <c r="C102" s="450"/>
      <c r="D102" s="450"/>
      <c r="E102" s="450"/>
      <c r="F102" s="450"/>
      <c r="G102" s="450"/>
      <c r="H102" s="450"/>
      <c r="I102" s="450"/>
      <c r="J102" s="450"/>
      <c r="K102" s="451"/>
      <c r="L102" s="187"/>
      <c r="M102" s="187"/>
      <c r="N102" s="166"/>
      <c r="O102" s="166"/>
    </row>
    <row r="103" spans="1:18" ht="26.25" customHeight="1" x14ac:dyDescent="0.3">
      <c r="A103" s="452" t="s">
        <v>302</v>
      </c>
      <c r="B103" s="453"/>
      <c r="C103" s="453"/>
      <c r="D103" s="453"/>
      <c r="E103" s="453"/>
      <c r="F103" s="453"/>
      <c r="G103" s="453"/>
      <c r="H103" s="453"/>
      <c r="I103" s="453"/>
      <c r="J103" s="453"/>
      <c r="K103" s="454"/>
      <c r="L103" s="187"/>
      <c r="M103" s="187"/>
      <c r="N103" s="166"/>
      <c r="O103" s="166"/>
    </row>
    <row r="104" spans="1:18" x14ac:dyDescent="0.3">
      <c r="A104" s="576" t="s">
        <v>19</v>
      </c>
      <c r="B104" s="577"/>
      <c r="C104" s="578"/>
      <c r="D104" s="576" t="s">
        <v>294</v>
      </c>
      <c r="E104" s="577"/>
      <c r="F104" s="578"/>
      <c r="G104" s="576" t="s">
        <v>297</v>
      </c>
      <c r="H104" s="578"/>
      <c r="I104" s="582" t="s">
        <v>3</v>
      </c>
      <c r="J104" s="583"/>
      <c r="K104" s="584"/>
      <c r="L104" s="187"/>
      <c r="M104" s="187"/>
      <c r="N104" s="166"/>
      <c r="O104" s="166"/>
    </row>
    <row r="105" spans="1:18" ht="71.400000000000006" customHeight="1" x14ac:dyDescent="0.3">
      <c r="A105" s="579" t="s">
        <v>303</v>
      </c>
      <c r="B105" s="580"/>
      <c r="C105" s="581"/>
      <c r="D105" s="579" t="s">
        <v>305</v>
      </c>
      <c r="E105" s="580"/>
      <c r="F105" s="581"/>
      <c r="G105" s="579" t="s">
        <v>306</v>
      </c>
      <c r="H105" s="581"/>
      <c r="I105" s="452" t="s">
        <v>223</v>
      </c>
      <c r="J105" s="453"/>
      <c r="K105" s="454"/>
      <c r="L105" s="187"/>
      <c r="M105" s="187"/>
      <c r="N105" s="166"/>
      <c r="O105" s="166"/>
    </row>
    <row r="106" spans="1:18" ht="15" customHeight="1" x14ac:dyDescent="0.3">
      <c r="A106" s="560"/>
      <c r="B106" s="561"/>
      <c r="C106" s="561"/>
      <c r="D106" s="561"/>
      <c r="E106" s="561"/>
      <c r="F106" s="561"/>
      <c r="G106" s="561"/>
      <c r="H106" s="561"/>
      <c r="I106" s="458" t="s">
        <v>75</v>
      </c>
      <c r="J106" s="465" t="s">
        <v>73</v>
      </c>
      <c r="K106" s="458" t="s">
        <v>51</v>
      </c>
      <c r="O106" s="187"/>
      <c r="P106" s="187"/>
      <c r="Q106" s="166"/>
      <c r="R106" s="166"/>
    </row>
    <row r="107" spans="1:18" x14ac:dyDescent="0.3">
      <c r="A107" s="563"/>
      <c r="B107" s="564"/>
      <c r="C107" s="564"/>
      <c r="D107" s="564"/>
      <c r="E107" s="564"/>
      <c r="F107" s="564"/>
      <c r="G107" s="564"/>
      <c r="H107" s="564"/>
      <c r="I107" s="459"/>
      <c r="J107" s="466"/>
      <c r="K107" s="459"/>
      <c r="O107" s="187"/>
      <c r="P107" s="187"/>
      <c r="Q107" s="166"/>
      <c r="R107" s="166"/>
    </row>
    <row r="108" spans="1:18" ht="30" hidden="1" customHeight="1" x14ac:dyDescent="0.3">
      <c r="A108" s="511"/>
      <c r="B108" s="512"/>
      <c r="C108" s="513"/>
      <c r="D108" s="511"/>
      <c r="E108" s="512"/>
      <c r="F108" s="512"/>
      <c r="G108" s="513"/>
      <c r="H108" s="511"/>
      <c r="I108" s="512"/>
      <c r="J108" s="512"/>
      <c r="K108" s="513"/>
      <c r="L108" s="294">
        <v>0</v>
      </c>
      <c r="M108" s="301">
        <v>0</v>
      </c>
      <c r="N108" s="293">
        <f>IF(L108-M108&lt;0,0,L108-M108)</f>
        <v>0</v>
      </c>
      <c r="O108" s="187"/>
      <c r="P108" s="187"/>
      <c r="Q108" s="166"/>
      <c r="R108" s="166"/>
    </row>
    <row r="109" spans="1:18" ht="30" customHeight="1" x14ac:dyDescent="0.3">
      <c r="A109" s="511"/>
      <c r="B109" s="512"/>
      <c r="C109" s="513"/>
      <c r="D109" s="511"/>
      <c r="E109" s="512"/>
      <c r="F109" s="513"/>
      <c r="G109" s="511"/>
      <c r="H109" s="512"/>
      <c r="I109" s="294">
        <v>0</v>
      </c>
      <c r="J109" s="301">
        <v>0</v>
      </c>
      <c r="K109" s="293">
        <f>IF(I109-J109&lt;0,0,I109-J109)</f>
        <v>0</v>
      </c>
      <c r="O109" s="187"/>
      <c r="P109" s="187"/>
      <c r="Q109" s="166"/>
      <c r="R109" s="166"/>
    </row>
    <row r="110" spans="1:18" ht="30" customHeight="1" x14ac:dyDescent="0.3">
      <c r="A110" s="474" t="s">
        <v>20</v>
      </c>
      <c r="B110" s="475"/>
      <c r="C110" s="475"/>
      <c r="D110" s="475"/>
      <c r="E110" s="475"/>
      <c r="F110" s="475"/>
      <c r="G110" s="475"/>
      <c r="H110" s="476"/>
      <c r="I110" s="293">
        <f>SUM(I108:I109)</f>
        <v>0</v>
      </c>
      <c r="J110" s="293">
        <f>SUM(J108:M109)</f>
        <v>0</v>
      </c>
      <c r="K110" s="293">
        <f>SUM(I110-J110)</f>
        <v>0</v>
      </c>
      <c r="L110" s="187"/>
      <c r="M110" s="187"/>
      <c r="N110" s="166"/>
      <c r="O110" s="166"/>
    </row>
    <row r="111" spans="1:18" ht="25.5" customHeight="1" x14ac:dyDescent="0.3">
      <c r="A111" s="302" t="s">
        <v>308</v>
      </c>
      <c r="B111" s="302"/>
      <c r="C111" s="162"/>
      <c r="D111" s="287"/>
      <c r="E111" s="287"/>
      <c r="F111" s="287"/>
      <c r="G111" s="287"/>
      <c r="H111" s="287"/>
      <c r="I111" s="287"/>
      <c r="J111" s="287"/>
      <c r="K111" s="288"/>
      <c r="L111" s="187"/>
      <c r="M111" s="187"/>
      <c r="N111" s="166"/>
      <c r="O111" s="166"/>
    </row>
    <row r="112" spans="1:18" ht="169.5" customHeight="1" thickBot="1" x14ac:dyDescent="0.35">
      <c r="A112" s="634"/>
      <c r="B112" s="635"/>
      <c r="C112" s="635"/>
      <c r="D112" s="635"/>
      <c r="E112" s="635"/>
      <c r="F112" s="635"/>
      <c r="G112" s="635"/>
      <c r="H112" s="635"/>
      <c r="I112" s="635"/>
      <c r="J112" s="635"/>
      <c r="K112" s="636"/>
      <c r="L112" s="187"/>
      <c r="M112" s="166"/>
      <c r="N112" s="166"/>
    </row>
    <row r="113" spans="1:18" ht="15" thickTop="1" x14ac:dyDescent="0.3">
      <c r="A113" s="449" t="s">
        <v>299</v>
      </c>
      <c r="B113" s="450"/>
      <c r="C113" s="450"/>
      <c r="D113" s="450"/>
      <c r="E113" s="450"/>
      <c r="F113" s="450"/>
      <c r="G113" s="450"/>
      <c r="H113" s="450"/>
      <c r="I113" s="450"/>
      <c r="J113" s="450"/>
      <c r="K113" s="451"/>
      <c r="L113" s="187"/>
      <c r="M113" s="187"/>
      <c r="N113" s="166"/>
      <c r="O113" s="166"/>
    </row>
    <row r="114" spans="1:18" ht="14.4" customHeight="1" x14ac:dyDescent="0.3">
      <c r="A114" s="452" t="s">
        <v>228</v>
      </c>
      <c r="B114" s="453"/>
      <c r="C114" s="453"/>
      <c r="D114" s="453"/>
      <c r="E114" s="453"/>
      <c r="F114" s="453"/>
      <c r="G114" s="453"/>
      <c r="H114" s="453"/>
      <c r="I114" s="453"/>
      <c r="J114" s="453"/>
      <c r="K114" s="454"/>
      <c r="L114" s="187"/>
      <c r="M114" s="187"/>
      <c r="N114" s="166"/>
      <c r="O114" s="166"/>
    </row>
    <row r="115" spans="1:18" x14ac:dyDescent="0.3">
      <c r="A115" s="603" t="s">
        <v>13</v>
      </c>
      <c r="B115" s="448"/>
      <c r="C115" s="316" t="s">
        <v>14</v>
      </c>
      <c r="D115" s="603" t="s">
        <v>15</v>
      </c>
      <c r="E115" s="448"/>
      <c r="F115" s="603" t="s">
        <v>3</v>
      </c>
      <c r="G115" s="447"/>
      <c r="H115" s="447"/>
      <c r="I115" s="447"/>
      <c r="J115" s="447"/>
      <c r="K115" s="448"/>
      <c r="L115" s="187"/>
      <c r="M115" s="187"/>
      <c r="N115" s="166"/>
      <c r="O115" s="166"/>
    </row>
    <row r="116" spans="1:18" ht="36" customHeight="1" x14ac:dyDescent="0.3">
      <c r="A116" s="452" t="s">
        <v>24</v>
      </c>
      <c r="B116" s="454"/>
      <c r="C116" s="249" t="s">
        <v>210</v>
      </c>
      <c r="D116" s="452" t="s">
        <v>25</v>
      </c>
      <c r="E116" s="454"/>
      <c r="F116" s="452" t="s">
        <v>28</v>
      </c>
      <c r="G116" s="453"/>
      <c r="H116" s="453"/>
      <c r="I116" s="453"/>
      <c r="J116" s="453"/>
      <c r="K116" s="454"/>
      <c r="L116" s="187"/>
      <c r="M116" s="187"/>
      <c r="N116" s="166"/>
      <c r="O116" s="166"/>
    </row>
    <row r="117" spans="1:18" s="19" customFormat="1" ht="33.75" customHeight="1" x14ac:dyDescent="0.3">
      <c r="A117" s="560"/>
      <c r="B117" s="561"/>
      <c r="C117" s="562"/>
      <c r="D117" s="560"/>
      <c r="E117" s="562"/>
      <c r="F117" s="458" t="s">
        <v>26</v>
      </c>
      <c r="G117" s="465" t="s">
        <v>71</v>
      </c>
      <c r="H117" s="458" t="s">
        <v>27</v>
      </c>
      <c r="I117" s="458" t="s">
        <v>75</v>
      </c>
      <c r="J117" s="465" t="s">
        <v>73</v>
      </c>
      <c r="K117" s="458" t="s">
        <v>51</v>
      </c>
      <c r="L117" s="187"/>
      <c r="M117" s="187"/>
      <c r="N117" s="166"/>
      <c r="O117" s="166"/>
    </row>
    <row r="118" spans="1:18" s="19" customFormat="1" x14ac:dyDescent="0.3">
      <c r="A118" s="563"/>
      <c r="B118" s="564"/>
      <c r="C118" s="565"/>
      <c r="D118" s="563"/>
      <c r="E118" s="565"/>
      <c r="F118" s="459"/>
      <c r="G118" s="466"/>
      <c r="H118" s="459"/>
      <c r="I118" s="459"/>
      <c r="J118" s="466"/>
      <c r="K118" s="459"/>
      <c r="L118" s="187"/>
      <c r="M118" s="187"/>
      <c r="N118" s="166"/>
      <c r="O118" s="166"/>
    </row>
    <row r="119" spans="1:18" s="19" customFormat="1" ht="20.100000000000001" customHeight="1" x14ac:dyDescent="0.3">
      <c r="A119" s="442"/>
      <c r="B119" s="443"/>
      <c r="C119" s="305"/>
      <c r="D119" s="616"/>
      <c r="E119" s="617"/>
      <c r="G119" s="320"/>
      <c r="I119" s="293">
        <f>SUM(F119*G119)*H119</f>
        <v>0</v>
      </c>
      <c r="J119" s="321">
        <v>0</v>
      </c>
      <c r="K119" s="293">
        <f>IF(I119-J119&lt;0,0,I119-J119)</f>
        <v>0</v>
      </c>
      <c r="L119" s="187"/>
      <c r="M119" s="166"/>
      <c r="N119" s="166"/>
    </row>
    <row r="120" spans="1:18" s="19" customFormat="1" hidden="1" x14ac:dyDescent="0.3">
      <c r="A120" s="234"/>
      <c r="B120" s="234"/>
      <c r="C120" s="234"/>
      <c r="D120" s="234"/>
      <c r="E120" s="234"/>
      <c r="F120" s="234"/>
      <c r="G120" s="231"/>
      <c r="H120" s="231"/>
      <c r="I120" s="229"/>
      <c r="J120" s="232"/>
      <c r="K120" s="233"/>
      <c r="L120" s="186">
        <v>0</v>
      </c>
      <c r="M120" s="186">
        <v>0</v>
      </c>
      <c r="N120" s="235"/>
      <c r="O120" s="187"/>
      <c r="P120" s="187"/>
      <c r="Q120" s="166"/>
      <c r="R120" s="166"/>
    </row>
    <row r="121" spans="1:18" ht="22.5" customHeight="1" x14ac:dyDescent="0.3">
      <c r="A121" s="474" t="s">
        <v>20</v>
      </c>
      <c r="B121" s="475"/>
      <c r="C121" s="475"/>
      <c r="D121" s="475"/>
      <c r="E121" s="475"/>
      <c r="F121" s="475"/>
      <c r="G121" s="475"/>
      <c r="H121" s="476"/>
      <c r="I121" s="293">
        <f>SUM(I120:I120)</f>
        <v>0</v>
      </c>
      <c r="J121" s="293">
        <f>SUM(J120:J120)</f>
        <v>0</v>
      </c>
      <c r="K121" s="293">
        <f>SUM(I121-J121)</f>
        <v>0</v>
      </c>
      <c r="L121" s="187"/>
      <c r="M121" s="187"/>
      <c r="N121" s="166"/>
      <c r="O121" s="166"/>
    </row>
    <row r="122" spans="1:18" ht="15" thickBot="1" x14ac:dyDescent="0.35">
      <c r="A122" s="298" t="s">
        <v>316</v>
      </c>
      <c r="B122" s="299"/>
      <c r="C122" s="299"/>
      <c r="D122" s="299"/>
      <c r="E122" s="299"/>
      <c r="F122" s="299"/>
      <c r="G122" s="299"/>
      <c r="H122" s="299"/>
      <c r="I122" s="299"/>
      <c r="J122" s="299"/>
      <c r="K122" s="22"/>
      <c r="L122" s="187"/>
      <c r="M122" s="187"/>
      <c r="N122" s="166"/>
      <c r="O122" s="166"/>
    </row>
    <row r="123" spans="1:18" ht="15" thickTop="1" x14ac:dyDescent="0.3">
      <c r="A123" s="449" t="s">
        <v>48</v>
      </c>
      <c r="B123" s="450"/>
      <c r="C123" s="450"/>
      <c r="D123" s="450"/>
      <c r="E123" s="450"/>
      <c r="F123" s="450"/>
      <c r="G123" s="450"/>
      <c r="H123" s="450"/>
      <c r="I123" s="450"/>
      <c r="J123" s="450"/>
      <c r="K123" s="451"/>
      <c r="L123" s="187"/>
      <c r="M123" s="187"/>
      <c r="N123" s="166"/>
      <c r="O123" s="166"/>
    </row>
    <row r="124" spans="1:18" ht="15" customHeight="1" x14ac:dyDescent="0.3">
      <c r="A124" s="452" t="s">
        <v>47</v>
      </c>
      <c r="B124" s="453"/>
      <c r="C124" s="453"/>
      <c r="D124" s="453"/>
      <c r="E124" s="453"/>
      <c r="F124" s="453"/>
      <c r="G124" s="453"/>
      <c r="H124" s="453"/>
      <c r="I124" s="453"/>
      <c r="J124" s="453"/>
      <c r="K124" s="454"/>
      <c r="L124" s="187"/>
      <c r="M124" s="187"/>
      <c r="N124" s="166"/>
      <c r="O124" s="166"/>
    </row>
    <row r="125" spans="1:18" ht="31.5" customHeight="1" x14ac:dyDescent="0.3">
      <c r="A125" s="323"/>
      <c r="B125" s="324"/>
      <c r="C125" s="324"/>
      <c r="D125" s="324"/>
      <c r="E125" s="324"/>
      <c r="F125" s="324"/>
      <c r="G125" s="324"/>
      <c r="H125" s="324"/>
      <c r="I125" s="289" t="s">
        <v>75</v>
      </c>
      <c r="J125" s="290" t="s">
        <v>73</v>
      </c>
      <c r="K125" s="289" t="s">
        <v>51</v>
      </c>
      <c r="L125" s="187"/>
      <c r="M125" s="187"/>
      <c r="N125" s="166"/>
      <c r="O125" s="166"/>
    </row>
    <row r="126" spans="1:18" ht="30" hidden="1" customHeight="1" x14ac:dyDescent="0.3">
      <c r="A126" s="315"/>
      <c r="B126" s="315"/>
      <c r="C126" s="315"/>
      <c r="D126" s="315"/>
      <c r="E126" s="315"/>
      <c r="F126" s="315"/>
      <c r="G126" s="315"/>
      <c r="H126" s="315"/>
      <c r="I126" s="295"/>
      <c r="J126" s="301"/>
      <c r="K126" s="293">
        <f>IF(I126-J126&lt;0,0,I126-J126)</f>
        <v>0</v>
      </c>
      <c r="L126" s="187"/>
      <c r="M126" s="187"/>
      <c r="N126" s="166"/>
      <c r="O126" s="166"/>
    </row>
    <row r="127" spans="1:18" hidden="1" x14ac:dyDescent="0.3">
      <c r="A127" s="236"/>
      <c r="B127" s="236"/>
      <c r="C127" s="236"/>
      <c r="D127" s="236"/>
      <c r="E127" s="236"/>
      <c r="F127" s="236"/>
      <c r="G127" s="236"/>
      <c r="H127" s="236"/>
      <c r="I127" s="237"/>
      <c r="J127" s="238"/>
      <c r="K127" s="235"/>
      <c r="L127" s="187"/>
      <c r="M127" s="166"/>
      <c r="N127" s="166"/>
    </row>
    <row r="128" spans="1:18" ht="30" customHeight="1" x14ac:dyDescent="0.3">
      <c r="A128" s="315"/>
      <c r="B128" s="315"/>
      <c r="C128" s="315"/>
      <c r="D128" s="315"/>
      <c r="E128" s="315"/>
      <c r="F128" s="315"/>
      <c r="G128" s="315"/>
      <c r="H128" s="315"/>
      <c r="I128" s="295"/>
      <c r="J128" s="301"/>
      <c r="K128" s="293">
        <f>IF(I128-J128&lt;0,0,I128-J128)</f>
        <v>0</v>
      </c>
      <c r="L128" s="187"/>
      <c r="M128" s="187"/>
      <c r="N128" s="166"/>
      <c r="O128" s="166"/>
    </row>
    <row r="129" spans="1:18" hidden="1" x14ac:dyDescent="0.3">
      <c r="A129" s="236"/>
      <c r="B129" s="236"/>
      <c r="C129" s="236"/>
      <c r="D129" s="236"/>
      <c r="E129" s="236"/>
      <c r="F129" s="236"/>
      <c r="G129" s="236"/>
      <c r="H129" s="236"/>
      <c r="I129" s="236"/>
      <c r="J129" s="236"/>
      <c r="K129" s="236"/>
      <c r="L129" s="237"/>
      <c r="M129" s="238"/>
      <c r="N129" s="235"/>
      <c r="O129" s="187"/>
      <c r="P129" s="166"/>
      <c r="Q129" s="166"/>
    </row>
    <row r="130" spans="1:18" hidden="1" x14ac:dyDescent="0.3">
      <c r="A130" s="236"/>
      <c r="B130" s="236"/>
      <c r="C130" s="236"/>
      <c r="D130" s="236"/>
      <c r="E130" s="236"/>
      <c r="F130" s="236"/>
      <c r="G130" s="236"/>
      <c r="H130" s="236"/>
      <c r="I130" s="236"/>
      <c r="J130" s="236"/>
      <c r="K130" s="236"/>
      <c r="L130" s="237">
        <v>0</v>
      </c>
      <c r="M130" s="238">
        <v>0</v>
      </c>
      <c r="N130" s="235"/>
      <c r="O130" s="187"/>
      <c r="P130" s="166"/>
      <c r="Q130" s="166"/>
    </row>
    <row r="131" spans="1:18" ht="22.5" customHeight="1" x14ac:dyDescent="0.3">
      <c r="A131" s="474" t="s">
        <v>20</v>
      </c>
      <c r="B131" s="475"/>
      <c r="C131" s="475"/>
      <c r="D131" s="475"/>
      <c r="E131" s="475"/>
      <c r="F131" s="475"/>
      <c r="G131" s="475"/>
      <c r="H131" s="476"/>
      <c r="I131" s="293">
        <f>SUM(I129:I130)</f>
        <v>0</v>
      </c>
      <c r="J131" s="293">
        <f>SUM(J129:J130)</f>
        <v>0</v>
      </c>
      <c r="K131" s="293">
        <f>SUM(I131-J131)</f>
        <v>0</v>
      </c>
      <c r="L131" s="187"/>
      <c r="M131" s="187"/>
      <c r="N131" s="166"/>
      <c r="O131" s="166"/>
    </row>
    <row r="132" spans="1:18" ht="31.95" customHeight="1" x14ac:dyDescent="0.3">
      <c r="A132" s="162" t="s">
        <v>205</v>
      </c>
      <c r="B132" s="162"/>
      <c r="C132" s="162"/>
      <c r="D132" s="287"/>
      <c r="E132" s="287"/>
      <c r="F132" s="287"/>
      <c r="G132" s="287"/>
      <c r="H132" s="287"/>
      <c r="I132" s="287"/>
      <c r="J132" s="287"/>
      <c r="K132" s="288"/>
      <c r="L132" s="187"/>
      <c r="M132" s="187"/>
      <c r="N132" s="166"/>
      <c r="O132" s="166"/>
    </row>
    <row r="133" spans="1:18" ht="134.25" customHeight="1" x14ac:dyDescent="0.3">
      <c r="A133" s="629"/>
      <c r="B133" s="630"/>
      <c r="C133" s="630"/>
      <c r="D133" s="630"/>
      <c r="E133" s="630"/>
      <c r="F133" s="630"/>
      <c r="G133" s="630"/>
      <c r="H133" s="630"/>
      <c r="I133" s="630"/>
      <c r="J133" s="630"/>
      <c r="K133" s="631"/>
      <c r="L133" s="187"/>
      <c r="M133" s="187"/>
      <c r="N133" s="166"/>
      <c r="O133" s="166"/>
    </row>
    <row r="134" spans="1:18" hidden="1" x14ac:dyDescent="0.3">
      <c r="A134" s="531"/>
      <c r="B134" s="532"/>
      <c r="C134" s="532"/>
      <c r="D134" s="532"/>
      <c r="E134" s="532"/>
      <c r="F134" s="532"/>
      <c r="G134" s="532"/>
      <c r="H134" s="532"/>
      <c r="I134" s="532"/>
      <c r="J134" s="532"/>
      <c r="K134" s="532"/>
      <c r="L134" s="532"/>
      <c r="M134" s="532"/>
      <c r="N134" s="533"/>
      <c r="O134" s="187"/>
      <c r="P134" s="187"/>
      <c r="Q134" s="166"/>
      <c r="R134" s="166"/>
    </row>
    <row r="135" spans="1:18" ht="15" thickBot="1" x14ac:dyDescent="0.35">
      <c r="A135" s="23" t="s">
        <v>304</v>
      </c>
      <c r="B135" s="24"/>
      <c r="C135" s="24"/>
      <c r="D135" s="24"/>
      <c r="E135" s="24"/>
      <c r="F135" s="24"/>
      <c r="G135" s="24"/>
      <c r="H135" s="24"/>
      <c r="I135" s="24"/>
      <c r="J135" s="24"/>
      <c r="K135" s="25"/>
      <c r="L135" s="187"/>
      <c r="M135" s="187"/>
      <c r="N135" s="166"/>
      <c r="O135" s="166"/>
    </row>
    <row r="136" spans="1:18" ht="15" thickTop="1" x14ac:dyDescent="0.3">
      <c r="A136" s="449" t="s">
        <v>19</v>
      </c>
      <c r="B136" s="450"/>
      <c r="C136" s="451"/>
      <c r="D136" s="449" t="s">
        <v>3</v>
      </c>
      <c r="E136" s="450"/>
      <c r="F136" s="450"/>
      <c r="G136" s="450"/>
      <c r="H136" s="450"/>
      <c r="I136" s="450"/>
      <c r="J136" s="450"/>
      <c r="K136" s="451"/>
      <c r="L136" s="187"/>
      <c r="M136" s="187"/>
      <c r="N136" s="166"/>
      <c r="O136" s="166"/>
    </row>
    <row r="137" spans="1:18" ht="15" customHeight="1" x14ac:dyDescent="0.3">
      <c r="A137" s="452" t="s">
        <v>87</v>
      </c>
      <c r="B137" s="453"/>
      <c r="C137" s="454"/>
      <c r="D137" s="452" t="s">
        <v>82</v>
      </c>
      <c r="E137" s="453"/>
      <c r="F137" s="453"/>
      <c r="G137" s="453"/>
      <c r="H137" s="453"/>
      <c r="I137" s="453"/>
      <c r="J137" s="453"/>
      <c r="K137" s="454"/>
      <c r="L137" s="187"/>
      <c r="M137" s="187"/>
      <c r="N137" s="166"/>
      <c r="O137" s="166"/>
    </row>
    <row r="138" spans="1:18" ht="32.25" customHeight="1" x14ac:dyDescent="0.3">
      <c r="A138" s="323"/>
      <c r="B138" s="600"/>
      <c r="C138" s="601"/>
      <c r="D138" s="632" t="s">
        <v>96</v>
      </c>
      <c r="E138" s="633"/>
      <c r="F138" s="522" t="s">
        <v>106</v>
      </c>
      <c r="G138" s="523"/>
      <c r="H138" s="524"/>
      <c r="I138" s="289" t="s">
        <v>75</v>
      </c>
      <c r="J138" s="290" t="s">
        <v>73</v>
      </c>
      <c r="K138" s="289" t="s">
        <v>51</v>
      </c>
      <c r="L138" s="187"/>
      <c r="M138" s="187"/>
      <c r="N138" s="166"/>
      <c r="O138" s="166"/>
    </row>
    <row r="139" spans="1:18" ht="31.5" customHeight="1" x14ac:dyDescent="0.3">
      <c r="A139" s="511"/>
      <c r="B139" s="512"/>
      <c r="C139" s="513"/>
      <c r="D139" s="511"/>
      <c r="E139" s="513"/>
      <c r="F139" s="534"/>
      <c r="G139" s="534"/>
      <c r="H139" s="534"/>
      <c r="I139" s="293">
        <f>CEILING(C139*F139,1)</f>
        <v>0</v>
      </c>
      <c r="J139" s="301">
        <v>0</v>
      </c>
      <c r="K139" s="293">
        <f>IF(I139-J139&lt;0,0,I139-J139)</f>
        <v>0</v>
      </c>
      <c r="L139" s="187"/>
      <c r="M139" s="187"/>
      <c r="N139" s="166"/>
      <c r="O139" s="166"/>
    </row>
    <row r="140" spans="1:18" hidden="1" x14ac:dyDescent="0.3">
      <c r="A140" s="213"/>
      <c r="B140" s="213"/>
      <c r="C140" s="213"/>
      <c r="D140" s="213"/>
      <c r="E140" s="213"/>
      <c r="F140" s="215"/>
      <c r="G140" s="215"/>
      <c r="H140" s="215"/>
      <c r="I140" s="239"/>
      <c r="J140" s="239"/>
      <c r="K140" s="239"/>
      <c r="L140" s="166"/>
    </row>
    <row r="141" spans="1:18" hidden="1" x14ac:dyDescent="0.3">
      <c r="A141" s="213"/>
      <c r="B141" s="213"/>
      <c r="C141" s="213"/>
      <c r="D141" s="213"/>
      <c r="E141" s="213"/>
      <c r="F141" s="215"/>
      <c r="G141" s="215"/>
      <c r="H141" s="215"/>
      <c r="I141" s="239"/>
      <c r="J141" s="239"/>
      <c r="K141" s="239"/>
      <c r="L141" s="166"/>
    </row>
    <row r="142" spans="1:18" hidden="1" x14ac:dyDescent="0.3">
      <c r="A142" s="213"/>
      <c r="B142" s="213"/>
      <c r="C142" s="213"/>
      <c r="D142" s="213"/>
      <c r="E142" s="213"/>
      <c r="F142" s="215"/>
      <c r="G142" s="215"/>
      <c r="H142" s="215"/>
      <c r="I142" s="293">
        <v>0</v>
      </c>
      <c r="J142" s="243">
        <v>0</v>
      </c>
      <c r="K142" s="219"/>
      <c r="L142" s="166"/>
    </row>
    <row r="143" spans="1:18" ht="22.5" customHeight="1" x14ac:dyDescent="0.3">
      <c r="A143" s="474" t="s">
        <v>20</v>
      </c>
      <c r="B143" s="475"/>
      <c r="C143" s="475"/>
      <c r="D143" s="475"/>
      <c r="E143" s="475"/>
      <c r="F143" s="475"/>
      <c r="G143" s="475"/>
      <c r="H143" s="476"/>
      <c r="I143" s="293">
        <f>SUM(I142:I142)</f>
        <v>0</v>
      </c>
      <c r="J143" s="293">
        <f>SUM(J142:J142)</f>
        <v>0</v>
      </c>
      <c r="K143" s="293">
        <f>SUM(I143-J143)</f>
        <v>0</v>
      </c>
      <c r="L143" s="187"/>
      <c r="M143" s="187"/>
      <c r="N143" s="166"/>
      <c r="O143" s="166"/>
    </row>
    <row r="144" spans="1:18" ht="25.95" customHeight="1" x14ac:dyDescent="0.3">
      <c r="A144" s="162" t="s">
        <v>206</v>
      </c>
      <c r="B144" s="162"/>
      <c r="C144" s="162"/>
      <c r="D144" s="287"/>
      <c r="E144" s="287"/>
      <c r="F144" s="287"/>
      <c r="G144" s="287"/>
      <c r="H144" s="287"/>
      <c r="I144" s="287"/>
      <c r="J144" s="287"/>
      <c r="K144" s="288"/>
      <c r="L144" s="187"/>
      <c r="M144" s="187"/>
      <c r="N144" s="166"/>
      <c r="O144" s="166"/>
    </row>
    <row r="145" spans="1:11" ht="98.25" customHeight="1" x14ac:dyDescent="0.3">
      <c r="A145" s="629"/>
      <c r="B145" s="630"/>
      <c r="C145" s="630"/>
      <c r="D145" s="630"/>
      <c r="E145" s="630"/>
      <c r="F145" s="630"/>
      <c r="G145" s="630"/>
      <c r="H145" s="630"/>
      <c r="I145" s="630"/>
      <c r="J145" s="630"/>
      <c r="K145" s="631"/>
    </row>
    <row r="146" spans="1:11" x14ac:dyDescent="0.3">
      <c r="A146" s="14"/>
    </row>
    <row r="147" spans="1:11" x14ac:dyDescent="0.3">
      <c r="A147" s="14"/>
    </row>
    <row r="148" spans="1:11" x14ac:dyDescent="0.3">
      <c r="A148" s="14"/>
    </row>
    <row r="149" spans="1:11" x14ac:dyDescent="0.3">
      <c r="A149" s="14"/>
    </row>
    <row r="150" spans="1:11" x14ac:dyDescent="0.3">
      <c r="A150" s="14"/>
    </row>
    <row r="151" spans="1:11" x14ac:dyDescent="0.3">
      <c r="A151" s="14"/>
    </row>
    <row r="152" spans="1:11" x14ac:dyDescent="0.3">
      <c r="A152" s="14"/>
    </row>
    <row r="153" spans="1:11" x14ac:dyDescent="0.3">
      <c r="A153" s="14"/>
    </row>
    <row r="154" spans="1:11" x14ac:dyDescent="0.3">
      <c r="A154" s="14"/>
    </row>
    <row r="155" spans="1:11" x14ac:dyDescent="0.3">
      <c r="A155" s="14"/>
    </row>
    <row r="156" spans="1:11" x14ac:dyDescent="0.3">
      <c r="A156" s="14"/>
    </row>
    <row r="157" spans="1:11" x14ac:dyDescent="0.3">
      <c r="A157" s="14"/>
    </row>
    <row r="158" spans="1:11" x14ac:dyDescent="0.3">
      <c r="A158" s="14"/>
    </row>
    <row r="159" spans="1:11" x14ac:dyDescent="0.3">
      <c r="A159" s="14"/>
    </row>
    <row r="160" spans="1:11" x14ac:dyDescent="0.3">
      <c r="A160" s="14"/>
    </row>
    <row r="161" spans="1:1" x14ac:dyDescent="0.3">
      <c r="A161" s="14"/>
    </row>
    <row r="162" spans="1:1" x14ac:dyDescent="0.3">
      <c r="A162" s="14"/>
    </row>
    <row r="163" spans="1:1" x14ac:dyDescent="0.3">
      <c r="A163" s="14"/>
    </row>
    <row r="164" spans="1:1" x14ac:dyDescent="0.3">
      <c r="A164" s="14"/>
    </row>
    <row r="165" spans="1:1" x14ac:dyDescent="0.3">
      <c r="A165" s="14"/>
    </row>
    <row r="166" spans="1:1" x14ac:dyDescent="0.3">
      <c r="A166" s="14"/>
    </row>
    <row r="167" spans="1:1" x14ac:dyDescent="0.3">
      <c r="A167" s="14"/>
    </row>
    <row r="168" spans="1:1" x14ac:dyDescent="0.3">
      <c r="A168" s="14"/>
    </row>
    <row r="169" spans="1:1" x14ac:dyDescent="0.3">
      <c r="A169" s="14"/>
    </row>
    <row r="170" spans="1:1" x14ac:dyDescent="0.3">
      <c r="A170" s="14"/>
    </row>
    <row r="171" spans="1:1" x14ac:dyDescent="0.3">
      <c r="A171" s="14"/>
    </row>
    <row r="172" spans="1:1" x14ac:dyDescent="0.3">
      <c r="A172" s="14"/>
    </row>
    <row r="173" spans="1:1" x14ac:dyDescent="0.3">
      <c r="A173" s="14"/>
    </row>
    <row r="174" spans="1:1" x14ac:dyDescent="0.3">
      <c r="A174" s="14"/>
    </row>
    <row r="175" spans="1:1" x14ac:dyDescent="0.3">
      <c r="A175" s="14"/>
    </row>
    <row r="176" spans="1:1" x14ac:dyDescent="0.3">
      <c r="A176" s="14"/>
    </row>
    <row r="177" spans="1:1" x14ac:dyDescent="0.3">
      <c r="A177" s="14"/>
    </row>
    <row r="178" spans="1:1" x14ac:dyDescent="0.3">
      <c r="A178" s="14"/>
    </row>
    <row r="179" spans="1:1" x14ac:dyDescent="0.3">
      <c r="A179" s="14"/>
    </row>
    <row r="180" spans="1:1" x14ac:dyDescent="0.3">
      <c r="A180" s="14"/>
    </row>
    <row r="181" spans="1:1" x14ac:dyDescent="0.3">
      <c r="A181" s="14"/>
    </row>
    <row r="182" spans="1:1" x14ac:dyDescent="0.3">
      <c r="A182" s="14"/>
    </row>
    <row r="183" spans="1:1" x14ac:dyDescent="0.3">
      <c r="A183" s="14"/>
    </row>
    <row r="184" spans="1:1" x14ac:dyDescent="0.3">
      <c r="A184" s="14"/>
    </row>
    <row r="185" spans="1:1" x14ac:dyDescent="0.3">
      <c r="A185" s="14"/>
    </row>
    <row r="186" spans="1:1" x14ac:dyDescent="0.3">
      <c r="A186" s="14"/>
    </row>
    <row r="187" spans="1:1" x14ac:dyDescent="0.3">
      <c r="A187" s="14"/>
    </row>
    <row r="188" spans="1:1" x14ac:dyDescent="0.3">
      <c r="A188" s="14"/>
    </row>
    <row r="189" spans="1:1" x14ac:dyDescent="0.3">
      <c r="A189" s="14"/>
    </row>
    <row r="190" spans="1:1" x14ac:dyDescent="0.3">
      <c r="A190" s="14"/>
    </row>
    <row r="191" spans="1:1" x14ac:dyDescent="0.3">
      <c r="A191" s="14"/>
    </row>
    <row r="192" spans="1:1" x14ac:dyDescent="0.3">
      <c r="A192" s="14"/>
    </row>
    <row r="193" spans="1:1" x14ac:dyDescent="0.3">
      <c r="A193" s="14"/>
    </row>
    <row r="194" spans="1:1" x14ac:dyDescent="0.3">
      <c r="A194" s="14"/>
    </row>
    <row r="195" spans="1:1" x14ac:dyDescent="0.3">
      <c r="A195" s="14"/>
    </row>
    <row r="196" spans="1:1" x14ac:dyDescent="0.3">
      <c r="A196" s="14"/>
    </row>
    <row r="197" spans="1:1" x14ac:dyDescent="0.3">
      <c r="A197" s="14"/>
    </row>
    <row r="198" spans="1:1" x14ac:dyDescent="0.3">
      <c r="A198" s="14"/>
    </row>
    <row r="199" spans="1:1" x14ac:dyDescent="0.3">
      <c r="A199" s="14"/>
    </row>
    <row r="200" spans="1:1" x14ac:dyDescent="0.3">
      <c r="A200" s="14"/>
    </row>
    <row r="201" spans="1:1" x14ac:dyDescent="0.3">
      <c r="A201" s="14"/>
    </row>
    <row r="202" spans="1:1" x14ac:dyDescent="0.3">
      <c r="A202" s="14"/>
    </row>
    <row r="203" spans="1:1" x14ac:dyDescent="0.3">
      <c r="A203" s="14"/>
    </row>
    <row r="204" spans="1:1" x14ac:dyDescent="0.3">
      <c r="A204" s="14"/>
    </row>
    <row r="205" spans="1:1" x14ac:dyDescent="0.3">
      <c r="A205" s="14"/>
    </row>
    <row r="206" spans="1:1" x14ac:dyDescent="0.3">
      <c r="A206" s="14"/>
    </row>
    <row r="207" spans="1:1" x14ac:dyDescent="0.3">
      <c r="A207" s="14"/>
    </row>
    <row r="208" spans="1:1" x14ac:dyDescent="0.3">
      <c r="A208" s="14"/>
    </row>
    <row r="209" spans="1:1" x14ac:dyDescent="0.3">
      <c r="A209" s="14"/>
    </row>
    <row r="210" spans="1:1" x14ac:dyDescent="0.3">
      <c r="A210" s="14"/>
    </row>
    <row r="211" spans="1:1" x14ac:dyDescent="0.3">
      <c r="A211" s="14"/>
    </row>
    <row r="212" spans="1:1" x14ac:dyDescent="0.3">
      <c r="A212" s="14"/>
    </row>
    <row r="213" spans="1:1" x14ac:dyDescent="0.3">
      <c r="A213" s="14"/>
    </row>
    <row r="214" spans="1:1" x14ac:dyDescent="0.3">
      <c r="A214" s="14"/>
    </row>
    <row r="215" spans="1:1" x14ac:dyDescent="0.3">
      <c r="A215" s="14"/>
    </row>
    <row r="216" spans="1:1" x14ac:dyDescent="0.3">
      <c r="A216" s="14"/>
    </row>
    <row r="217" spans="1:1" x14ac:dyDescent="0.3">
      <c r="A217" s="14"/>
    </row>
    <row r="218" spans="1:1" x14ac:dyDescent="0.3">
      <c r="A218" s="14"/>
    </row>
    <row r="219" spans="1:1" x14ac:dyDescent="0.3">
      <c r="A219" s="14"/>
    </row>
    <row r="220" spans="1:1" x14ac:dyDescent="0.3">
      <c r="A220" s="14"/>
    </row>
    <row r="221" spans="1:1" x14ac:dyDescent="0.3">
      <c r="A221" s="14"/>
    </row>
    <row r="222" spans="1:1" x14ac:dyDescent="0.3">
      <c r="A222" s="14"/>
    </row>
    <row r="223" spans="1:1" x14ac:dyDescent="0.3">
      <c r="A223" s="14"/>
    </row>
    <row r="224" spans="1:1" x14ac:dyDescent="0.3">
      <c r="A224" s="14"/>
    </row>
    <row r="225" spans="1:1" x14ac:dyDescent="0.3">
      <c r="A225" s="14"/>
    </row>
    <row r="226" spans="1:1" x14ac:dyDescent="0.3">
      <c r="A226" s="14"/>
    </row>
    <row r="227" spans="1:1" x14ac:dyDescent="0.3">
      <c r="A227" s="14"/>
    </row>
    <row r="228" spans="1:1" x14ac:dyDescent="0.3">
      <c r="A228" s="14"/>
    </row>
    <row r="229" spans="1:1" x14ac:dyDescent="0.3">
      <c r="A229" s="14"/>
    </row>
    <row r="230" spans="1:1" x14ac:dyDescent="0.3">
      <c r="A230" s="14"/>
    </row>
    <row r="231" spans="1:1" x14ac:dyDescent="0.3">
      <c r="A231" s="14"/>
    </row>
    <row r="232" spans="1:1" x14ac:dyDescent="0.3">
      <c r="A232" s="14"/>
    </row>
    <row r="233" spans="1:1" x14ac:dyDescent="0.3">
      <c r="A233" s="14"/>
    </row>
    <row r="234" spans="1:1" x14ac:dyDescent="0.3">
      <c r="A234" s="14"/>
    </row>
    <row r="235" spans="1:1" x14ac:dyDescent="0.3">
      <c r="A235" s="14"/>
    </row>
    <row r="236" spans="1:1" x14ac:dyDescent="0.3">
      <c r="A236" s="14"/>
    </row>
    <row r="237" spans="1:1" x14ac:dyDescent="0.3">
      <c r="A237" s="14"/>
    </row>
    <row r="238" spans="1:1" x14ac:dyDescent="0.3">
      <c r="A238" s="14"/>
    </row>
    <row r="239" spans="1:1" x14ac:dyDescent="0.3">
      <c r="A239" s="14"/>
    </row>
    <row r="240" spans="1:1" x14ac:dyDescent="0.3">
      <c r="A240" s="14"/>
    </row>
    <row r="241" spans="1:1" x14ac:dyDescent="0.3">
      <c r="A241" s="14"/>
    </row>
    <row r="242" spans="1:1" x14ac:dyDescent="0.3">
      <c r="A242" s="14"/>
    </row>
    <row r="243" spans="1:1" x14ac:dyDescent="0.3">
      <c r="A243" s="14"/>
    </row>
    <row r="244" spans="1:1" x14ac:dyDescent="0.3">
      <c r="A244" s="14"/>
    </row>
    <row r="245" spans="1:1" x14ac:dyDescent="0.3">
      <c r="A245" s="14"/>
    </row>
    <row r="246" spans="1:1" x14ac:dyDescent="0.3">
      <c r="A246" s="14"/>
    </row>
    <row r="247" spans="1:1" x14ac:dyDescent="0.3">
      <c r="A247" s="14"/>
    </row>
    <row r="248" spans="1:1" x14ac:dyDescent="0.3">
      <c r="A248" s="14"/>
    </row>
    <row r="249" spans="1:1" x14ac:dyDescent="0.3">
      <c r="A249" s="14"/>
    </row>
    <row r="250" spans="1:1" x14ac:dyDescent="0.3">
      <c r="A250" s="14"/>
    </row>
    <row r="251" spans="1:1" x14ac:dyDescent="0.3">
      <c r="A251" s="14"/>
    </row>
    <row r="252" spans="1:1" x14ac:dyDescent="0.3">
      <c r="A252" s="14"/>
    </row>
    <row r="253" spans="1:1" x14ac:dyDescent="0.3">
      <c r="A253" s="14"/>
    </row>
    <row r="254" spans="1:1" x14ac:dyDescent="0.3">
      <c r="A254" s="14"/>
    </row>
    <row r="255" spans="1:1" x14ac:dyDescent="0.3">
      <c r="A255" s="14"/>
    </row>
    <row r="256" spans="1:1" x14ac:dyDescent="0.3">
      <c r="A256" s="14"/>
    </row>
    <row r="257" spans="1:1" x14ac:dyDescent="0.3">
      <c r="A257" s="14"/>
    </row>
    <row r="258" spans="1:1" x14ac:dyDescent="0.3">
      <c r="A258" s="14"/>
    </row>
    <row r="259" spans="1:1" x14ac:dyDescent="0.3">
      <c r="A259" s="14"/>
    </row>
    <row r="260" spans="1:1" x14ac:dyDescent="0.3">
      <c r="A260" s="14"/>
    </row>
    <row r="261" spans="1:1" x14ac:dyDescent="0.3">
      <c r="A261" s="14"/>
    </row>
    <row r="262" spans="1:1" x14ac:dyDescent="0.3">
      <c r="A262" s="14"/>
    </row>
    <row r="263" spans="1:1" x14ac:dyDescent="0.3">
      <c r="A263" s="14"/>
    </row>
    <row r="264" spans="1:1" x14ac:dyDescent="0.3">
      <c r="A264" s="14"/>
    </row>
    <row r="265" spans="1:1" x14ac:dyDescent="0.3">
      <c r="A265" s="14"/>
    </row>
    <row r="266" spans="1:1" x14ac:dyDescent="0.3">
      <c r="A266" s="14"/>
    </row>
    <row r="267" spans="1:1" x14ac:dyDescent="0.3">
      <c r="A267" s="14"/>
    </row>
    <row r="268" spans="1:1" x14ac:dyDescent="0.3">
      <c r="A268" s="14"/>
    </row>
    <row r="269" spans="1:1" x14ac:dyDescent="0.3">
      <c r="A269" s="14"/>
    </row>
    <row r="270" spans="1:1" x14ac:dyDescent="0.3">
      <c r="A270" s="14"/>
    </row>
    <row r="271" spans="1:1" x14ac:dyDescent="0.3">
      <c r="A271" s="14"/>
    </row>
    <row r="272" spans="1:1" x14ac:dyDescent="0.3">
      <c r="A272" s="14"/>
    </row>
    <row r="273" spans="1:1" x14ac:dyDescent="0.3">
      <c r="A273" s="14"/>
    </row>
    <row r="274" spans="1:1" x14ac:dyDescent="0.3">
      <c r="A274" s="14"/>
    </row>
    <row r="275" spans="1:1" x14ac:dyDescent="0.3">
      <c r="A275" s="14"/>
    </row>
    <row r="276" spans="1:1" x14ac:dyDescent="0.3">
      <c r="A276" s="14"/>
    </row>
    <row r="277" spans="1:1" x14ac:dyDescent="0.3">
      <c r="A277" s="14"/>
    </row>
    <row r="278" spans="1:1" x14ac:dyDescent="0.3">
      <c r="A278" s="14"/>
    </row>
    <row r="279" spans="1:1" x14ac:dyDescent="0.3">
      <c r="A279" s="14"/>
    </row>
    <row r="280" spans="1:1" x14ac:dyDescent="0.3">
      <c r="A280" s="14"/>
    </row>
    <row r="281" spans="1:1" x14ac:dyDescent="0.3">
      <c r="A281" s="14"/>
    </row>
    <row r="282" spans="1:1" x14ac:dyDescent="0.3">
      <c r="A282" s="14"/>
    </row>
    <row r="283" spans="1:1" x14ac:dyDescent="0.3">
      <c r="A283" s="14"/>
    </row>
    <row r="284" spans="1:1" x14ac:dyDescent="0.3">
      <c r="A284" s="14"/>
    </row>
    <row r="285" spans="1:1" x14ac:dyDescent="0.3">
      <c r="A285" s="14"/>
    </row>
    <row r="286" spans="1:1" x14ac:dyDescent="0.3">
      <c r="A286" s="14"/>
    </row>
    <row r="287" spans="1:1" x14ac:dyDescent="0.3">
      <c r="A287" s="14"/>
    </row>
    <row r="288" spans="1:1" x14ac:dyDescent="0.3">
      <c r="A288" s="14"/>
    </row>
    <row r="289" spans="1:1" x14ac:dyDescent="0.3">
      <c r="A289" s="14"/>
    </row>
    <row r="290" spans="1:1" x14ac:dyDescent="0.3">
      <c r="A290" s="14"/>
    </row>
    <row r="291" spans="1:1" x14ac:dyDescent="0.3">
      <c r="A291" s="14"/>
    </row>
    <row r="292" spans="1:1" x14ac:dyDescent="0.3">
      <c r="A292" s="14"/>
    </row>
    <row r="293" spans="1:1" x14ac:dyDescent="0.3">
      <c r="A293" s="14"/>
    </row>
    <row r="294" spans="1:1" x14ac:dyDescent="0.3">
      <c r="A294" s="14"/>
    </row>
    <row r="295" spans="1:1" x14ac:dyDescent="0.3">
      <c r="A295" s="14"/>
    </row>
    <row r="296" spans="1:1" x14ac:dyDescent="0.3">
      <c r="A296" s="14"/>
    </row>
    <row r="297" spans="1:1" x14ac:dyDescent="0.3">
      <c r="A297" s="14"/>
    </row>
    <row r="298" spans="1:1" x14ac:dyDescent="0.3">
      <c r="A298" s="14"/>
    </row>
    <row r="299" spans="1:1" x14ac:dyDescent="0.3">
      <c r="A299" s="14"/>
    </row>
    <row r="300" spans="1:1" x14ac:dyDescent="0.3">
      <c r="A300" s="14"/>
    </row>
    <row r="301" spans="1:1" x14ac:dyDescent="0.3">
      <c r="A301" s="14"/>
    </row>
    <row r="302" spans="1:1" x14ac:dyDescent="0.3">
      <c r="A302" s="14"/>
    </row>
    <row r="303" spans="1:1" x14ac:dyDescent="0.3">
      <c r="A303" s="14"/>
    </row>
    <row r="304" spans="1:1" x14ac:dyDescent="0.3">
      <c r="A304" s="14"/>
    </row>
    <row r="305" spans="1:1" x14ac:dyDescent="0.3">
      <c r="A305" s="14"/>
    </row>
    <row r="306" spans="1:1" x14ac:dyDescent="0.3">
      <c r="A306" s="14"/>
    </row>
    <row r="307" spans="1:1" x14ac:dyDescent="0.3">
      <c r="A307" s="14"/>
    </row>
    <row r="308" spans="1:1" x14ac:dyDescent="0.3">
      <c r="A308" s="14"/>
    </row>
    <row r="309" spans="1:1" x14ac:dyDescent="0.3">
      <c r="A309" s="14"/>
    </row>
    <row r="310" spans="1:1" x14ac:dyDescent="0.3">
      <c r="A310" s="14"/>
    </row>
    <row r="311" spans="1:1" x14ac:dyDescent="0.3">
      <c r="A311" s="14"/>
    </row>
    <row r="312" spans="1:1" x14ac:dyDescent="0.3">
      <c r="A312" s="14"/>
    </row>
    <row r="313" spans="1:1" x14ac:dyDescent="0.3">
      <c r="A313" s="14"/>
    </row>
    <row r="314" spans="1:1" x14ac:dyDescent="0.3">
      <c r="A314" s="14"/>
    </row>
    <row r="315" spans="1:1" x14ac:dyDescent="0.3">
      <c r="A315" s="14"/>
    </row>
    <row r="316" spans="1:1" x14ac:dyDescent="0.3">
      <c r="A316" s="14"/>
    </row>
    <row r="317" spans="1:1" x14ac:dyDescent="0.3">
      <c r="A317" s="14"/>
    </row>
    <row r="318" spans="1:1" x14ac:dyDescent="0.3">
      <c r="A318" s="14"/>
    </row>
    <row r="319" spans="1:1" x14ac:dyDescent="0.3">
      <c r="A319" s="14"/>
    </row>
    <row r="320" spans="1:1" x14ac:dyDescent="0.3">
      <c r="A320" s="14"/>
    </row>
    <row r="321" spans="1:1" x14ac:dyDescent="0.3">
      <c r="A321" s="14"/>
    </row>
    <row r="322" spans="1:1" x14ac:dyDescent="0.3">
      <c r="A322" s="14"/>
    </row>
    <row r="323" spans="1:1" x14ac:dyDescent="0.3">
      <c r="A323" s="14"/>
    </row>
    <row r="324" spans="1:1" x14ac:dyDescent="0.3">
      <c r="A324" s="14"/>
    </row>
    <row r="325" spans="1:1" x14ac:dyDescent="0.3">
      <c r="A325" s="14"/>
    </row>
    <row r="326" spans="1:1" x14ac:dyDescent="0.3">
      <c r="A326" s="14"/>
    </row>
    <row r="327" spans="1:1" x14ac:dyDescent="0.3">
      <c r="A327" s="14"/>
    </row>
    <row r="328" spans="1:1" x14ac:dyDescent="0.3">
      <c r="A328" s="14"/>
    </row>
    <row r="329" spans="1:1" x14ac:dyDescent="0.3">
      <c r="A329" s="14"/>
    </row>
    <row r="330" spans="1:1" x14ac:dyDescent="0.3">
      <c r="A330" s="14"/>
    </row>
    <row r="331" spans="1:1" x14ac:dyDescent="0.3">
      <c r="A331" s="14"/>
    </row>
    <row r="332" spans="1:1" x14ac:dyDescent="0.3">
      <c r="A332" s="14"/>
    </row>
    <row r="333" spans="1:1" x14ac:dyDescent="0.3">
      <c r="A333" s="14"/>
    </row>
    <row r="334" spans="1:1" x14ac:dyDescent="0.3">
      <c r="A334" s="14"/>
    </row>
    <row r="335" spans="1:1" x14ac:dyDescent="0.3">
      <c r="A335" s="14"/>
    </row>
    <row r="336" spans="1:1" x14ac:dyDescent="0.3">
      <c r="A336" s="14"/>
    </row>
    <row r="337" spans="1:1" x14ac:dyDescent="0.3">
      <c r="A337" s="14"/>
    </row>
    <row r="338" spans="1:1" x14ac:dyDescent="0.3">
      <c r="A338" s="14"/>
    </row>
    <row r="339" spans="1:1" x14ac:dyDescent="0.3">
      <c r="A339" s="14"/>
    </row>
    <row r="340" spans="1:1" x14ac:dyDescent="0.3">
      <c r="A340" s="14"/>
    </row>
    <row r="341" spans="1:1" x14ac:dyDescent="0.3">
      <c r="A341" s="14"/>
    </row>
    <row r="342" spans="1:1" x14ac:dyDescent="0.3">
      <c r="A342" s="14"/>
    </row>
    <row r="343" spans="1:1" x14ac:dyDescent="0.3">
      <c r="A343" s="14"/>
    </row>
    <row r="344" spans="1:1" x14ac:dyDescent="0.3">
      <c r="A344" s="14"/>
    </row>
    <row r="345" spans="1:1" x14ac:dyDescent="0.3">
      <c r="A345" s="14"/>
    </row>
    <row r="346" spans="1:1" x14ac:dyDescent="0.3">
      <c r="A346" s="14"/>
    </row>
    <row r="347" spans="1:1" x14ac:dyDescent="0.3">
      <c r="A347" s="14"/>
    </row>
    <row r="348" spans="1:1" x14ac:dyDescent="0.3">
      <c r="A348" s="14"/>
    </row>
    <row r="349" spans="1:1" x14ac:dyDescent="0.3">
      <c r="A349" s="14"/>
    </row>
    <row r="350" spans="1:1" x14ac:dyDescent="0.3">
      <c r="A350" s="14"/>
    </row>
    <row r="351" spans="1:1" x14ac:dyDescent="0.3">
      <c r="A351" s="14"/>
    </row>
    <row r="352" spans="1:1" x14ac:dyDescent="0.3">
      <c r="A352" s="14"/>
    </row>
    <row r="353" spans="1:1" x14ac:dyDescent="0.3">
      <c r="A353" s="14"/>
    </row>
    <row r="354" spans="1:1" x14ac:dyDescent="0.3">
      <c r="A354" s="14"/>
    </row>
    <row r="355" spans="1:1" x14ac:dyDescent="0.3">
      <c r="A355" s="14"/>
    </row>
    <row r="356" spans="1:1" x14ac:dyDescent="0.3">
      <c r="A356" s="14"/>
    </row>
    <row r="357" spans="1:1" x14ac:dyDescent="0.3">
      <c r="A357" s="14"/>
    </row>
    <row r="358" spans="1:1" x14ac:dyDescent="0.3">
      <c r="A358" s="14"/>
    </row>
    <row r="359" spans="1:1" x14ac:dyDescent="0.3">
      <c r="A359" s="14"/>
    </row>
    <row r="360" spans="1:1" x14ac:dyDescent="0.3">
      <c r="A360" s="14"/>
    </row>
    <row r="361" spans="1:1" x14ac:dyDescent="0.3">
      <c r="A361" s="14"/>
    </row>
    <row r="362" spans="1:1" x14ac:dyDescent="0.3">
      <c r="A362" s="14"/>
    </row>
    <row r="363" spans="1:1" x14ac:dyDescent="0.3">
      <c r="A363" s="14"/>
    </row>
    <row r="364" spans="1:1" x14ac:dyDescent="0.3">
      <c r="A364" s="14"/>
    </row>
    <row r="365" spans="1:1" x14ac:dyDescent="0.3">
      <c r="A365" s="14"/>
    </row>
    <row r="366" spans="1:1" x14ac:dyDescent="0.3">
      <c r="A366" s="14"/>
    </row>
    <row r="367" spans="1:1" x14ac:dyDescent="0.3">
      <c r="A367" s="14"/>
    </row>
    <row r="368" spans="1:1" x14ac:dyDescent="0.3">
      <c r="A368" s="14"/>
    </row>
    <row r="369" spans="1:1" x14ac:dyDescent="0.3">
      <c r="A369" s="14"/>
    </row>
    <row r="370" spans="1:1" x14ac:dyDescent="0.3">
      <c r="A370" s="14"/>
    </row>
    <row r="371" spans="1:1" x14ac:dyDescent="0.3">
      <c r="A371" s="14"/>
    </row>
    <row r="372" spans="1:1" x14ac:dyDescent="0.3">
      <c r="A372" s="14"/>
    </row>
    <row r="373" spans="1:1" x14ac:dyDescent="0.3">
      <c r="A373" s="14"/>
    </row>
    <row r="374" spans="1:1" x14ac:dyDescent="0.3">
      <c r="A374" s="14"/>
    </row>
    <row r="375" spans="1:1" x14ac:dyDescent="0.3">
      <c r="A375" s="14"/>
    </row>
    <row r="376" spans="1:1" x14ac:dyDescent="0.3">
      <c r="A376" s="14"/>
    </row>
    <row r="377" spans="1:1" x14ac:dyDescent="0.3">
      <c r="A377" s="14"/>
    </row>
    <row r="378" spans="1:1" x14ac:dyDescent="0.3">
      <c r="A378" s="14"/>
    </row>
    <row r="379" spans="1:1" x14ac:dyDescent="0.3">
      <c r="A379" s="14"/>
    </row>
    <row r="380" spans="1:1" x14ac:dyDescent="0.3">
      <c r="A380" s="14"/>
    </row>
    <row r="381" spans="1:1" x14ac:dyDescent="0.3">
      <c r="A381" s="14"/>
    </row>
    <row r="382" spans="1:1" x14ac:dyDescent="0.3">
      <c r="A382" s="14"/>
    </row>
    <row r="383" spans="1:1" x14ac:dyDescent="0.3">
      <c r="A383" s="14"/>
    </row>
    <row r="384" spans="1:1" x14ac:dyDescent="0.3">
      <c r="A384" s="14"/>
    </row>
    <row r="385" spans="1:1" x14ac:dyDescent="0.3">
      <c r="A385" s="14"/>
    </row>
    <row r="386" spans="1:1" x14ac:dyDescent="0.3">
      <c r="A386" s="14"/>
    </row>
    <row r="387" spans="1:1" x14ac:dyDescent="0.3">
      <c r="A387" s="14"/>
    </row>
    <row r="388" spans="1:1" x14ac:dyDescent="0.3">
      <c r="A388" s="14"/>
    </row>
    <row r="389" spans="1:1" x14ac:dyDescent="0.3">
      <c r="A389" s="14"/>
    </row>
    <row r="390" spans="1:1" x14ac:dyDescent="0.3">
      <c r="A390" s="14"/>
    </row>
    <row r="391" spans="1:1" x14ac:dyDescent="0.3">
      <c r="A391" s="14"/>
    </row>
    <row r="392" spans="1:1" x14ac:dyDescent="0.3">
      <c r="A392" s="14"/>
    </row>
    <row r="393" spans="1:1" x14ac:dyDescent="0.3">
      <c r="A393" s="14"/>
    </row>
    <row r="394" spans="1:1" x14ac:dyDescent="0.3">
      <c r="A394" s="14"/>
    </row>
    <row r="395" spans="1:1" x14ac:dyDescent="0.3">
      <c r="A395" s="14"/>
    </row>
    <row r="396" spans="1:1" x14ac:dyDescent="0.3">
      <c r="A396" s="14"/>
    </row>
    <row r="397" spans="1:1" x14ac:dyDescent="0.3">
      <c r="A397" s="14"/>
    </row>
    <row r="398" spans="1:1" x14ac:dyDescent="0.3">
      <c r="A398" s="14"/>
    </row>
    <row r="399" spans="1:1" x14ac:dyDescent="0.3">
      <c r="A399" s="14"/>
    </row>
    <row r="400" spans="1:1" x14ac:dyDescent="0.3">
      <c r="A400" s="14"/>
    </row>
    <row r="401" spans="1:1" x14ac:dyDescent="0.3">
      <c r="A401" s="14"/>
    </row>
    <row r="402" spans="1:1" x14ac:dyDescent="0.3">
      <c r="A402" s="14"/>
    </row>
    <row r="403" spans="1:1" x14ac:dyDescent="0.3">
      <c r="A403" s="14"/>
    </row>
    <row r="404" spans="1:1" x14ac:dyDescent="0.3">
      <c r="A404" s="14"/>
    </row>
    <row r="405" spans="1:1" x14ac:dyDescent="0.3">
      <c r="A405" s="14"/>
    </row>
    <row r="406" spans="1:1" x14ac:dyDescent="0.3">
      <c r="A406" s="14"/>
    </row>
    <row r="407" spans="1:1" x14ac:dyDescent="0.3">
      <c r="A407" s="14"/>
    </row>
    <row r="408" spans="1:1" x14ac:dyDescent="0.3">
      <c r="A408" s="14"/>
    </row>
    <row r="409" spans="1:1" x14ac:dyDescent="0.3">
      <c r="A409" s="14"/>
    </row>
    <row r="410" spans="1:1" x14ac:dyDescent="0.3">
      <c r="A410" s="14"/>
    </row>
    <row r="411" spans="1:1" x14ac:dyDescent="0.3">
      <c r="A411" s="14"/>
    </row>
    <row r="412" spans="1:1" x14ac:dyDescent="0.3">
      <c r="A412" s="14"/>
    </row>
    <row r="413" spans="1:1" x14ac:dyDescent="0.3">
      <c r="A413" s="14"/>
    </row>
    <row r="414" spans="1:1" x14ac:dyDescent="0.3">
      <c r="A414" s="14"/>
    </row>
    <row r="415" spans="1:1" x14ac:dyDescent="0.3">
      <c r="A415" s="14"/>
    </row>
    <row r="416" spans="1:1" x14ac:dyDescent="0.3">
      <c r="A416" s="14"/>
    </row>
    <row r="417" spans="1:1" x14ac:dyDescent="0.3">
      <c r="A417" s="14"/>
    </row>
    <row r="418" spans="1:1" x14ac:dyDescent="0.3">
      <c r="A418" s="14"/>
    </row>
    <row r="419" spans="1:1" x14ac:dyDescent="0.3">
      <c r="A419" s="14"/>
    </row>
    <row r="420" spans="1:1" x14ac:dyDescent="0.3">
      <c r="A420" s="14"/>
    </row>
    <row r="421" spans="1:1" x14ac:dyDescent="0.3">
      <c r="A421" s="14"/>
    </row>
    <row r="422" spans="1:1" x14ac:dyDescent="0.3">
      <c r="A422" s="14"/>
    </row>
    <row r="423" spans="1:1" x14ac:dyDescent="0.3">
      <c r="A423" s="14"/>
    </row>
    <row r="424" spans="1:1" x14ac:dyDescent="0.3">
      <c r="A424" s="14"/>
    </row>
    <row r="425" spans="1:1" x14ac:dyDescent="0.3">
      <c r="A425" s="14"/>
    </row>
    <row r="426" spans="1:1" x14ac:dyDescent="0.3">
      <c r="A426" s="14"/>
    </row>
    <row r="427" spans="1:1" x14ac:dyDescent="0.3">
      <c r="A427" s="14"/>
    </row>
    <row r="428" spans="1:1" x14ac:dyDescent="0.3">
      <c r="A428" s="14"/>
    </row>
    <row r="429" spans="1:1" x14ac:dyDescent="0.3">
      <c r="A429" s="14"/>
    </row>
    <row r="430" spans="1:1" x14ac:dyDescent="0.3">
      <c r="A430" s="14"/>
    </row>
    <row r="431" spans="1:1" x14ac:dyDescent="0.3">
      <c r="A431" s="14"/>
    </row>
    <row r="432" spans="1:1" x14ac:dyDescent="0.3">
      <c r="A432" s="14"/>
    </row>
    <row r="433" spans="1:1" x14ac:dyDescent="0.3">
      <c r="A433" s="14"/>
    </row>
    <row r="434" spans="1:1" x14ac:dyDescent="0.3">
      <c r="A434" s="14"/>
    </row>
    <row r="435" spans="1:1" x14ac:dyDescent="0.3">
      <c r="A435" s="14"/>
    </row>
    <row r="436" spans="1:1" x14ac:dyDescent="0.3">
      <c r="A436" s="14"/>
    </row>
    <row r="437" spans="1:1" x14ac:dyDescent="0.3">
      <c r="A437" s="14"/>
    </row>
    <row r="438" spans="1:1" x14ac:dyDescent="0.3">
      <c r="A438" s="14"/>
    </row>
    <row r="439" spans="1:1" x14ac:dyDescent="0.3">
      <c r="A439" s="14"/>
    </row>
    <row r="440" spans="1:1" x14ac:dyDescent="0.3">
      <c r="A440" s="14"/>
    </row>
    <row r="441" spans="1:1" x14ac:dyDescent="0.3">
      <c r="A441" s="14"/>
    </row>
    <row r="442" spans="1:1" x14ac:dyDescent="0.3">
      <c r="A442" s="14"/>
    </row>
    <row r="443" spans="1:1" x14ac:dyDescent="0.3">
      <c r="A443" s="14"/>
    </row>
    <row r="444" spans="1:1" x14ac:dyDescent="0.3">
      <c r="A444" s="14"/>
    </row>
    <row r="445" spans="1:1" x14ac:dyDescent="0.3">
      <c r="A445" s="14"/>
    </row>
    <row r="446" spans="1:1" x14ac:dyDescent="0.3">
      <c r="A446" s="14"/>
    </row>
    <row r="447" spans="1:1" x14ac:dyDescent="0.3">
      <c r="A447" s="14"/>
    </row>
    <row r="448" spans="1:1" x14ac:dyDescent="0.3">
      <c r="A448" s="14"/>
    </row>
    <row r="449" spans="1:1" x14ac:dyDescent="0.3">
      <c r="A449" s="14"/>
    </row>
    <row r="450" spans="1:1" x14ac:dyDescent="0.3">
      <c r="A450" s="14"/>
    </row>
    <row r="451" spans="1:1" x14ac:dyDescent="0.3">
      <c r="A451" s="14"/>
    </row>
    <row r="452" spans="1:1" x14ac:dyDescent="0.3">
      <c r="A452" s="14"/>
    </row>
    <row r="453" spans="1:1" x14ac:dyDescent="0.3">
      <c r="A453" s="14"/>
    </row>
    <row r="454" spans="1:1" x14ac:dyDescent="0.3">
      <c r="A454" s="14"/>
    </row>
    <row r="455" spans="1:1" x14ac:dyDescent="0.3">
      <c r="A455" s="14"/>
    </row>
    <row r="456" spans="1:1" x14ac:dyDescent="0.3">
      <c r="A456" s="14"/>
    </row>
    <row r="457" spans="1:1" x14ac:dyDescent="0.3">
      <c r="A457" s="14"/>
    </row>
    <row r="458" spans="1:1" x14ac:dyDescent="0.3">
      <c r="A458" s="14"/>
    </row>
    <row r="459" spans="1:1" x14ac:dyDescent="0.3">
      <c r="A459" s="14"/>
    </row>
    <row r="460" spans="1:1" x14ac:dyDescent="0.3">
      <c r="A460" s="14"/>
    </row>
    <row r="461" spans="1:1" x14ac:dyDescent="0.3">
      <c r="A461" s="14"/>
    </row>
    <row r="462" spans="1:1" x14ac:dyDescent="0.3">
      <c r="A462" s="14"/>
    </row>
    <row r="463" spans="1:1" x14ac:dyDescent="0.3">
      <c r="A463" s="14"/>
    </row>
    <row r="464" spans="1:1" x14ac:dyDescent="0.3">
      <c r="A464" s="14"/>
    </row>
    <row r="465" spans="1:1" x14ac:dyDescent="0.3">
      <c r="A465" s="14"/>
    </row>
    <row r="466" spans="1:1" x14ac:dyDescent="0.3">
      <c r="A466" s="14"/>
    </row>
    <row r="467" spans="1:1" x14ac:dyDescent="0.3">
      <c r="A467" s="14"/>
    </row>
    <row r="468" spans="1:1" x14ac:dyDescent="0.3">
      <c r="A468" s="14"/>
    </row>
    <row r="469" spans="1:1" x14ac:dyDescent="0.3">
      <c r="A469" s="14"/>
    </row>
    <row r="470" spans="1:1" x14ac:dyDescent="0.3">
      <c r="A470" s="14"/>
    </row>
    <row r="471" spans="1:1" x14ac:dyDescent="0.3">
      <c r="A471" s="14"/>
    </row>
    <row r="472" spans="1:1" x14ac:dyDescent="0.3">
      <c r="A472" s="14"/>
    </row>
    <row r="473" spans="1:1" x14ac:dyDescent="0.3">
      <c r="A473" s="14"/>
    </row>
    <row r="474" spans="1:1" x14ac:dyDescent="0.3">
      <c r="A474" s="14"/>
    </row>
    <row r="475" spans="1:1" x14ac:dyDescent="0.3">
      <c r="A475" s="14"/>
    </row>
    <row r="476" spans="1:1" x14ac:dyDescent="0.3">
      <c r="A476" s="14"/>
    </row>
    <row r="477" spans="1:1" x14ac:dyDescent="0.3">
      <c r="A477" s="14"/>
    </row>
    <row r="478" spans="1:1" x14ac:dyDescent="0.3">
      <c r="A478" s="14"/>
    </row>
    <row r="479" spans="1:1" x14ac:dyDescent="0.3">
      <c r="A479" s="14"/>
    </row>
    <row r="480" spans="1:1" x14ac:dyDescent="0.3">
      <c r="A480" s="14"/>
    </row>
    <row r="481" spans="1:1" x14ac:dyDescent="0.3">
      <c r="A481" s="14"/>
    </row>
    <row r="482" spans="1:1" x14ac:dyDescent="0.3">
      <c r="A482" s="14"/>
    </row>
    <row r="483" spans="1:1" x14ac:dyDescent="0.3">
      <c r="A483" s="14"/>
    </row>
    <row r="484" spans="1:1" x14ac:dyDescent="0.3">
      <c r="A484" s="14"/>
    </row>
    <row r="485" spans="1:1" x14ac:dyDescent="0.3">
      <c r="A485" s="14"/>
    </row>
    <row r="486" spans="1:1" x14ac:dyDescent="0.3">
      <c r="A486" s="14"/>
    </row>
    <row r="487" spans="1:1" x14ac:dyDescent="0.3">
      <c r="A487" s="14"/>
    </row>
    <row r="488" spans="1:1" x14ac:dyDescent="0.3">
      <c r="A488" s="14"/>
    </row>
    <row r="489" spans="1:1" x14ac:dyDescent="0.3">
      <c r="A489" s="14"/>
    </row>
    <row r="490" spans="1:1" x14ac:dyDescent="0.3">
      <c r="A490" s="14"/>
    </row>
    <row r="491" spans="1:1" x14ac:dyDescent="0.3">
      <c r="A491" s="14"/>
    </row>
    <row r="492" spans="1:1" x14ac:dyDescent="0.3">
      <c r="A492" s="14"/>
    </row>
    <row r="493" spans="1:1" x14ac:dyDescent="0.3">
      <c r="A493" s="14"/>
    </row>
    <row r="494" spans="1:1" x14ac:dyDescent="0.3">
      <c r="A494" s="14"/>
    </row>
    <row r="495" spans="1:1" x14ac:dyDescent="0.3">
      <c r="A495" s="14"/>
    </row>
    <row r="496" spans="1:1" x14ac:dyDescent="0.3">
      <c r="A496" s="14"/>
    </row>
    <row r="497" spans="1:1" x14ac:dyDescent="0.3">
      <c r="A497" s="14"/>
    </row>
    <row r="498" spans="1:1" x14ac:dyDescent="0.3">
      <c r="A498" s="14"/>
    </row>
    <row r="499" spans="1:1" x14ac:dyDescent="0.3">
      <c r="A499" s="14"/>
    </row>
    <row r="500" spans="1:1" x14ac:dyDescent="0.3">
      <c r="A500" s="14"/>
    </row>
    <row r="501" spans="1:1" x14ac:dyDescent="0.3">
      <c r="A501" s="14"/>
    </row>
    <row r="502" spans="1:1" x14ac:dyDescent="0.3">
      <c r="A502" s="14"/>
    </row>
    <row r="503" spans="1:1" x14ac:dyDescent="0.3">
      <c r="A503" s="14"/>
    </row>
    <row r="504" spans="1:1" x14ac:dyDescent="0.3">
      <c r="A504" s="14"/>
    </row>
    <row r="505" spans="1:1" x14ac:dyDescent="0.3">
      <c r="A505" s="14"/>
    </row>
    <row r="506" spans="1:1" x14ac:dyDescent="0.3">
      <c r="A506" s="14"/>
    </row>
    <row r="507" spans="1:1" x14ac:dyDescent="0.3">
      <c r="A507" s="14"/>
    </row>
    <row r="508" spans="1:1" x14ac:dyDescent="0.3">
      <c r="A508" s="14"/>
    </row>
    <row r="509" spans="1:1" x14ac:dyDescent="0.3">
      <c r="A509" s="14"/>
    </row>
    <row r="510" spans="1:1" x14ac:dyDescent="0.3">
      <c r="A510" s="14"/>
    </row>
    <row r="511" spans="1:1" x14ac:dyDescent="0.3">
      <c r="A511" s="14"/>
    </row>
    <row r="512" spans="1:1" x14ac:dyDescent="0.3">
      <c r="A512" s="14"/>
    </row>
    <row r="513" spans="1:1" x14ac:dyDescent="0.3">
      <c r="A513" s="14"/>
    </row>
    <row r="514" spans="1:1" x14ac:dyDescent="0.3">
      <c r="A514" s="14"/>
    </row>
    <row r="515" spans="1:1" x14ac:dyDescent="0.3">
      <c r="A515" s="14"/>
    </row>
    <row r="516" spans="1:1" x14ac:dyDescent="0.3">
      <c r="A516" s="14"/>
    </row>
    <row r="517" spans="1:1" x14ac:dyDescent="0.3">
      <c r="A517" s="14"/>
    </row>
    <row r="518" spans="1:1" x14ac:dyDescent="0.3">
      <c r="A518" s="14"/>
    </row>
    <row r="519" spans="1:1" x14ac:dyDescent="0.3">
      <c r="A519" s="14"/>
    </row>
    <row r="520" spans="1:1" x14ac:dyDescent="0.3">
      <c r="A520" s="14"/>
    </row>
    <row r="521" spans="1:1" x14ac:dyDescent="0.3">
      <c r="A521" s="14"/>
    </row>
    <row r="522" spans="1:1" x14ac:dyDescent="0.3">
      <c r="A522" s="14"/>
    </row>
    <row r="523" spans="1:1" x14ac:dyDescent="0.3">
      <c r="A523" s="14"/>
    </row>
    <row r="524" spans="1:1" x14ac:dyDescent="0.3">
      <c r="A524" s="14"/>
    </row>
    <row r="525" spans="1:1" x14ac:dyDescent="0.3">
      <c r="A525" s="14"/>
    </row>
    <row r="526" spans="1:1" x14ac:dyDescent="0.3">
      <c r="A526" s="14"/>
    </row>
    <row r="527" spans="1:1" x14ac:dyDescent="0.3">
      <c r="A527" s="14"/>
    </row>
    <row r="528" spans="1:1" x14ac:dyDescent="0.3">
      <c r="A528" s="14"/>
    </row>
    <row r="529" spans="1:1" x14ac:dyDescent="0.3">
      <c r="A529" s="14"/>
    </row>
    <row r="530" spans="1:1" x14ac:dyDescent="0.3">
      <c r="A530" s="14"/>
    </row>
    <row r="531" spans="1:1" x14ac:dyDescent="0.3">
      <c r="A531" s="14"/>
    </row>
    <row r="532" spans="1:1" x14ac:dyDescent="0.3">
      <c r="A532" s="14"/>
    </row>
    <row r="533" spans="1:1" x14ac:dyDescent="0.3">
      <c r="A533" s="14"/>
    </row>
    <row r="534" spans="1:1" x14ac:dyDescent="0.3">
      <c r="A534" s="14"/>
    </row>
    <row r="535" spans="1:1" x14ac:dyDescent="0.3">
      <c r="A535" s="14"/>
    </row>
    <row r="536" spans="1:1" x14ac:dyDescent="0.3">
      <c r="A536" s="14"/>
    </row>
    <row r="537" spans="1:1" x14ac:dyDescent="0.3">
      <c r="A537" s="14"/>
    </row>
    <row r="538" spans="1:1" x14ac:dyDescent="0.3">
      <c r="A538" s="14"/>
    </row>
    <row r="539" spans="1:1" x14ac:dyDescent="0.3">
      <c r="A539" s="14"/>
    </row>
    <row r="540" spans="1:1" x14ac:dyDescent="0.3">
      <c r="A540" s="14"/>
    </row>
    <row r="541" spans="1:1" x14ac:dyDescent="0.3">
      <c r="A541" s="14"/>
    </row>
    <row r="542" spans="1:1" x14ac:dyDescent="0.3">
      <c r="A542" s="14"/>
    </row>
    <row r="543" spans="1:1" x14ac:dyDescent="0.3">
      <c r="A543" s="14"/>
    </row>
    <row r="544" spans="1:1" x14ac:dyDescent="0.3">
      <c r="A544" s="14"/>
    </row>
    <row r="545" spans="1:1" x14ac:dyDescent="0.3">
      <c r="A545" s="14"/>
    </row>
    <row r="546" spans="1:1" x14ac:dyDescent="0.3">
      <c r="A546" s="14"/>
    </row>
    <row r="547" spans="1:1" x14ac:dyDescent="0.3">
      <c r="A547" s="14"/>
    </row>
    <row r="548" spans="1:1" x14ac:dyDescent="0.3">
      <c r="A548" s="14"/>
    </row>
    <row r="549" spans="1:1" x14ac:dyDescent="0.3">
      <c r="A549" s="14"/>
    </row>
    <row r="550" spans="1:1" x14ac:dyDescent="0.3">
      <c r="A550" s="14"/>
    </row>
    <row r="551" spans="1:1" x14ac:dyDescent="0.3">
      <c r="A551" s="14"/>
    </row>
    <row r="552" spans="1:1" x14ac:dyDescent="0.3">
      <c r="A552" s="14"/>
    </row>
    <row r="553" spans="1:1" x14ac:dyDescent="0.3">
      <c r="A553" s="14"/>
    </row>
    <row r="554" spans="1:1" x14ac:dyDescent="0.3">
      <c r="A554" s="14"/>
    </row>
    <row r="555" spans="1:1" x14ac:dyDescent="0.3">
      <c r="A555" s="14"/>
    </row>
    <row r="556" spans="1:1" x14ac:dyDescent="0.3">
      <c r="A556" s="14"/>
    </row>
    <row r="557" spans="1:1" x14ac:dyDescent="0.3">
      <c r="A557" s="14"/>
    </row>
    <row r="558" spans="1:1" x14ac:dyDescent="0.3">
      <c r="A558" s="14"/>
    </row>
    <row r="559" spans="1:1" x14ac:dyDescent="0.3">
      <c r="A559" s="14"/>
    </row>
    <row r="560" spans="1:1" x14ac:dyDescent="0.3">
      <c r="A560" s="14"/>
    </row>
    <row r="561" spans="1:1" x14ac:dyDescent="0.3">
      <c r="A561" s="14"/>
    </row>
    <row r="562" spans="1:1" x14ac:dyDescent="0.3">
      <c r="A562" s="14"/>
    </row>
    <row r="563" spans="1:1" x14ac:dyDescent="0.3">
      <c r="A563" s="14"/>
    </row>
    <row r="564" spans="1:1" x14ac:dyDescent="0.3">
      <c r="A564" s="14"/>
    </row>
    <row r="565" spans="1:1" x14ac:dyDescent="0.3">
      <c r="A565" s="14"/>
    </row>
    <row r="566" spans="1:1" x14ac:dyDescent="0.3">
      <c r="A566" s="14"/>
    </row>
    <row r="567" spans="1:1" x14ac:dyDescent="0.3">
      <c r="A567" s="14"/>
    </row>
    <row r="568" spans="1:1" x14ac:dyDescent="0.3">
      <c r="A568" s="14"/>
    </row>
    <row r="569" spans="1:1" x14ac:dyDescent="0.3">
      <c r="A569" s="14"/>
    </row>
    <row r="570" spans="1:1" x14ac:dyDescent="0.3">
      <c r="A570" s="14"/>
    </row>
    <row r="571" spans="1:1" x14ac:dyDescent="0.3">
      <c r="A571" s="14"/>
    </row>
    <row r="572" spans="1:1" x14ac:dyDescent="0.3">
      <c r="A572" s="14"/>
    </row>
    <row r="573" spans="1:1" x14ac:dyDescent="0.3">
      <c r="A573" s="14"/>
    </row>
    <row r="574" spans="1:1" x14ac:dyDescent="0.3">
      <c r="A574" s="14"/>
    </row>
    <row r="575" spans="1:1" x14ac:dyDescent="0.3">
      <c r="A575" s="14"/>
    </row>
    <row r="576" spans="1:1" x14ac:dyDescent="0.3">
      <c r="A576" s="14"/>
    </row>
    <row r="577" spans="1:1" x14ac:dyDescent="0.3">
      <c r="A577" s="14"/>
    </row>
    <row r="578" spans="1:1" x14ac:dyDescent="0.3">
      <c r="A578" s="14"/>
    </row>
    <row r="579" spans="1:1" x14ac:dyDescent="0.3">
      <c r="A579" s="14"/>
    </row>
    <row r="580" spans="1:1" x14ac:dyDescent="0.3">
      <c r="A580" s="14"/>
    </row>
    <row r="581" spans="1:1" x14ac:dyDescent="0.3">
      <c r="A581" s="14"/>
    </row>
    <row r="582" spans="1:1" x14ac:dyDescent="0.3">
      <c r="A582" s="14"/>
    </row>
    <row r="583" spans="1:1" x14ac:dyDescent="0.3">
      <c r="A583" s="14"/>
    </row>
    <row r="584" spans="1:1" x14ac:dyDescent="0.3">
      <c r="A584" s="14"/>
    </row>
    <row r="585" spans="1:1" x14ac:dyDescent="0.3">
      <c r="A585" s="14"/>
    </row>
    <row r="586" spans="1:1" x14ac:dyDescent="0.3">
      <c r="A586" s="14"/>
    </row>
    <row r="587" spans="1:1" x14ac:dyDescent="0.3">
      <c r="A587" s="14"/>
    </row>
    <row r="588" spans="1:1" x14ac:dyDescent="0.3">
      <c r="A588" s="14"/>
    </row>
    <row r="589" spans="1:1" x14ac:dyDescent="0.3">
      <c r="A589" s="14"/>
    </row>
    <row r="590" spans="1:1" x14ac:dyDescent="0.3">
      <c r="A590" s="14"/>
    </row>
    <row r="591" spans="1:1" x14ac:dyDescent="0.3">
      <c r="A591" s="14"/>
    </row>
    <row r="592" spans="1:1" x14ac:dyDescent="0.3">
      <c r="A592" s="14"/>
    </row>
    <row r="593" spans="1:1" x14ac:dyDescent="0.3">
      <c r="A593" s="14"/>
    </row>
    <row r="594" spans="1:1" x14ac:dyDescent="0.3">
      <c r="A594" s="14"/>
    </row>
    <row r="595" spans="1:1" x14ac:dyDescent="0.3">
      <c r="A595" s="14"/>
    </row>
    <row r="596" spans="1:1" x14ac:dyDescent="0.3">
      <c r="A596" s="14"/>
    </row>
    <row r="597" spans="1:1" x14ac:dyDescent="0.3">
      <c r="A597" s="14"/>
    </row>
    <row r="598" spans="1:1" x14ac:dyDescent="0.3">
      <c r="A598" s="14"/>
    </row>
    <row r="599" spans="1:1" x14ac:dyDescent="0.3">
      <c r="A599" s="14"/>
    </row>
    <row r="600" spans="1:1" x14ac:dyDescent="0.3">
      <c r="A600" s="14"/>
    </row>
    <row r="601" spans="1:1" x14ac:dyDescent="0.3">
      <c r="A601" s="14"/>
    </row>
    <row r="602" spans="1:1" x14ac:dyDescent="0.3">
      <c r="A602" s="14"/>
    </row>
    <row r="603" spans="1:1" x14ac:dyDescent="0.3">
      <c r="A603" s="14"/>
    </row>
    <row r="604" spans="1:1" x14ac:dyDescent="0.3">
      <c r="A604" s="14"/>
    </row>
    <row r="605" spans="1:1" x14ac:dyDescent="0.3">
      <c r="A605" s="14"/>
    </row>
    <row r="606" spans="1:1" x14ac:dyDescent="0.3">
      <c r="A606" s="14"/>
    </row>
    <row r="607" spans="1:1" x14ac:dyDescent="0.3">
      <c r="A607" s="14"/>
    </row>
    <row r="608" spans="1:1" x14ac:dyDescent="0.3">
      <c r="A608" s="14"/>
    </row>
    <row r="609" spans="1:1" x14ac:dyDescent="0.3">
      <c r="A609" s="14"/>
    </row>
    <row r="610" spans="1:1" x14ac:dyDescent="0.3">
      <c r="A610" s="14"/>
    </row>
    <row r="611" spans="1:1" x14ac:dyDescent="0.3">
      <c r="A611" s="14"/>
    </row>
    <row r="612" spans="1:1" x14ac:dyDescent="0.3">
      <c r="A612" s="14"/>
    </row>
    <row r="613" spans="1:1" x14ac:dyDescent="0.3">
      <c r="A613" s="14"/>
    </row>
    <row r="614" spans="1:1" x14ac:dyDescent="0.3">
      <c r="A614" s="14"/>
    </row>
    <row r="615" spans="1:1" x14ac:dyDescent="0.3">
      <c r="A615" s="14"/>
    </row>
    <row r="616" spans="1:1" x14ac:dyDescent="0.3">
      <c r="A616" s="14"/>
    </row>
    <row r="617" spans="1:1" x14ac:dyDescent="0.3">
      <c r="A617" s="14"/>
    </row>
    <row r="618" spans="1:1" x14ac:dyDescent="0.3">
      <c r="A618" s="14"/>
    </row>
    <row r="619" spans="1:1" x14ac:dyDescent="0.3">
      <c r="A619" s="14"/>
    </row>
    <row r="620" spans="1:1" x14ac:dyDescent="0.3">
      <c r="A620" s="14"/>
    </row>
    <row r="621" spans="1:1" x14ac:dyDescent="0.3">
      <c r="A621" s="14"/>
    </row>
    <row r="622" spans="1:1" x14ac:dyDescent="0.3">
      <c r="A622" s="14"/>
    </row>
    <row r="623" spans="1:1" x14ac:dyDescent="0.3">
      <c r="A623" s="14"/>
    </row>
    <row r="624" spans="1:1" x14ac:dyDescent="0.3">
      <c r="A624" s="14"/>
    </row>
    <row r="625" spans="1:1" x14ac:dyDescent="0.3">
      <c r="A625" s="14"/>
    </row>
    <row r="626" spans="1:1" x14ac:dyDescent="0.3">
      <c r="A626" s="14"/>
    </row>
    <row r="627" spans="1:1" x14ac:dyDescent="0.3">
      <c r="A627" s="14"/>
    </row>
    <row r="628" spans="1:1" x14ac:dyDescent="0.3">
      <c r="A628" s="14"/>
    </row>
    <row r="629" spans="1:1" x14ac:dyDescent="0.3">
      <c r="A629" s="14"/>
    </row>
    <row r="630" spans="1:1" x14ac:dyDescent="0.3">
      <c r="A630" s="14"/>
    </row>
    <row r="631" spans="1:1" x14ac:dyDescent="0.3">
      <c r="A631" s="14"/>
    </row>
    <row r="632" spans="1:1" x14ac:dyDescent="0.3">
      <c r="A632" s="14"/>
    </row>
    <row r="633" spans="1:1" x14ac:dyDescent="0.3">
      <c r="A633" s="14"/>
    </row>
    <row r="634" spans="1:1" x14ac:dyDescent="0.3">
      <c r="A634" s="14"/>
    </row>
    <row r="635" spans="1:1" x14ac:dyDescent="0.3">
      <c r="A635" s="14"/>
    </row>
    <row r="636" spans="1:1" x14ac:dyDescent="0.3">
      <c r="A636" s="14"/>
    </row>
    <row r="637" spans="1:1" x14ac:dyDescent="0.3">
      <c r="A637" s="14"/>
    </row>
    <row r="638" spans="1:1" x14ac:dyDescent="0.3">
      <c r="A638" s="14"/>
    </row>
    <row r="639" spans="1:1" x14ac:dyDescent="0.3">
      <c r="A639" s="14"/>
    </row>
    <row r="640" spans="1:1" x14ac:dyDescent="0.3">
      <c r="A640" s="14"/>
    </row>
    <row r="641" spans="1:1" x14ac:dyDescent="0.3">
      <c r="A641" s="14"/>
    </row>
    <row r="642" spans="1:1" x14ac:dyDescent="0.3">
      <c r="A642" s="14"/>
    </row>
    <row r="643" spans="1:1" x14ac:dyDescent="0.3">
      <c r="A643" s="14"/>
    </row>
    <row r="644" spans="1:1" x14ac:dyDescent="0.3">
      <c r="A644" s="14"/>
    </row>
    <row r="645" spans="1:1" x14ac:dyDescent="0.3">
      <c r="A645" s="14"/>
    </row>
    <row r="646" spans="1:1" x14ac:dyDescent="0.3">
      <c r="A646" s="14"/>
    </row>
    <row r="647" spans="1:1" x14ac:dyDescent="0.3">
      <c r="A647" s="14"/>
    </row>
    <row r="648" spans="1:1" x14ac:dyDescent="0.3">
      <c r="A648" s="14"/>
    </row>
    <row r="649" spans="1:1" x14ac:dyDescent="0.3">
      <c r="A649" s="14"/>
    </row>
    <row r="650" spans="1:1" x14ac:dyDescent="0.3">
      <c r="A650" s="14"/>
    </row>
    <row r="651" spans="1:1" x14ac:dyDescent="0.3">
      <c r="A651" s="14"/>
    </row>
    <row r="652" spans="1:1" x14ac:dyDescent="0.3">
      <c r="A652" s="14"/>
    </row>
    <row r="653" spans="1:1" x14ac:dyDescent="0.3">
      <c r="A653" s="14"/>
    </row>
    <row r="654" spans="1:1" x14ac:dyDescent="0.3">
      <c r="A654" s="14"/>
    </row>
    <row r="655" spans="1:1" x14ac:dyDescent="0.3">
      <c r="A655" s="14"/>
    </row>
    <row r="656" spans="1:1" x14ac:dyDescent="0.3">
      <c r="A656" s="14"/>
    </row>
    <row r="657" spans="1:1" x14ac:dyDescent="0.3">
      <c r="A657" s="14"/>
    </row>
    <row r="658" spans="1:1" x14ac:dyDescent="0.3">
      <c r="A658" s="14"/>
    </row>
    <row r="659" spans="1:1" x14ac:dyDescent="0.3">
      <c r="A659" s="14"/>
    </row>
    <row r="660" spans="1:1" x14ac:dyDescent="0.3">
      <c r="A660" s="14"/>
    </row>
    <row r="661" spans="1:1" x14ac:dyDescent="0.3">
      <c r="A661" s="14"/>
    </row>
    <row r="662" spans="1:1" x14ac:dyDescent="0.3">
      <c r="A662" s="14"/>
    </row>
    <row r="663" spans="1:1" x14ac:dyDescent="0.3">
      <c r="A663" s="14"/>
    </row>
    <row r="664" spans="1:1" x14ac:dyDescent="0.3">
      <c r="A664" s="14"/>
    </row>
    <row r="665" spans="1:1" x14ac:dyDescent="0.3">
      <c r="A665" s="14"/>
    </row>
    <row r="666" spans="1:1" x14ac:dyDescent="0.3">
      <c r="A666" s="14"/>
    </row>
    <row r="667" spans="1:1" x14ac:dyDescent="0.3">
      <c r="A667" s="14"/>
    </row>
    <row r="668" spans="1:1" x14ac:dyDescent="0.3">
      <c r="A668" s="14"/>
    </row>
    <row r="669" spans="1:1" x14ac:dyDescent="0.3">
      <c r="A669" s="14"/>
    </row>
    <row r="670" spans="1:1" x14ac:dyDescent="0.3">
      <c r="A670" s="14"/>
    </row>
    <row r="671" spans="1:1" x14ac:dyDescent="0.3">
      <c r="A671" s="14"/>
    </row>
    <row r="672" spans="1:1" x14ac:dyDescent="0.3">
      <c r="A672" s="14"/>
    </row>
    <row r="673" spans="1:1" x14ac:dyDescent="0.3">
      <c r="A673" s="14"/>
    </row>
    <row r="674" spans="1:1" x14ac:dyDescent="0.3">
      <c r="A674" s="14"/>
    </row>
    <row r="675" spans="1:1" x14ac:dyDescent="0.3">
      <c r="A675" s="14"/>
    </row>
    <row r="676" spans="1:1" x14ac:dyDescent="0.3">
      <c r="A676" s="14"/>
    </row>
    <row r="677" spans="1:1" x14ac:dyDescent="0.3">
      <c r="A677" s="14"/>
    </row>
    <row r="678" spans="1:1" x14ac:dyDescent="0.3">
      <c r="A678" s="14"/>
    </row>
    <row r="679" spans="1:1" x14ac:dyDescent="0.3">
      <c r="A679" s="14"/>
    </row>
    <row r="680" spans="1:1" x14ac:dyDescent="0.3">
      <c r="A680" s="14"/>
    </row>
    <row r="681" spans="1:1" x14ac:dyDescent="0.3">
      <c r="A681" s="14"/>
    </row>
    <row r="682" spans="1:1" x14ac:dyDescent="0.3">
      <c r="A682" s="14"/>
    </row>
    <row r="683" spans="1:1" x14ac:dyDescent="0.3">
      <c r="A683" s="14"/>
    </row>
    <row r="684" spans="1:1" x14ac:dyDescent="0.3">
      <c r="A684" s="14"/>
    </row>
    <row r="685" spans="1:1" x14ac:dyDescent="0.3">
      <c r="A685" s="14"/>
    </row>
    <row r="686" spans="1:1" x14ac:dyDescent="0.3">
      <c r="A686" s="14"/>
    </row>
    <row r="687" spans="1:1" x14ac:dyDescent="0.3">
      <c r="A687" s="14"/>
    </row>
    <row r="688" spans="1:1" x14ac:dyDescent="0.3">
      <c r="A688" s="14"/>
    </row>
    <row r="689" spans="1:1" x14ac:dyDescent="0.3">
      <c r="A689" s="14"/>
    </row>
    <row r="690" spans="1:1" x14ac:dyDescent="0.3">
      <c r="A690" s="14"/>
    </row>
    <row r="691" spans="1:1" x14ac:dyDescent="0.3">
      <c r="A691" s="14"/>
    </row>
    <row r="692" spans="1:1" x14ac:dyDescent="0.3">
      <c r="A692" s="14"/>
    </row>
    <row r="693" spans="1:1" x14ac:dyDescent="0.3">
      <c r="A693" s="14"/>
    </row>
    <row r="694" spans="1:1" x14ac:dyDescent="0.3">
      <c r="A694" s="14"/>
    </row>
    <row r="695" spans="1:1" x14ac:dyDescent="0.3">
      <c r="A695" s="14"/>
    </row>
    <row r="696" spans="1:1" x14ac:dyDescent="0.3">
      <c r="A696" s="14"/>
    </row>
    <row r="697" spans="1:1" x14ac:dyDescent="0.3">
      <c r="A697" s="14"/>
    </row>
    <row r="698" spans="1:1" x14ac:dyDescent="0.3">
      <c r="A698" s="14"/>
    </row>
    <row r="699" spans="1:1" x14ac:dyDescent="0.3">
      <c r="A699" s="14"/>
    </row>
    <row r="700" spans="1:1" x14ac:dyDescent="0.3">
      <c r="A700" s="14"/>
    </row>
    <row r="701" spans="1:1" x14ac:dyDescent="0.3">
      <c r="A701" s="14"/>
    </row>
    <row r="702" spans="1:1" x14ac:dyDescent="0.3">
      <c r="A702" s="14"/>
    </row>
    <row r="703" spans="1:1" x14ac:dyDescent="0.3">
      <c r="A703" s="14"/>
    </row>
    <row r="704" spans="1:1" x14ac:dyDescent="0.3">
      <c r="A704" s="14"/>
    </row>
    <row r="705" spans="1:1" x14ac:dyDescent="0.3">
      <c r="A705" s="14"/>
    </row>
    <row r="706" spans="1:1" x14ac:dyDescent="0.3">
      <c r="A706" s="14"/>
    </row>
    <row r="707" spans="1:1" x14ac:dyDescent="0.3">
      <c r="A707" s="14"/>
    </row>
    <row r="708" spans="1:1" x14ac:dyDescent="0.3">
      <c r="A708" s="14"/>
    </row>
    <row r="709" spans="1:1" x14ac:dyDescent="0.3">
      <c r="A709" s="14"/>
    </row>
    <row r="710" spans="1:1" x14ac:dyDescent="0.3">
      <c r="A710" s="14"/>
    </row>
    <row r="711" spans="1:1" x14ac:dyDescent="0.3">
      <c r="A711" s="14"/>
    </row>
    <row r="712" spans="1:1" x14ac:dyDescent="0.3">
      <c r="A712" s="14"/>
    </row>
    <row r="713" spans="1:1" x14ac:dyDescent="0.3">
      <c r="A713" s="14"/>
    </row>
    <row r="714" spans="1:1" x14ac:dyDescent="0.3">
      <c r="A714" s="14"/>
    </row>
    <row r="715" spans="1:1" x14ac:dyDescent="0.3">
      <c r="A715" s="14"/>
    </row>
    <row r="716" spans="1:1" x14ac:dyDescent="0.3">
      <c r="A716" s="14"/>
    </row>
    <row r="717" spans="1:1" x14ac:dyDescent="0.3">
      <c r="A717" s="14"/>
    </row>
    <row r="718" spans="1:1" x14ac:dyDescent="0.3">
      <c r="A718" s="14"/>
    </row>
    <row r="719" spans="1:1" x14ac:dyDescent="0.3">
      <c r="A719" s="14"/>
    </row>
    <row r="720" spans="1:1" x14ac:dyDescent="0.3">
      <c r="A720" s="14"/>
    </row>
    <row r="721" spans="1:1" x14ac:dyDescent="0.3">
      <c r="A721" s="14"/>
    </row>
    <row r="722" spans="1:1" x14ac:dyDescent="0.3">
      <c r="A722" s="14"/>
    </row>
    <row r="723" spans="1:1" x14ac:dyDescent="0.3">
      <c r="A723" s="14"/>
    </row>
    <row r="724" spans="1:1" x14ac:dyDescent="0.3">
      <c r="A724" s="14"/>
    </row>
    <row r="725" spans="1:1" x14ac:dyDescent="0.3">
      <c r="A725" s="14"/>
    </row>
    <row r="726" spans="1:1" x14ac:dyDescent="0.3">
      <c r="A726" s="14"/>
    </row>
    <row r="727" spans="1:1" x14ac:dyDescent="0.3">
      <c r="A727" s="14"/>
    </row>
    <row r="728" spans="1:1" x14ac:dyDescent="0.3">
      <c r="A728" s="14"/>
    </row>
    <row r="729" spans="1:1" x14ac:dyDescent="0.3">
      <c r="A729" s="14"/>
    </row>
    <row r="730" spans="1:1" x14ac:dyDescent="0.3">
      <c r="A730" s="14"/>
    </row>
    <row r="731" spans="1:1" x14ac:dyDescent="0.3">
      <c r="A731" s="14"/>
    </row>
    <row r="732" spans="1:1" x14ac:dyDescent="0.3">
      <c r="A732" s="14"/>
    </row>
    <row r="733" spans="1:1" x14ac:dyDescent="0.3">
      <c r="A733" s="14"/>
    </row>
    <row r="734" spans="1:1" x14ac:dyDescent="0.3">
      <c r="A734" s="14"/>
    </row>
    <row r="735" spans="1:1" x14ac:dyDescent="0.3">
      <c r="A735" s="14"/>
    </row>
    <row r="736" spans="1:1" x14ac:dyDescent="0.3">
      <c r="A736" s="14"/>
    </row>
    <row r="737" spans="1:1" x14ac:dyDescent="0.3">
      <c r="A737" s="14"/>
    </row>
    <row r="738" spans="1:1" x14ac:dyDescent="0.3">
      <c r="A738" s="14"/>
    </row>
    <row r="739" spans="1:1" x14ac:dyDescent="0.3">
      <c r="A739" s="14"/>
    </row>
    <row r="740" spans="1:1" x14ac:dyDescent="0.3">
      <c r="A740" s="14"/>
    </row>
    <row r="741" spans="1:1" x14ac:dyDescent="0.3">
      <c r="A741" s="14"/>
    </row>
    <row r="742" spans="1:1" x14ac:dyDescent="0.3">
      <c r="A742" s="14"/>
    </row>
    <row r="743" spans="1:1" x14ac:dyDescent="0.3">
      <c r="A743" s="14"/>
    </row>
    <row r="744" spans="1:1" x14ac:dyDescent="0.3">
      <c r="A744" s="14"/>
    </row>
    <row r="745" spans="1:1" x14ac:dyDescent="0.3">
      <c r="A745" s="14"/>
    </row>
    <row r="746" spans="1:1" x14ac:dyDescent="0.3">
      <c r="A746" s="14"/>
    </row>
    <row r="747" spans="1:1" x14ac:dyDescent="0.3">
      <c r="A747" s="14"/>
    </row>
    <row r="748" spans="1:1" x14ac:dyDescent="0.3">
      <c r="A748" s="14"/>
    </row>
    <row r="749" spans="1:1" x14ac:dyDescent="0.3">
      <c r="A749" s="14"/>
    </row>
    <row r="750" spans="1:1" x14ac:dyDescent="0.3">
      <c r="A750" s="14"/>
    </row>
    <row r="751" spans="1:1" x14ac:dyDescent="0.3">
      <c r="A751" s="14"/>
    </row>
    <row r="752" spans="1:1" x14ac:dyDescent="0.3">
      <c r="A752" s="14"/>
    </row>
    <row r="753" spans="1:1" x14ac:dyDescent="0.3">
      <c r="A753" s="14"/>
    </row>
    <row r="754" spans="1:1" x14ac:dyDescent="0.3">
      <c r="A754" s="14"/>
    </row>
    <row r="755" spans="1:1" x14ac:dyDescent="0.3">
      <c r="A755" s="14"/>
    </row>
    <row r="756" spans="1:1" x14ac:dyDescent="0.3">
      <c r="A756" s="14"/>
    </row>
    <row r="757" spans="1:1" x14ac:dyDescent="0.3">
      <c r="A757" s="14"/>
    </row>
    <row r="758" spans="1:1" x14ac:dyDescent="0.3">
      <c r="A758" s="14"/>
    </row>
    <row r="759" spans="1:1" x14ac:dyDescent="0.3">
      <c r="A759" s="14"/>
    </row>
    <row r="760" spans="1:1" x14ac:dyDescent="0.3">
      <c r="A760" s="14"/>
    </row>
    <row r="761" spans="1:1" x14ac:dyDescent="0.3">
      <c r="A761" s="14"/>
    </row>
    <row r="762" spans="1:1" x14ac:dyDescent="0.3">
      <c r="A762" s="14"/>
    </row>
    <row r="763" spans="1:1" x14ac:dyDescent="0.3">
      <c r="A763" s="14"/>
    </row>
    <row r="764" spans="1:1" x14ac:dyDescent="0.3">
      <c r="A764" s="14"/>
    </row>
    <row r="765" spans="1:1" x14ac:dyDescent="0.3">
      <c r="A765" s="14"/>
    </row>
    <row r="766" spans="1:1" x14ac:dyDescent="0.3">
      <c r="A766" s="14"/>
    </row>
    <row r="767" spans="1:1" x14ac:dyDescent="0.3">
      <c r="A767" s="14"/>
    </row>
    <row r="768" spans="1:1" x14ac:dyDescent="0.3">
      <c r="A768" s="14"/>
    </row>
    <row r="769" spans="1:1" x14ac:dyDescent="0.3">
      <c r="A769" s="14"/>
    </row>
    <row r="770" spans="1:1" x14ac:dyDescent="0.3">
      <c r="A770" s="14"/>
    </row>
    <row r="771" spans="1:1" x14ac:dyDescent="0.3">
      <c r="A771" s="14"/>
    </row>
    <row r="772" spans="1:1" x14ac:dyDescent="0.3">
      <c r="A772" s="14"/>
    </row>
    <row r="773" spans="1:1" x14ac:dyDescent="0.3">
      <c r="A773" s="14"/>
    </row>
    <row r="774" spans="1:1" x14ac:dyDescent="0.3">
      <c r="A774" s="14"/>
    </row>
    <row r="775" spans="1:1" x14ac:dyDescent="0.3">
      <c r="A775" s="14"/>
    </row>
    <row r="776" spans="1:1" x14ac:dyDescent="0.3">
      <c r="A776" s="14"/>
    </row>
    <row r="777" spans="1:1" x14ac:dyDescent="0.3">
      <c r="A777" s="14"/>
    </row>
    <row r="778" spans="1:1" x14ac:dyDescent="0.3">
      <c r="A778" s="14"/>
    </row>
    <row r="779" spans="1:1" x14ac:dyDescent="0.3">
      <c r="A779" s="14"/>
    </row>
    <row r="780" spans="1:1" x14ac:dyDescent="0.3">
      <c r="A780" s="14"/>
    </row>
    <row r="781" spans="1:1" x14ac:dyDescent="0.3">
      <c r="A781" s="14"/>
    </row>
    <row r="782" spans="1:1" x14ac:dyDescent="0.3">
      <c r="A782" s="14"/>
    </row>
    <row r="783" spans="1:1" x14ac:dyDescent="0.3">
      <c r="A783" s="14"/>
    </row>
    <row r="784" spans="1:1" x14ac:dyDescent="0.3">
      <c r="A784" s="14"/>
    </row>
    <row r="785" spans="1:1" x14ac:dyDescent="0.3">
      <c r="A785" s="14"/>
    </row>
    <row r="786" spans="1:1" x14ac:dyDescent="0.3">
      <c r="A786" s="14"/>
    </row>
    <row r="787" spans="1:1" x14ac:dyDescent="0.3">
      <c r="A787" s="14"/>
    </row>
    <row r="788" spans="1:1" x14ac:dyDescent="0.3">
      <c r="A788" s="14"/>
    </row>
    <row r="789" spans="1:1" x14ac:dyDescent="0.3">
      <c r="A789" s="14"/>
    </row>
    <row r="790" spans="1:1" x14ac:dyDescent="0.3">
      <c r="A790" s="14"/>
    </row>
    <row r="791" spans="1:1" x14ac:dyDescent="0.3">
      <c r="A791" s="14"/>
    </row>
    <row r="792" spans="1:1" x14ac:dyDescent="0.3">
      <c r="A792" s="14"/>
    </row>
    <row r="793" spans="1:1" x14ac:dyDescent="0.3">
      <c r="A793" s="14"/>
    </row>
    <row r="794" spans="1:1" x14ac:dyDescent="0.3">
      <c r="A794" s="14"/>
    </row>
    <row r="795" spans="1:1" x14ac:dyDescent="0.3">
      <c r="A795" s="14"/>
    </row>
    <row r="796" spans="1:1" x14ac:dyDescent="0.3">
      <c r="A796" s="14"/>
    </row>
    <row r="797" spans="1:1" x14ac:dyDescent="0.3">
      <c r="A797" s="14"/>
    </row>
    <row r="798" spans="1:1" x14ac:dyDescent="0.3">
      <c r="A798" s="14"/>
    </row>
    <row r="799" spans="1:1" x14ac:dyDescent="0.3">
      <c r="A799" s="14"/>
    </row>
    <row r="800" spans="1:1" x14ac:dyDescent="0.3">
      <c r="A800" s="14"/>
    </row>
    <row r="801" spans="1:1" x14ac:dyDescent="0.3">
      <c r="A801" s="14"/>
    </row>
    <row r="802" spans="1:1" x14ac:dyDescent="0.3">
      <c r="A802" s="14"/>
    </row>
    <row r="803" spans="1:1" x14ac:dyDescent="0.3">
      <c r="A803" s="14"/>
    </row>
    <row r="804" spans="1:1" x14ac:dyDescent="0.3">
      <c r="A804" s="14"/>
    </row>
    <row r="805" spans="1:1" x14ac:dyDescent="0.3">
      <c r="A805" s="14"/>
    </row>
    <row r="806" spans="1:1" x14ac:dyDescent="0.3">
      <c r="A806" s="14"/>
    </row>
    <row r="807" spans="1:1" x14ac:dyDescent="0.3">
      <c r="A807" s="14"/>
    </row>
    <row r="808" spans="1:1" x14ac:dyDescent="0.3">
      <c r="A808" s="14"/>
    </row>
    <row r="809" spans="1:1" x14ac:dyDescent="0.3">
      <c r="A809" s="14"/>
    </row>
    <row r="810" spans="1:1" x14ac:dyDescent="0.3">
      <c r="A810" s="14"/>
    </row>
    <row r="811" spans="1:1" x14ac:dyDescent="0.3">
      <c r="A811" s="14"/>
    </row>
    <row r="812" spans="1:1" x14ac:dyDescent="0.3">
      <c r="A812" s="14"/>
    </row>
    <row r="813" spans="1:1" x14ac:dyDescent="0.3">
      <c r="A813" s="14"/>
    </row>
    <row r="814" spans="1:1" x14ac:dyDescent="0.3">
      <c r="A814" s="14"/>
    </row>
    <row r="815" spans="1:1" x14ac:dyDescent="0.3">
      <c r="A815" s="14"/>
    </row>
    <row r="816" spans="1:1" x14ac:dyDescent="0.3">
      <c r="A816" s="14"/>
    </row>
    <row r="817" spans="1:1" x14ac:dyDescent="0.3">
      <c r="A817" s="14"/>
    </row>
    <row r="818" spans="1:1" x14ac:dyDescent="0.3">
      <c r="A818" s="14"/>
    </row>
    <row r="819" spans="1:1" x14ac:dyDescent="0.3">
      <c r="A819" s="14"/>
    </row>
    <row r="820" spans="1:1" x14ac:dyDescent="0.3">
      <c r="A820" s="14"/>
    </row>
    <row r="821" spans="1:1" x14ac:dyDescent="0.3">
      <c r="A821" s="14"/>
    </row>
    <row r="822" spans="1:1" x14ac:dyDescent="0.3">
      <c r="A822" s="14"/>
    </row>
    <row r="823" spans="1:1" x14ac:dyDescent="0.3">
      <c r="A823" s="14"/>
    </row>
    <row r="824" spans="1:1" x14ac:dyDescent="0.3">
      <c r="A824" s="14"/>
    </row>
    <row r="825" spans="1:1" x14ac:dyDescent="0.3">
      <c r="A825" s="14"/>
    </row>
    <row r="826" spans="1:1" x14ac:dyDescent="0.3">
      <c r="A826" s="14"/>
    </row>
    <row r="827" spans="1:1" x14ac:dyDescent="0.3">
      <c r="A827" s="14"/>
    </row>
    <row r="828" spans="1:1" x14ac:dyDescent="0.3">
      <c r="A828" s="14"/>
    </row>
    <row r="829" spans="1:1" x14ac:dyDescent="0.3">
      <c r="A829" s="14"/>
    </row>
    <row r="830" spans="1:1" x14ac:dyDescent="0.3">
      <c r="A830" s="14"/>
    </row>
    <row r="831" spans="1:1" x14ac:dyDescent="0.3">
      <c r="A831" s="14"/>
    </row>
    <row r="832" spans="1:1" x14ac:dyDescent="0.3">
      <c r="A832" s="14"/>
    </row>
    <row r="833" spans="1:1" x14ac:dyDescent="0.3">
      <c r="A833" s="14"/>
    </row>
    <row r="834" spans="1:1" x14ac:dyDescent="0.3">
      <c r="A834" s="14"/>
    </row>
    <row r="835" spans="1:1" x14ac:dyDescent="0.3">
      <c r="A835" s="14"/>
    </row>
    <row r="836" spans="1:1" x14ac:dyDescent="0.3">
      <c r="A836" s="14"/>
    </row>
    <row r="837" spans="1:1" x14ac:dyDescent="0.3">
      <c r="A837" s="14"/>
    </row>
    <row r="838" spans="1:1" x14ac:dyDescent="0.3">
      <c r="A838" s="14"/>
    </row>
    <row r="839" spans="1:1" x14ac:dyDescent="0.3">
      <c r="A839" s="14"/>
    </row>
    <row r="840" spans="1:1" x14ac:dyDescent="0.3">
      <c r="A840" s="14"/>
    </row>
    <row r="841" spans="1:1" x14ac:dyDescent="0.3">
      <c r="A841" s="14"/>
    </row>
    <row r="842" spans="1:1" x14ac:dyDescent="0.3">
      <c r="A842" s="14"/>
    </row>
    <row r="843" spans="1:1" x14ac:dyDescent="0.3">
      <c r="A843" s="14"/>
    </row>
    <row r="844" spans="1:1" x14ac:dyDescent="0.3">
      <c r="A844" s="14"/>
    </row>
    <row r="845" spans="1:1" x14ac:dyDescent="0.3">
      <c r="A845" s="14"/>
    </row>
    <row r="846" spans="1:1" x14ac:dyDescent="0.3">
      <c r="A846" s="14"/>
    </row>
    <row r="847" spans="1:1" x14ac:dyDescent="0.3">
      <c r="A847" s="14"/>
    </row>
    <row r="848" spans="1:1" x14ac:dyDescent="0.3">
      <c r="A848" s="14"/>
    </row>
    <row r="849" spans="1:1" x14ac:dyDescent="0.3">
      <c r="A849" s="14"/>
    </row>
    <row r="850" spans="1:1" x14ac:dyDescent="0.3">
      <c r="A850" s="14"/>
    </row>
    <row r="851" spans="1:1" x14ac:dyDescent="0.3">
      <c r="A851" s="14"/>
    </row>
    <row r="852" spans="1:1" x14ac:dyDescent="0.3">
      <c r="A852" s="14"/>
    </row>
    <row r="853" spans="1:1" x14ac:dyDescent="0.3">
      <c r="A853" s="14"/>
    </row>
    <row r="854" spans="1:1" x14ac:dyDescent="0.3">
      <c r="A854" s="14"/>
    </row>
    <row r="855" spans="1:1" x14ac:dyDescent="0.3">
      <c r="A855" s="14"/>
    </row>
    <row r="856" spans="1:1" x14ac:dyDescent="0.3">
      <c r="A856" s="14"/>
    </row>
    <row r="857" spans="1:1" x14ac:dyDescent="0.3">
      <c r="A857" s="14"/>
    </row>
    <row r="858" spans="1:1" x14ac:dyDescent="0.3">
      <c r="A858" s="14"/>
    </row>
    <row r="859" spans="1:1" x14ac:dyDescent="0.3">
      <c r="A859" s="14"/>
    </row>
    <row r="860" spans="1:1" x14ac:dyDescent="0.3">
      <c r="A860" s="14"/>
    </row>
    <row r="861" spans="1:1" x14ac:dyDescent="0.3">
      <c r="A861" s="14"/>
    </row>
    <row r="862" spans="1:1" x14ac:dyDescent="0.3">
      <c r="A862" s="14"/>
    </row>
    <row r="863" spans="1:1" x14ac:dyDescent="0.3">
      <c r="A863" s="14"/>
    </row>
    <row r="864" spans="1:1" x14ac:dyDescent="0.3">
      <c r="A864" s="14"/>
    </row>
    <row r="865" spans="1:1" x14ac:dyDescent="0.3">
      <c r="A865" s="14"/>
    </row>
    <row r="866" spans="1:1" x14ac:dyDescent="0.3">
      <c r="A866" s="14"/>
    </row>
    <row r="867" spans="1:1" x14ac:dyDescent="0.3">
      <c r="A867" s="14"/>
    </row>
    <row r="868" spans="1:1" x14ac:dyDescent="0.3">
      <c r="A868" s="14"/>
    </row>
    <row r="869" spans="1:1" x14ac:dyDescent="0.3">
      <c r="A869" s="14"/>
    </row>
    <row r="870" spans="1:1" x14ac:dyDescent="0.3">
      <c r="A870" s="14"/>
    </row>
    <row r="871" spans="1:1" x14ac:dyDescent="0.3">
      <c r="A871" s="14"/>
    </row>
    <row r="872" spans="1:1" x14ac:dyDescent="0.3">
      <c r="A872" s="14"/>
    </row>
    <row r="873" spans="1:1" x14ac:dyDescent="0.3">
      <c r="A873" s="14"/>
    </row>
    <row r="874" spans="1:1" x14ac:dyDescent="0.3">
      <c r="A874" s="14"/>
    </row>
    <row r="875" spans="1:1" x14ac:dyDescent="0.3">
      <c r="A875" s="14"/>
    </row>
    <row r="876" spans="1:1" x14ac:dyDescent="0.3">
      <c r="A876" s="14"/>
    </row>
    <row r="877" spans="1:1" x14ac:dyDescent="0.3">
      <c r="A877" s="14"/>
    </row>
    <row r="878" spans="1:1" x14ac:dyDescent="0.3">
      <c r="A878" s="14"/>
    </row>
    <row r="879" spans="1:1" x14ac:dyDescent="0.3">
      <c r="A879" s="14"/>
    </row>
    <row r="880" spans="1:1" x14ac:dyDescent="0.3">
      <c r="A880" s="14"/>
    </row>
    <row r="881" spans="1:1" x14ac:dyDescent="0.3">
      <c r="A881" s="14"/>
    </row>
    <row r="882" spans="1:1" x14ac:dyDescent="0.3">
      <c r="A882" s="14"/>
    </row>
    <row r="883" spans="1:1" x14ac:dyDescent="0.3">
      <c r="A883" s="14"/>
    </row>
    <row r="884" spans="1:1" x14ac:dyDescent="0.3">
      <c r="A884" s="14"/>
    </row>
    <row r="885" spans="1:1" x14ac:dyDescent="0.3">
      <c r="A885" s="14"/>
    </row>
    <row r="886" spans="1:1" x14ac:dyDescent="0.3">
      <c r="A886" s="14"/>
    </row>
    <row r="887" spans="1:1" x14ac:dyDescent="0.3">
      <c r="A887" s="14"/>
    </row>
    <row r="888" spans="1:1" x14ac:dyDescent="0.3">
      <c r="A888" s="14"/>
    </row>
    <row r="889" spans="1:1" x14ac:dyDescent="0.3">
      <c r="A889" s="14"/>
    </row>
    <row r="890" spans="1:1" x14ac:dyDescent="0.3">
      <c r="A890" s="14"/>
    </row>
    <row r="891" spans="1:1" x14ac:dyDescent="0.3">
      <c r="A891" s="14"/>
    </row>
    <row r="892" spans="1:1" x14ac:dyDescent="0.3">
      <c r="A892" s="14"/>
    </row>
    <row r="893" spans="1:1" x14ac:dyDescent="0.3">
      <c r="A893" s="14"/>
    </row>
    <row r="894" spans="1:1" x14ac:dyDescent="0.3">
      <c r="A894" s="14"/>
    </row>
    <row r="895" spans="1:1" x14ac:dyDescent="0.3">
      <c r="A895" s="14"/>
    </row>
    <row r="896" spans="1:1" x14ac:dyDescent="0.3">
      <c r="A896" s="14"/>
    </row>
    <row r="897" spans="1:1" x14ac:dyDescent="0.3">
      <c r="A897" s="14"/>
    </row>
    <row r="898" spans="1:1" x14ac:dyDescent="0.3">
      <c r="A898" s="14"/>
    </row>
    <row r="899" spans="1:1" x14ac:dyDescent="0.3">
      <c r="A899" s="14"/>
    </row>
    <row r="900" spans="1:1" x14ac:dyDescent="0.3">
      <c r="A900" s="14"/>
    </row>
    <row r="901" spans="1:1" x14ac:dyDescent="0.3">
      <c r="A901" s="14"/>
    </row>
    <row r="902" spans="1:1" x14ac:dyDescent="0.3">
      <c r="A902" s="14"/>
    </row>
    <row r="903" spans="1:1" x14ac:dyDescent="0.3">
      <c r="A903" s="14"/>
    </row>
    <row r="904" spans="1:1" x14ac:dyDescent="0.3">
      <c r="A904" s="14"/>
    </row>
    <row r="905" spans="1:1" x14ac:dyDescent="0.3">
      <c r="A905" s="14"/>
    </row>
    <row r="906" spans="1:1" x14ac:dyDescent="0.3">
      <c r="A906" s="14"/>
    </row>
    <row r="907" spans="1:1" x14ac:dyDescent="0.3">
      <c r="A907" s="14"/>
    </row>
    <row r="908" spans="1:1" x14ac:dyDescent="0.3">
      <c r="A908" s="14"/>
    </row>
    <row r="909" spans="1:1" x14ac:dyDescent="0.3">
      <c r="A909" s="14"/>
    </row>
    <row r="910" spans="1:1" x14ac:dyDescent="0.3">
      <c r="A910" s="14"/>
    </row>
    <row r="911" spans="1:1" x14ac:dyDescent="0.3">
      <c r="A911" s="14"/>
    </row>
    <row r="912" spans="1:1" x14ac:dyDescent="0.3">
      <c r="A912" s="14"/>
    </row>
    <row r="913" spans="1:1" x14ac:dyDescent="0.3">
      <c r="A913" s="14"/>
    </row>
    <row r="914" spans="1:1" x14ac:dyDescent="0.3">
      <c r="A914" s="14"/>
    </row>
    <row r="915" spans="1:1" x14ac:dyDescent="0.3">
      <c r="A915" s="14"/>
    </row>
    <row r="916" spans="1:1" x14ac:dyDescent="0.3">
      <c r="A916" s="14"/>
    </row>
    <row r="917" spans="1:1" x14ac:dyDescent="0.3">
      <c r="A917" s="14"/>
    </row>
    <row r="918" spans="1:1" x14ac:dyDescent="0.3">
      <c r="A918" s="14"/>
    </row>
    <row r="919" spans="1:1" x14ac:dyDescent="0.3">
      <c r="A919" s="14"/>
    </row>
    <row r="920" spans="1:1" x14ac:dyDescent="0.3">
      <c r="A920" s="14"/>
    </row>
    <row r="921" spans="1:1" x14ac:dyDescent="0.3">
      <c r="A921" s="14"/>
    </row>
    <row r="922" spans="1:1" x14ac:dyDescent="0.3">
      <c r="A922" s="14"/>
    </row>
    <row r="923" spans="1:1" x14ac:dyDescent="0.3">
      <c r="A923" s="14"/>
    </row>
    <row r="924" spans="1:1" x14ac:dyDescent="0.3">
      <c r="A924" s="14"/>
    </row>
    <row r="925" spans="1:1" x14ac:dyDescent="0.3">
      <c r="A925" s="14"/>
    </row>
    <row r="926" spans="1:1" x14ac:dyDescent="0.3">
      <c r="A926" s="14"/>
    </row>
    <row r="927" spans="1:1" x14ac:dyDescent="0.3">
      <c r="A927" s="14"/>
    </row>
    <row r="928" spans="1:1" x14ac:dyDescent="0.3">
      <c r="A928" s="14"/>
    </row>
    <row r="929" spans="1:1" x14ac:dyDescent="0.3">
      <c r="A929" s="14"/>
    </row>
    <row r="930" spans="1:1" x14ac:dyDescent="0.3">
      <c r="A930" s="14"/>
    </row>
    <row r="931" spans="1:1" x14ac:dyDescent="0.3">
      <c r="A931" s="14"/>
    </row>
    <row r="932" spans="1:1" x14ac:dyDescent="0.3">
      <c r="A932" s="14"/>
    </row>
    <row r="933" spans="1:1" x14ac:dyDescent="0.3">
      <c r="A933" s="14"/>
    </row>
    <row r="934" spans="1:1" x14ac:dyDescent="0.3">
      <c r="A934" s="14"/>
    </row>
    <row r="935" spans="1:1" x14ac:dyDescent="0.3">
      <c r="A935" s="14"/>
    </row>
    <row r="936" spans="1:1" x14ac:dyDescent="0.3">
      <c r="A936" s="14"/>
    </row>
    <row r="937" spans="1:1" x14ac:dyDescent="0.3">
      <c r="A937" s="14"/>
    </row>
    <row r="938" spans="1:1" x14ac:dyDescent="0.3">
      <c r="A938" s="14"/>
    </row>
    <row r="939" spans="1:1" x14ac:dyDescent="0.3">
      <c r="A939" s="14"/>
    </row>
    <row r="940" spans="1:1" x14ac:dyDescent="0.3">
      <c r="A940" s="14"/>
    </row>
    <row r="941" spans="1:1" x14ac:dyDescent="0.3">
      <c r="A941" s="14"/>
    </row>
    <row r="942" spans="1:1" x14ac:dyDescent="0.3">
      <c r="A942" s="14"/>
    </row>
    <row r="943" spans="1:1" x14ac:dyDescent="0.3">
      <c r="A943" s="14"/>
    </row>
    <row r="944" spans="1:1" x14ac:dyDescent="0.3">
      <c r="A944" s="14"/>
    </row>
    <row r="945" spans="1:1" x14ac:dyDescent="0.3">
      <c r="A945" s="14"/>
    </row>
    <row r="946" spans="1:1" x14ac:dyDescent="0.3">
      <c r="A946" s="14"/>
    </row>
    <row r="947" spans="1:1" x14ac:dyDescent="0.3">
      <c r="A947" s="14"/>
    </row>
    <row r="948" spans="1:1" x14ac:dyDescent="0.3">
      <c r="A948" s="14"/>
    </row>
    <row r="949" spans="1:1" x14ac:dyDescent="0.3">
      <c r="A949" s="14"/>
    </row>
    <row r="950" spans="1:1" x14ac:dyDescent="0.3">
      <c r="A950" s="14"/>
    </row>
    <row r="951" spans="1:1" x14ac:dyDescent="0.3">
      <c r="A951" s="14"/>
    </row>
    <row r="952" spans="1:1" x14ac:dyDescent="0.3">
      <c r="A952" s="14"/>
    </row>
    <row r="953" spans="1:1" x14ac:dyDescent="0.3">
      <c r="A953" s="14"/>
    </row>
    <row r="954" spans="1:1" x14ac:dyDescent="0.3">
      <c r="A954" s="14"/>
    </row>
    <row r="955" spans="1:1" x14ac:dyDescent="0.3">
      <c r="A955" s="14"/>
    </row>
    <row r="956" spans="1:1" x14ac:dyDescent="0.3">
      <c r="A956" s="14"/>
    </row>
    <row r="957" spans="1:1" x14ac:dyDescent="0.3">
      <c r="A957" s="14"/>
    </row>
    <row r="958" spans="1:1" x14ac:dyDescent="0.3">
      <c r="A958" s="14"/>
    </row>
    <row r="959" spans="1:1" x14ac:dyDescent="0.3">
      <c r="A959" s="14"/>
    </row>
    <row r="960" spans="1:1" x14ac:dyDescent="0.3">
      <c r="A960" s="14"/>
    </row>
    <row r="961" spans="1:1" x14ac:dyDescent="0.3">
      <c r="A961" s="14"/>
    </row>
    <row r="962" spans="1:1" x14ac:dyDescent="0.3">
      <c r="A962" s="14"/>
    </row>
    <row r="963" spans="1:1" x14ac:dyDescent="0.3">
      <c r="A963" s="14"/>
    </row>
    <row r="964" spans="1:1" x14ac:dyDescent="0.3">
      <c r="A964" s="14"/>
    </row>
    <row r="965" spans="1:1" x14ac:dyDescent="0.3">
      <c r="A965" s="14"/>
    </row>
    <row r="966" spans="1:1" x14ac:dyDescent="0.3">
      <c r="A966" s="14"/>
    </row>
    <row r="967" spans="1:1" x14ac:dyDescent="0.3">
      <c r="A967" s="14"/>
    </row>
    <row r="968" spans="1:1" x14ac:dyDescent="0.3">
      <c r="A968" s="14"/>
    </row>
    <row r="969" spans="1:1" x14ac:dyDescent="0.3">
      <c r="A969" s="14"/>
    </row>
    <row r="970" spans="1:1" x14ac:dyDescent="0.3">
      <c r="A970" s="14"/>
    </row>
    <row r="971" spans="1:1" x14ac:dyDescent="0.3">
      <c r="A971" s="14"/>
    </row>
    <row r="972" spans="1:1" x14ac:dyDescent="0.3">
      <c r="A972" s="14"/>
    </row>
    <row r="973" spans="1:1" x14ac:dyDescent="0.3">
      <c r="A973" s="14"/>
    </row>
    <row r="974" spans="1:1" x14ac:dyDescent="0.3">
      <c r="A974" s="14"/>
    </row>
    <row r="975" spans="1:1" x14ac:dyDescent="0.3">
      <c r="A975" s="14"/>
    </row>
    <row r="976" spans="1:1" x14ac:dyDescent="0.3">
      <c r="A976" s="14"/>
    </row>
    <row r="977" spans="1:1" x14ac:dyDescent="0.3">
      <c r="A977" s="14"/>
    </row>
    <row r="978" spans="1:1" x14ac:dyDescent="0.3">
      <c r="A978" s="14"/>
    </row>
    <row r="979" spans="1:1" x14ac:dyDescent="0.3">
      <c r="A979" s="14"/>
    </row>
    <row r="980" spans="1:1" x14ac:dyDescent="0.3">
      <c r="A980" s="14"/>
    </row>
    <row r="981" spans="1:1" x14ac:dyDescent="0.3">
      <c r="A981" s="14"/>
    </row>
    <row r="982" spans="1:1" x14ac:dyDescent="0.3">
      <c r="A982" s="14"/>
    </row>
    <row r="983" spans="1:1" x14ac:dyDescent="0.3">
      <c r="A983" s="14"/>
    </row>
    <row r="984" spans="1:1" x14ac:dyDescent="0.3">
      <c r="A984" s="14"/>
    </row>
    <row r="985" spans="1:1" x14ac:dyDescent="0.3">
      <c r="A985" s="14"/>
    </row>
    <row r="986" spans="1:1" x14ac:dyDescent="0.3">
      <c r="A986" s="14"/>
    </row>
    <row r="987" spans="1:1" x14ac:dyDescent="0.3">
      <c r="A987" s="14"/>
    </row>
    <row r="988" spans="1:1" x14ac:dyDescent="0.3">
      <c r="A988" s="14"/>
    </row>
    <row r="989" spans="1:1" x14ac:dyDescent="0.3">
      <c r="A989" s="14"/>
    </row>
    <row r="990" spans="1:1" x14ac:dyDescent="0.3">
      <c r="A990" s="14"/>
    </row>
    <row r="991" spans="1:1" x14ac:dyDescent="0.3">
      <c r="A991" s="14"/>
    </row>
    <row r="992" spans="1:1" x14ac:dyDescent="0.3">
      <c r="A992" s="14"/>
    </row>
    <row r="993" spans="1:1" x14ac:dyDescent="0.3">
      <c r="A993" s="14"/>
    </row>
    <row r="994" spans="1:1" x14ac:dyDescent="0.3">
      <c r="A994" s="14"/>
    </row>
    <row r="995" spans="1:1" x14ac:dyDescent="0.3">
      <c r="A995" s="14"/>
    </row>
    <row r="996" spans="1:1" x14ac:dyDescent="0.3">
      <c r="A996" s="14"/>
    </row>
    <row r="997" spans="1:1" x14ac:dyDescent="0.3">
      <c r="A997" s="14"/>
    </row>
    <row r="998" spans="1:1" x14ac:dyDescent="0.3">
      <c r="A998" s="14"/>
    </row>
    <row r="999" spans="1:1" x14ac:dyDescent="0.3">
      <c r="A999" s="14"/>
    </row>
    <row r="1000" spans="1:1" x14ac:dyDescent="0.3">
      <c r="A1000" s="14"/>
    </row>
    <row r="1001" spans="1:1" x14ac:dyDescent="0.3">
      <c r="A1001" s="14"/>
    </row>
    <row r="1002" spans="1:1" x14ac:dyDescent="0.3">
      <c r="A1002" s="14"/>
    </row>
    <row r="1003" spans="1:1" x14ac:dyDescent="0.3">
      <c r="A1003" s="14"/>
    </row>
    <row r="1004" spans="1:1" x14ac:dyDescent="0.3">
      <c r="A1004" s="14"/>
    </row>
    <row r="1005" spans="1:1" x14ac:dyDescent="0.3">
      <c r="A1005" s="14"/>
    </row>
    <row r="1006" spans="1:1" x14ac:dyDescent="0.3">
      <c r="A1006" s="14"/>
    </row>
    <row r="1007" spans="1:1" x14ac:dyDescent="0.3">
      <c r="A1007" s="14"/>
    </row>
    <row r="1008" spans="1:1" x14ac:dyDescent="0.3">
      <c r="A1008" s="14"/>
    </row>
    <row r="1009" spans="1:1" x14ac:dyDescent="0.3">
      <c r="A1009" s="14"/>
    </row>
    <row r="1010" spans="1:1" x14ac:dyDescent="0.3">
      <c r="A1010" s="14"/>
    </row>
    <row r="1011" spans="1:1" x14ac:dyDescent="0.3">
      <c r="A1011" s="14"/>
    </row>
    <row r="1012" spans="1:1" x14ac:dyDescent="0.3">
      <c r="A1012" s="14"/>
    </row>
    <row r="1013" spans="1:1" x14ac:dyDescent="0.3">
      <c r="A1013" s="14"/>
    </row>
    <row r="1014" spans="1:1" x14ac:dyDescent="0.3">
      <c r="A1014" s="14"/>
    </row>
    <row r="1015" spans="1:1" x14ac:dyDescent="0.3">
      <c r="A1015" s="14"/>
    </row>
    <row r="1016" spans="1:1" x14ac:dyDescent="0.3">
      <c r="A1016" s="14"/>
    </row>
    <row r="1017" spans="1:1" x14ac:dyDescent="0.3">
      <c r="A1017" s="14"/>
    </row>
    <row r="1018" spans="1:1" x14ac:dyDescent="0.3">
      <c r="A1018" s="14"/>
    </row>
    <row r="1019" spans="1:1" x14ac:dyDescent="0.3">
      <c r="A1019" s="14"/>
    </row>
    <row r="1020" spans="1:1" x14ac:dyDescent="0.3">
      <c r="A1020" s="14"/>
    </row>
    <row r="1021" spans="1:1" x14ac:dyDescent="0.3">
      <c r="A1021" s="14"/>
    </row>
    <row r="1022" spans="1:1" x14ac:dyDescent="0.3">
      <c r="A1022" s="14"/>
    </row>
    <row r="1023" spans="1:1" x14ac:dyDescent="0.3">
      <c r="A1023" s="14"/>
    </row>
    <row r="1024" spans="1:1" x14ac:dyDescent="0.3">
      <c r="A1024" s="14"/>
    </row>
    <row r="1025" spans="1:1" x14ac:dyDescent="0.3">
      <c r="A1025" s="14"/>
    </row>
    <row r="1026" spans="1:1" x14ac:dyDescent="0.3">
      <c r="A1026" s="14"/>
    </row>
    <row r="1027" spans="1:1" x14ac:dyDescent="0.3">
      <c r="A1027" s="14"/>
    </row>
    <row r="1028" spans="1:1" x14ac:dyDescent="0.3">
      <c r="A1028" s="14"/>
    </row>
    <row r="1029" spans="1:1" x14ac:dyDescent="0.3">
      <c r="A1029" s="14"/>
    </row>
    <row r="1030" spans="1:1" x14ac:dyDescent="0.3">
      <c r="A1030" s="14"/>
    </row>
    <row r="1031" spans="1:1" x14ac:dyDescent="0.3">
      <c r="A1031" s="14"/>
    </row>
    <row r="1032" spans="1:1" x14ac:dyDescent="0.3">
      <c r="A1032" s="14"/>
    </row>
    <row r="1033" spans="1:1" x14ac:dyDescent="0.3">
      <c r="A1033" s="14"/>
    </row>
    <row r="1034" spans="1:1" x14ac:dyDescent="0.3">
      <c r="A1034" s="14"/>
    </row>
    <row r="1035" spans="1:1" x14ac:dyDescent="0.3">
      <c r="A1035" s="14"/>
    </row>
    <row r="1036" spans="1:1" x14ac:dyDescent="0.3">
      <c r="A1036" s="14"/>
    </row>
    <row r="1037" spans="1:1" x14ac:dyDescent="0.3">
      <c r="A1037" s="14"/>
    </row>
    <row r="1038" spans="1:1" x14ac:dyDescent="0.3">
      <c r="A1038" s="14"/>
    </row>
    <row r="1039" spans="1:1" x14ac:dyDescent="0.3">
      <c r="A1039" s="14"/>
    </row>
    <row r="1040" spans="1:1" x14ac:dyDescent="0.3">
      <c r="A1040" s="14"/>
    </row>
    <row r="1041" spans="1:1" x14ac:dyDescent="0.3">
      <c r="A1041" s="14"/>
    </row>
    <row r="1042" spans="1:1" x14ac:dyDescent="0.3">
      <c r="A1042" s="14"/>
    </row>
    <row r="1043" spans="1:1" x14ac:dyDescent="0.3">
      <c r="A1043" s="14"/>
    </row>
    <row r="1044" spans="1:1" x14ac:dyDescent="0.3">
      <c r="A1044" s="14"/>
    </row>
    <row r="1045" spans="1:1" x14ac:dyDescent="0.3">
      <c r="A1045" s="14"/>
    </row>
    <row r="1046" spans="1:1" x14ac:dyDescent="0.3">
      <c r="A1046" s="14"/>
    </row>
    <row r="1047" spans="1:1" x14ac:dyDescent="0.3">
      <c r="A1047" s="14"/>
    </row>
    <row r="1048" spans="1:1" x14ac:dyDescent="0.3">
      <c r="A1048" s="14"/>
    </row>
    <row r="1049" spans="1:1" x14ac:dyDescent="0.3">
      <c r="A1049" s="14"/>
    </row>
    <row r="1050" spans="1:1" x14ac:dyDescent="0.3">
      <c r="A1050" s="14"/>
    </row>
    <row r="1051" spans="1:1" x14ac:dyDescent="0.3">
      <c r="A1051" s="14"/>
    </row>
    <row r="1052" spans="1:1" x14ac:dyDescent="0.3">
      <c r="A1052" s="14"/>
    </row>
    <row r="1053" spans="1:1" x14ac:dyDescent="0.3">
      <c r="A1053" s="14"/>
    </row>
    <row r="1054" spans="1:1" x14ac:dyDescent="0.3">
      <c r="A1054" s="14"/>
    </row>
    <row r="1055" spans="1:1" x14ac:dyDescent="0.3">
      <c r="A1055" s="14"/>
    </row>
    <row r="1056" spans="1:1" x14ac:dyDescent="0.3">
      <c r="A1056" s="14"/>
    </row>
    <row r="1057" spans="1:1" x14ac:dyDescent="0.3">
      <c r="A1057" s="14"/>
    </row>
    <row r="1058" spans="1:1" x14ac:dyDescent="0.3">
      <c r="A1058" s="14"/>
    </row>
    <row r="1059" spans="1:1" x14ac:dyDescent="0.3">
      <c r="A1059" s="14"/>
    </row>
    <row r="1060" spans="1:1" x14ac:dyDescent="0.3">
      <c r="A1060" s="14"/>
    </row>
    <row r="1061" spans="1:1" x14ac:dyDescent="0.3">
      <c r="A1061" s="14"/>
    </row>
    <row r="1062" spans="1:1" x14ac:dyDescent="0.3">
      <c r="A1062" s="14"/>
    </row>
    <row r="1063" spans="1:1" x14ac:dyDescent="0.3">
      <c r="A1063" s="14"/>
    </row>
    <row r="1064" spans="1:1" x14ac:dyDescent="0.3">
      <c r="A1064" s="14"/>
    </row>
    <row r="1065" spans="1:1" x14ac:dyDescent="0.3">
      <c r="A1065" s="14"/>
    </row>
    <row r="1066" spans="1:1" x14ac:dyDescent="0.3">
      <c r="A1066" s="14"/>
    </row>
    <row r="1067" spans="1:1" x14ac:dyDescent="0.3">
      <c r="A1067" s="14"/>
    </row>
    <row r="1068" spans="1:1" x14ac:dyDescent="0.3">
      <c r="A1068" s="14"/>
    </row>
    <row r="1069" spans="1:1" x14ac:dyDescent="0.3">
      <c r="A1069" s="14"/>
    </row>
    <row r="1070" spans="1:1" x14ac:dyDescent="0.3">
      <c r="A1070" s="14"/>
    </row>
    <row r="1071" spans="1:1" x14ac:dyDescent="0.3">
      <c r="A1071" s="14"/>
    </row>
    <row r="1072" spans="1:1" x14ac:dyDescent="0.3">
      <c r="A1072" s="14"/>
    </row>
    <row r="1073" spans="1:1" x14ac:dyDescent="0.3">
      <c r="A1073" s="14"/>
    </row>
    <row r="1074" spans="1:1" x14ac:dyDescent="0.3">
      <c r="A1074" s="14"/>
    </row>
    <row r="1075" spans="1:1" x14ac:dyDescent="0.3">
      <c r="A1075" s="14"/>
    </row>
    <row r="1076" spans="1:1" x14ac:dyDescent="0.3">
      <c r="A1076" s="14"/>
    </row>
    <row r="1077" spans="1:1" x14ac:dyDescent="0.3">
      <c r="A1077" s="14"/>
    </row>
    <row r="1078" spans="1:1" x14ac:dyDescent="0.3">
      <c r="A1078" s="14"/>
    </row>
    <row r="1079" spans="1:1" x14ac:dyDescent="0.3">
      <c r="A1079" s="14"/>
    </row>
    <row r="1080" spans="1:1" x14ac:dyDescent="0.3">
      <c r="A1080" s="14"/>
    </row>
    <row r="1081" spans="1:1" x14ac:dyDescent="0.3">
      <c r="A1081" s="14"/>
    </row>
    <row r="1082" spans="1:1" x14ac:dyDescent="0.3">
      <c r="A1082" s="14"/>
    </row>
    <row r="1083" spans="1:1" x14ac:dyDescent="0.3">
      <c r="A1083" s="14"/>
    </row>
    <row r="1084" spans="1:1" x14ac:dyDescent="0.3">
      <c r="A1084" s="14"/>
    </row>
    <row r="1085" spans="1:1" x14ac:dyDescent="0.3">
      <c r="A1085" s="14"/>
    </row>
    <row r="1086" spans="1:1" x14ac:dyDescent="0.3">
      <c r="A1086" s="14"/>
    </row>
    <row r="1087" spans="1:1" x14ac:dyDescent="0.3">
      <c r="A1087" s="14"/>
    </row>
    <row r="1088" spans="1:1" x14ac:dyDescent="0.3">
      <c r="A1088" s="14"/>
    </row>
    <row r="1089" spans="1:1" x14ac:dyDescent="0.3">
      <c r="A1089" s="14"/>
    </row>
    <row r="1090" spans="1:1" x14ac:dyDescent="0.3">
      <c r="A1090" s="14"/>
    </row>
    <row r="1091" spans="1:1" x14ac:dyDescent="0.3">
      <c r="A1091" s="14"/>
    </row>
    <row r="1092" spans="1:1" x14ac:dyDescent="0.3">
      <c r="A1092" s="14"/>
    </row>
    <row r="1093" spans="1:1" x14ac:dyDescent="0.3">
      <c r="A1093" s="14"/>
    </row>
    <row r="1094" spans="1:1" x14ac:dyDescent="0.3">
      <c r="A1094" s="14"/>
    </row>
    <row r="1095" spans="1:1" x14ac:dyDescent="0.3">
      <c r="A1095" s="14"/>
    </row>
    <row r="1096" spans="1:1" x14ac:dyDescent="0.3">
      <c r="A1096" s="14"/>
    </row>
    <row r="1097" spans="1:1" x14ac:dyDescent="0.3">
      <c r="A1097" s="14"/>
    </row>
    <row r="1098" spans="1:1" x14ac:dyDescent="0.3">
      <c r="A1098" s="14"/>
    </row>
    <row r="1099" spans="1:1" x14ac:dyDescent="0.3">
      <c r="A1099" s="14"/>
    </row>
    <row r="1100" spans="1:1" x14ac:dyDescent="0.3">
      <c r="A1100" s="14"/>
    </row>
    <row r="1101" spans="1:1" x14ac:dyDescent="0.3">
      <c r="A1101" s="14"/>
    </row>
    <row r="1102" spans="1:1" x14ac:dyDescent="0.3">
      <c r="A1102" s="14"/>
    </row>
    <row r="1103" spans="1:1" x14ac:dyDescent="0.3">
      <c r="A1103" s="14"/>
    </row>
    <row r="1104" spans="1:1" x14ac:dyDescent="0.3">
      <c r="A1104" s="14"/>
    </row>
    <row r="1105" spans="1:1" x14ac:dyDescent="0.3">
      <c r="A1105" s="14"/>
    </row>
    <row r="1106" spans="1:1" x14ac:dyDescent="0.3">
      <c r="A1106" s="14"/>
    </row>
    <row r="1107" spans="1:1" x14ac:dyDescent="0.3">
      <c r="A1107" s="14"/>
    </row>
    <row r="1108" spans="1:1" x14ac:dyDescent="0.3">
      <c r="A1108" s="14"/>
    </row>
    <row r="1109" spans="1:1" x14ac:dyDescent="0.3">
      <c r="A1109" s="14"/>
    </row>
    <row r="1110" spans="1:1" x14ac:dyDescent="0.3">
      <c r="A1110" s="14"/>
    </row>
    <row r="1111" spans="1:1" x14ac:dyDescent="0.3">
      <c r="A1111" s="14"/>
    </row>
    <row r="1112" spans="1:1" x14ac:dyDescent="0.3">
      <c r="A1112" s="14"/>
    </row>
    <row r="1113" spans="1:1" x14ac:dyDescent="0.3">
      <c r="A1113" s="14"/>
    </row>
    <row r="1114" spans="1:1" x14ac:dyDescent="0.3">
      <c r="A1114" s="14"/>
    </row>
    <row r="1115" spans="1:1" x14ac:dyDescent="0.3">
      <c r="A1115" s="14"/>
    </row>
    <row r="1116" spans="1:1" x14ac:dyDescent="0.3">
      <c r="A1116" s="14"/>
    </row>
    <row r="1117" spans="1:1" x14ac:dyDescent="0.3">
      <c r="A1117" s="14"/>
    </row>
    <row r="1118" spans="1:1" x14ac:dyDescent="0.3">
      <c r="A1118" s="14"/>
    </row>
    <row r="1119" spans="1:1" x14ac:dyDescent="0.3">
      <c r="A1119" s="14"/>
    </row>
    <row r="1120" spans="1:1" x14ac:dyDescent="0.3">
      <c r="A1120" s="14"/>
    </row>
    <row r="1121" spans="1:1" x14ac:dyDescent="0.3">
      <c r="A1121" s="14"/>
    </row>
    <row r="1122" spans="1:1" x14ac:dyDescent="0.3">
      <c r="A1122" s="14"/>
    </row>
    <row r="1123" spans="1:1" x14ac:dyDescent="0.3">
      <c r="A1123" s="14"/>
    </row>
    <row r="1124" spans="1:1" x14ac:dyDescent="0.3">
      <c r="A1124" s="14"/>
    </row>
    <row r="1125" spans="1:1" x14ac:dyDescent="0.3">
      <c r="A1125" s="14"/>
    </row>
    <row r="1126" spans="1:1" x14ac:dyDescent="0.3">
      <c r="A1126" s="14"/>
    </row>
    <row r="1127" spans="1:1" x14ac:dyDescent="0.3">
      <c r="A1127" s="14"/>
    </row>
    <row r="1128" spans="1:1" x14ac:dyDescent="0.3">
      <c r="A1128" s="14"/>
    </row>
    <row r="1129" spans="1:1" x14ac:dyDescent="0.3">
      <c r="A1129" s="14"/>
    </row>
    <row r="1130" spans="1:1" x14ac:dyDescent="0.3">
      <c r="A1130" s="14"/>
    </row>
    <row r="1131" spans="1:1" x14ac:dyDescent="0.3">
      <c r="A1131" s="14"/>
    </row>
    <row r="1132" spans="1:1" x14ac:dyDescent="0.3">
      <c r="A1132" s="14"/>
    </row>
    <row r="1133" spans="1:1" x14ac:dyDescent="0.3">
      <c r="A1133" s="14"/>
    </row>
    <row r="1134" spans="1:1" x14ac:dyDescent="0.3">
      <c r="A1134" s="14"/>
    </row>
    <row r="1135" spans="1:1" x14ac:dyDescent="0.3">
      <c r="A1135" s="14"/>
    </row>
    <row r="1136" spans="1:1" x14ac:dyDescent="0.3">
      <c r="A1136" s="14"/>
    </row>
    <row r="1137" spans="1:1" x14ac:dyDescent="0.3">
      <c r="A1137" s="14"/>
    </row>
    <row r="1138" spans="1:1" x14ac:dyDescent="0.3">
      <c r="A1138" s="14"/>
    </row>
    <row r="1139" spans="1:1" x14ac:dyDescent="0.3">
      <c r="A1139" s="14"/>
    </row>
    <row r="1140" spans="1:1" x14ac:dyDescent="0.3">
      <c r="A1140" s="14"/>
    </row>
    <row r="1141" spans="1:1" x14ac:dyDescent="0.3">
      <c r="A1141" s="14"/>
    </row>
    <row r="1142" spans="1:1" x14ac:dyDescent="0.3">
      <c r="A1142" s="14"/>
    </row>
    <row r="1143" spans="1:1" x14ac:dyDescent="0.3">
      <c r="A1143" s="14"/>
    </row>
    <row r="1144" spans="1:1" x14ac:dyDescent="0.3">
      <c r="A1144" s="14"/>
    </row>
    <row r="1145" spans="1:1" x14ac:dyDescent="0.3">
      <c r="A1145" s="14"/>
    </row>
    <row r="1146" spans="1:1" x14ac:dyDescent="0.3">
      <c r="A1146" s="14"/>
    </row>
    <row r="1147" spans="1:1" x14ac:dyDescent="0.3">
      <c r="A1147" s="14"/>
    </row>
    <row r="1148" spans="1:1" x14ac:dyDescent="0.3">
      <c r="A1148" s="14"/>
    </row>
    <row r="1149" spans="1:1" x14ac:dyDescent="0.3">
      <c r="A1149" s="14"/>
    </row>
    <row r="1150" spans="1:1" x14ac:dyDescent="0.3">
      <c r="A1150" s="14"/>
    </row>
    <row r="1151" spans="1:1" x14ac:dyDescent="0.3">
      <c r="A1151" s="14"/>
    </row>
    <row r="1152" spans="1:1" x14ac:dyDescent="0.3">
      <c r="A1152" s="14"/>
    </row>
    <row r="1153" spans="1:1" x14ac:dyDescent="0.3">
      <c r="A1153" s="14"/>
    </row>
    <row r="1154" spans="1:1" x14ac:dyDescent="0.3">
      <c r="A1154" s="14"/>
    </row>
    <row r="1155" spans="1:1" x14ac:dyDescent="0.3">
      <c r="A1155" s="14"/>
    </row>
    <row r="1156" spans="1:1" x14ac:dyDescent="0.3">
      <c r="A1156" s="14"/>
    </row>
    <row r="1157" spans="1:1" x14ac:dyDescent="0.3">
      <c r="A1157" s="14"/>
    </row>
    <row r="1158" spans="1:1" x14ac:dyDescent="0.3">
      <c r="A1158" s="14"/>
    </row>
    <row r="1159" spans="1:1" x14ac:dyDescent="0.3">
      <c r="A1159" s="14"/>
    </row>
    <row r="1160" spans="1:1" x14ac:dyDescent="0.3">
      <c r="A1160" s="14"/>
    </row>
    <row r="1161" spans="1:1" x14ac:dyDescent="0.3">
      <c r="A1161" s="14"/>
    </row>
    <row r="1162" spans="1:1" x14ac:dyDescent="0.3">
      <c r="A1162" s="14"/>
    </row>
    <row r="1163" spans="1:1" x14ac:dyDescent="0.3">
      <c r="A1163" s="14"/>
    </row>
    <row r="1164" spans="1:1" x14ac:dyDescent="0.3">
      <c r="A1164" s="14"/>
    </row>
    <row r="1165" spans="1:1" x14ac:dyDescent="0.3">
      <c r="A1165" s="14"/>
    </row>
    <row r="1166" spans="1:1" x14ac:dyDescent="0.3">
      <c r="A1166" s="14"/>
    </row>
    <row r="1167" spans="1:1" x14ac:dyDescent="0.3">
      <c r="A1167" s="14"/>
    </row>
    <row r="1168" spans="1:1" x14ac:dyDescent="0.3">
      <c r="A1168" s="14"/>
    </row>
    <row r="1169" spans="1:1" x14ac:dyDescent="0.3">
      <c r="A1169" s="14"/>
    </row>
    <row r="1170" spans="1:1" x14ac:dyDescent="0.3">
      <c r="A1170" s="14"/>
    </row>
    <row r="1171" spans="1:1" x14ac:dyDescent="0.3">
      <c r="A1171" s="14"/>
    </row>
    <row r="1172" spans="1:1" x14ac:dyDescent="0.3">
      <c r="A1172" s="14"/>
    </row>
    <row r="1173" spans="1:1" x14ac:dyDescent="0.3">
      <c r="A1173" s="14"/>
    </row>
    <row r="1174" spans="1:1" x14ac:dyDescent="0.3">
      <c r="A1174" s="14"/>
    </row>
    <row r="1175" spans="1:1" x14ac:dyDescent="0.3">
      <c r="A1175" s="14"/>
    </row>
    <row r="1176" spans="1:1" x14ac:dyDescent="0.3">
      <c r="A1176" s="14"/>
    </row>
    <row r="1177" spans="1:1" x14ac:dyDescent="0.3">
      <c r="A1177" s="14"/>
    </row>
    <row r="1178" spans="1:1" x14ac:dyDescent="0.3">
      <c r="A1178" s="14"/>
    </row>
    <row r="1179" spans="1:1" x14ac:dyDescent="0.3">
      <c r="A1179" s="14"/>
    </row>
    <row r="1180" spans="1:1" x14ac:dyDescent="0.3">
      <c r="A1180" s="14"/>
    </row>
    <row r="1181" spans="1:1" x14ac:dyDescent="0.3">
      <c r="A1181" s="14"/>
    </row>
    <row r="1182" spans="1:1" x14ac:dyDescent="0.3">
      <c r="A1182" s="14"/>
    </row>
    <row r="1183" spans="1:1" x14ac:dyDescent="0.3">
      <c r="A1183" s="14"/>
    </row>
    <row r="1184" spans="1:1" x14ac:dyDescent="0.3">
      <c r="A1184" s="14"/>
    </row>
  </sheetData>
  <sheetProtection selectLockedCells="1"/>
  <protectedRanges>
    <protectedRange sqref="I65:J66 A11:J11 A10:J10 I21:J22 I32:J33 I43:J44 I54:J55" name="Personnel"/>
    <protectedRange sqref="I139:J139 J126:J128 J81 J109 M78:M80 M82:M83 M108 M129:M130" name="Personnel_3"/>
  </protectedRanges>
  <dataConsolidate/>
  <mergeCells count="228">
    <mergeCell ref="A1:F1"/>
    <mergeCell ref="H1:K1"/>
    <mergeCell ref="A2:A3"/>
    <mergeCell ref="B2:F3"/>
    <mergeCell ref="A6:B6"/>
    <mergeCell ref="K8:K9"/>
    <mergeCell ref="A10:B10"/>
    <mergeCell ref="F10:G10"/>
    <mergeCell ref="A11:B11"/>
    <mergeCell ref="F11:G11"/>
    <mergeCell ref="A7:B7"/>
    <mergeCell ref="A8:B9"/>
    <mergeCell ref="D8:D9"/>
    <mergeCell ref="E8:E9"/>
    <mergeCell ref="F8:G9"/>
    <mergeCell ref="H8:H9"/>
    <mergeCell ref="I8:I9"/>
    <mergeCell ref="J8:J9"/>
    <mergeCell ref="C8:C9"/>
    <mergeCell ref="C7:K7"/>
    <mergeCell ref="C6:K6"/>
    <mergeCell ref="D19:E20"/>
    <mergeCell ref="F19:H20"/>
    <mergeCell ref="I19:I20"/>
    <mergeCell ref="J19:J20"/>
    <mergeCell ref="K19:K20"/>
    <mergeCell ref="A14:K15"/>
    <mergeCell ref="D17:K17"/>
    <mergeCell ref="D18:K18"/>
    <mergeCell ref="A12:H12"/>
    <mergeCell ref="A19:C20"/>
    <mergeCell ref="A18:C18"/>
    <mergeCell ref="A17:C17"/>
    <mergeCell ref="D21:E21"/>
    <mergeCell ref="F21:H21"/>
    <mergeCell ref="A22:B22"/>
    <mergeCell ref="D22:E22"/>
    <mergeCell ref="F22:H22"/>
    <mergeCell ref="A30:E31"/>
    <mergeCell ref="F30:F31"/>
    <mergeCell ref="G30:G31"/>
    <mergeCell ref="H30:H31"/>
    <mergeCell ref="B29:C29"/>
    <mergeCell ref="A21:C21"/>
    <mergeCell ref="B27:K27"/>
    <mergeCell ref="D32:E32"/>
    <mergeCell ref="D33:E33"/>
    <mergeCell ref="A34:H34"/>
    <mergeCell ref="A36:K37"/>
    <mergeCell ref="D39:K39"/>
    <mergeCell ref="K41:K42"/>
    <mergeCell ref="A23:H23"/>
    <mergeCell ref="A25:K26"/>
    <mergeCell ref="D28:E28"/>
    <mergeCell ref="F28:K28"/>
    <mergeCell ref="D29:E29"/>
    <mergeCell ref="F29:K29"/>
    <mergeCell ref="K30:K31"/>
    <mergeCell ref="I30:I31"/>
    <mergeCell ref="J30:J31"/>
    <mergeCell ref="B32:C32"/>
    <mergeCell ref="B28:C28"/>
    <mergeCell ref="A39:C39"/>
    <mergeCell ref="D43:E43"/>
    <mergeCell ref="F43:H43"/>
    <mergeCell ref="A44:B44"/>
    <mergeCell ref="D44:E44"/>
    <mergeCell ref="F44:H44"/>
    <mergeCell ref="D40:K40"/>
    <mergeCell ref="D41:E42"/>
    <mergeCell ref="F41:H42"/>
    <mergeCell ref="I41:I42"/>
    <mergeCell ref="J41:J42"/>
    <mergeCell ref="A43:C43"/>
    <mergeCell ref="A40:C40"/>
    <mergeCell ref="A41:C42"/>
    <mergeCell ref="D52:E53"/>
    <mergeCell ref="F52:H53"/>
    <mergeCell ref="I52:I53"/>
    <mergeCell ref="J52:J53"/>
    <mergeCell ref="K52:K53"/>
    <mergeCell ref="A45:H45"/>
    <mergeCell ref="A47:K48"/>
    <mergeCell ref="D50:K50"/>
    <mergeCell ref="D51:K51"/>
    <mergeCell ref="A51:C51"/>
    <mergeCell ref="A50:C50"/>
    <mergeCell ref="A52:C53"/>
    <mergeCell ref="J63:J64"/>
    <mergeCell ref="K63:K64"/>
    <mergeCell ref="A56:H56"/>
    <mergeCell ref="A58:K59"/>
    <mergeCell ref="D61:K61"/>
    <mergeCell ref="D62:K62"/>
    <mergeCell ref="A61:C61"/>
    <mergeCell ref="A62:C62"/>
    <mergeCell ref="D54:E54"/>
    <mergeCell ref="F54:H54"/>
    <mergeCell ref="A55:B55"/>
    <mergeCell ref="D55:E55"/>
    <mergeCell ref="F55:H55"/>
    <mergeCell ref="A54:C54"/>
    <mergeCell ref="D65:E65"/>
    <mergeCell ref="F65:H65"/>
    <mergeCell ref="D66:E66"/>
    <mergeCell ref="F66:H66"/>
    <mergeCell ref="D63:E64"/>
    <mergeCell ref="F63:H64"/>
    <mergeCell ref="A63:C64"/>
    <mergeCell ref="A66:C66"/>
    <mergeCell ref="I63:I64"/>
    <mergeCell ref="A65:C65"/>
    <mergeCell ref="A80:C80"/>
    <mergeCell ref="D80:G80"/>
    <mergeCell ref="H80:K80"/>
    <mergeCell ref="A81:C81"/>
    <mergeCell ref="D81:F81"/>
    <mergeCell ref="G81:H81"/>
    <mergeCell ref="A82:C82"/>
    <mergeCell ref="A67:H67"/>
    <mergeCell ref="A69:K70"/>
    <mergeCell ref="I76:I77"/>
    <mergeCell ref="J76:J77"/>
    <mergeCell ref="K76:K77"/>
    <mergeCell ref="A78:C78"/>
    <mergeCell ref="D78:G78"/>
    <mergeCell ref="H78:K78"/>
    <mergeCell ref="A79:C79"/>
    <mergeCell ref="D79:G79"/>
    <mergeCell ref="H79:K79"/>
    <mergeCell ref="A105:C105"/>
    <mergeCell ref="D105:F105"/>
    <mergeCell ref="G105:H105"/>
    <mergeCell ref="I105:K105"/>
    <mergeCell ref="A106:H107"/>
    <mergeCell ref="I106:I107"/>
    <mergeCell ref="J106:J107"/>
    <mergeCell ref="K106:K107"/>
    <mergeCell ref="A108:C108"/>
    <mergeCell ref="D108:G108"/>
    <mergeCell ref="H108:K108"/>
    <mergeCell ref="A72:K72"/>
    <mergeCell ref="A73:K73"/>
    <mergeCell ref="A74:C74"/>
    <mergeCell ref="D74:F74"/>
    <mergeCell ref="G74:H74"/>
    <mergeCell ref="I74:K74"/>
    <mergeCell ref="A75:C75"/>
    <mergeCell ref="D75:F75"/>
    <mergeCell ref="G75:H75"/>
    <mergeCell ref="I75:K75"/>
    <mergeCell ref="D82:G82"/>
    <mergeCell ref="H82:K82"/>
    <mergeCell ref="A83:C83"/>
    <mergeCell ref="D83:G83"/>
    <mergeCell ref="H83:K83"/>
    <mergeCell ref="F91:K91"/>
    <mergeCell ref="A92:B92"/>
    <mergeCell ref="D92:E92"/>
    <mergeCell ref="F92:K92"/>
    <mergeCell ref="A84:H84"/>
    <mergeCell ref="A89:K89"/>
    <mergeCell ref="A90:K90"/>
    <mergeCell ref="A85:N85"/>
    <mergeCell ref="A86:N86"/>
    <mergeCell ref="A88:K88"/>
    <mergeCell ref="A91:B91"/>
    <mergeCell ref="D91:E91"/>
    <mergeCell ref="D93:E94"/>
    <mergeCell ref="F93:F94"/>
    <mergeCell ref="G93:G94"/>
    <mergeCell ref="H93:H94"/>
    <mergeCell ref="I93:I94"/>
    <mergeCell ref="J93:J94"/>
    <mergeCell ref="K93:K94"/>
    <mergeCell ref="A96:B96"/>
    <mergeCell ref="D96:E96"/>
    <mergeCell ref="A99:H99"/>
    <mergeCell ref="A100:N100"/>
    <mergeCell ref="A101:D101"/>
    <mergeCell ref="A102:K102"/>
    <mergeCell ref="A103:K103"/>
    <mergeCell ref="D104:F104"/>
    <mergeCell ref="G104:H104"/>
    <mergeCell ref="I104:K104"/>
    <mergeCell ref="A104:C104"/>
    <mergeCell ref="A109:C109"/>
    <mergeCell ref="D109:F109"/>
    <mergeCell ref="G109:H109"/>
    <mergeCell ref="A110:H110"/>
    <mergeCell ref="A112:K112"/>
    <mergeCell ref="A113:K113"/>
    <mergeCell ref="A114:K114"/>
    <mergeCell ref="A115:B115"/>
    <mergeCell ref="D115:E115"/>
    <mergeCell ref="F115:K115"/>
    <mergeCell ref="A116:B116"/>
    <mergeCell ref="D116:E116"/>
    <mergeCell ref="F116:K116"/>
    <mergeCell ref="A117:B118"/>
    <mergeCell ref="C117:C118"/>
    <mergeCell ref="D117:E118"/>
    <mergeCell ref="F117:F118"/>
    <mergeCell ref="G117:G118"/>
    <mergeCell ref="H117:H118"/>
    <mergeCell ref="I117:I118"/>
    <mergeCell ref="J117:J118"/>
    <mergeCell ref="K117:K118"/>
    <mergeCell ref="A119:B119"/>
    <mergeCell ref="D119:E119"/>
    <mergeCell ref="A121:H121"/>
    <mergeCell ref="A123:K123"/>
    <mergeCell ref="A124:K124"/>
    <mergeCell ref="A131:H131"/>
    <mergeCell ref="A133:K133"/>
    <mergeCell ref="A134:N134"/>
    <mergeCell ref="A136:C136"/>
    <mergeCell ref="D136:K136"/>
    <mergeCell ref="A137:C137"/>
    <mergeCell ref="D137:K137"/>
    <mergeCell ref="B138:C138"/>
    <mergeCell ref="D138:E138"/>
    <mergeCell ref="F138:H138"/>
    <mergeCell ref="A139:C139"/>
    <mergeCell ref="D139:E139"/>
    <mergeCell ref="F139:H139"/>
    <mergeCell ref="A145:K145"/>
    <mergeCell ref="A143:H143"/>
  </mergeCells>
  <conditionalFormatting sqref="A35:XFD37 B38:C38 B67:C70 C24:C26 B22:C23 B44:C49 A38:A41 C30:C31 B55:C60 B16:C16 D16:K21 C10 A1:B10 A16:A19 D8:K10 C1:K5 B11:K13 A11:A14 L1:IW21 B24:B32 B33:C34 D22:IW26 A21:A34 A43:A52 A54:A63 D38:IW70 A65:A70 D28:IW34 L27:IW27 A146:IW65394">
    <cfRule type="cellIs" dxfId="222" priority="81" stopIfTrue="1" operator="lessThan">
      <formula>0</formula>
    </cfRule>
    <cfRule type="containsErrors" dxfId="221" priority="82" stopIfTrue="1">
      <formula>ISERROR(A1)</formula>
    </cfRule>
  </conditionalFormatting>
  <conditionalFormatting sqref="I65:I66 K65:K66 I10:I11 K10:K11 I21:I22 K21:K22 I32:I33 K32:K33 I43:I44 K43:K44 I54:I55 K54:K55">
    <cfRule type="containsBlanks" dxfId="220" priority="80" stopIfTrue="1">
      <formula>LEN(TRIM(I10))=0</formula>
    </cfRule>
  </conditionalFormatting>
  <conditionalFormatting sqref="O76:JB78 L71:IY73 L74:IX75 M78:M79 N78 J76:K77 I81:IY81 O85:XFD86 L84:XFD84 F93:K93 J94:K94 H95:XFD95 N96:XFD96 F96:K96 L101:IY105 L87:XFD94 O106:JB107 J106:K107 O109:JB109 I109:K109 L111:XFD116 I117:XFD120 L121:XFD121 L110:IY110 E122:IY122 N125:IY125 L125:M126 L123:IY124 L127:XFD128 L131:XFD133 O134:JB134 L135:IY139 L140:IV142 L143:XFD145">
    <cfRule type="cellIs" dxfId="219" priority="68" stopIfTrue="1" operator="lessThan">
      <formula>0</formula>
    </cfRule>
    <cfRule type="containsErrors" dxfId="218" priority="69" stopIfTrue="1">
      <formula>ISERROR(E71)</formula>
    </cfRule>
  </conditionalFormatting>
  <conditionalFormatting sqref="A122">
    <cfRule type="cellIs" dxfId="217" priority="37" stopIfTrue="1" operator="lessThan">
      <formula>0</formula>
    </cfRule>
    <cfRule type="containsErrors" dxfId="216" priority="38" stopIfTrue="1">
      <formula>ISERROR(A122)</formula>
    </cfRule>
  </conditionalFormatting>
  <conditionalFormatting sqref="B144:K144 B135:K135 B132:K132 N126:XFD126 C111:K111 O99:XFD100 I99:K99 I76 L78:L79 N79:JA79 A71:A76 A99:A100 A129:A133 L129:M131 N129:XFD130 L82:JA83 A135:A145 I140:I141 F139:F142 A78:A79 A82:A86 A89:A93 A123:A127 A111:A114 I97:XFD98 F117:K117 I118:K118">
    <cfRule type="cellIs" dxfId="215" priority="65" stopIfTrue="1" operator="lessThan">
      <formula>0</formula>
    </cfRule>
    <cfRule type="containsErrors" dxfId="214" priority="66" stopIfTrue="1">
      <formula>ISERROR(A71)</formula>
    </cfRule>
  </conditionalFormatting>
  <conditionalFormatting sqref="N78">
    <cfRule type="containsBlanks" dxfId="213" priority="67" stopIfTrue="1">
      <formula>LEN(TRIM(N78))=0</formula>
    </cfRule>
  </conditionalFormatting>
  <conditionalFormatting sqref="A128">
    <cfRule type="cellIs" dxfId="212" priority="63" stopIfTrue="1" operator="lessThan">
      <formula>0</formula>
    </cfRule>
    <cfRule type="containsErrors" dxfId="211" priority="64" stopIfTrue="1">
      <formula>ISERROR(A128)</formula>
    </cfRule>
  </conditionalFormatting>
  <conditionalFormatting sqref="E101:K101 A101:A105">
    <cfRule type="cellIs" dxfId="210" priority="61" stopIfTrue="1" operator="lessThan">
      <formula>0</formula>
    </cfRule>
    <cfRule type="containsErrors" dxfId="209" priority="62" stopIfTrue="1">
      <formula>ISERROR(A101)</formula>
    </cfRule>
  </conditionalFormatting>
  <conditionalFormatting sqref="I106 A106">
    <cfRule type="cellIs" dxfId="208" priority="59" stopIfTrue="1" operator="lessThan">
      <formula>0</formula>
    </cfRule>
    <cfRule type="containsErrors" dxfId="207" priority="60" stopIfTrue="1">
      <formula>ISERROR(A106)</formula>
    </cfRule>
  </conditionalFormatting>
  <conditionalFormatting sqref="L108:JB108 A108">
    <cfRule type="cellIs" dxfId="206" priority="56" stopIfTrue="1" operator="lessThan">
      <formula>0</formula>
    </cfRule>
    <cfRule type="containsErrors" dxfId="205" priority="57" stopIfTrue="1">
      <formula>ISERROR(A108)</formula>
    </cfRule>
  </conditionalFormatting>
  <conditionalFormatting sqref="N108">
    <cfRule type="containsBlanks" dxfId="204" priority="58" stopIfTrue="1">
      <formula>LEN(TRIM(N108))=0</formula>
    </cfRule>
  </conditionalFormatting>
  <conditionalFormatting sqref="A109">
    <cfRule type="cellIs" dxfId="203" priority="53" stopIfTrue="1" operator="lessThan">
      <formula>0</formula>
    </cfRule>
    <cfRule type="containsErrors" dxfId="202" priority="54" stopIfTrue="1">
      <formula>ISERROR(A109)</formula>
    </cfRule>
  </conditionalFormatting>
  <conditionalFormatting sqref="K109">
    <cfRule type="containsBlanks" dxfId="201" priority="55" stopIfTrue="1">
      <formula>LEN(TRIM(K109))=0</formula>
    </cfRule>
  </conditionalFormatting>
  <conditionalFormatting sqref="L80:JB80 A80">
    <cfRule type="cellIs" dxfId="200" priority="50" stopIfTrue="1" operator="lessThan">
      <formula>0</formula>
    </cfRule>
    <cfRule type="containsErrors" dxfId="199" priority="51" stopIfTrue="1">
      <formula>ISERROR(A80)</formula>
    </cfRule>
  </conditionalFormatting>
  <conditionalFormatting sqref="N80">
    <cfRule type="containsBlanks" dxfId="198" priority="52" stopIfTrue="1">
      <formula>LEN(TRIM(N80))=0</formula>
    </cfRule>
  </conditionalFormatting>
  <conditionalFormatting sqref="A81">
    <cfRule type="cellIs" dxfId="197" priority="48" stopIfTrue="1" operator="lessThan">
      <formula>0</formula>
    </cfRule>
    <cfRule type="containsErrors" dxfId="196" priority="49" stopIfTrue="1">
      <formula>ISERROR(A81)</formula>
    </cfRule>
  </conditionalFormatting>
  <conditionalFormatting sqref="B87:K87 A87:A88">
    <cfRule type="cellIs" dxfId="195" priority="46" stopIfTrue="1" operator="lessThan">
      <formula>0</formula>
    </cfRule>
    <cfRule type="containsErrors" dxfId="194" priority="47" stopIfTrue="1">
      <formula>ISERROR(A87)</formula>
    </cfRule>
  </conditionalFormatting>
  <conditionalFormatting sqref="A119 A121 A117">
    <cfRule type="cellIs" dxfId="193" priority="42" stopIfTrue="1" operator="lessThan">
      <formula>0</formula>
    </cfRule>
    <cfRule type="containsErrors" dxfId="192" priority="43" stopIfTrue="1">
      <formula>ISERROR(A117)</formula>
    </cfRule>
  </conditionalFormatting>
  <conditionalFormatting sqref="A115:A116">
    <cfRule type="cellIs" dxfId="191" priority="44" stopIfTrue="1" operator="lessThan">
      <formula>0</formula>
    </cfRule>
    <cfRule type="containsErrors" dxfId="190" priority="45" stopIfTrue="1">
      <formula>ISERROR(A115)</formula>
    </cfRule>
  </conditionalFormatting>
  <conditionalFormatting sqref="D96 A96">
    <cfRule type="cellIs" dxfId="189" priority="39" stopIfTrue="1" operator="lessThan">
      <formula>0</formula>
    </cfRule>
    <cfRule type="containsErrors" dxfId="188" priority="40" stopIfTrue="1">
      <formula>ISERROR(A96)</formula>
    </cfRule>
  </conditionalFormatting>
  <conditionalFormatting sqref="K96">
    <cfRule type="containsBlanks" dxfId="187" priority="41" stopIfTrue="1">
      <formula>LEN(TRIM(K96))=0</formula>
    </cfRule>
  </conditionalFormatting>
  <conditionalFormatting sqref="K81">
    <cfRule type="containsBlanks" dxfId="186" priority="36" stopIfTrue="1">
      <formula>LEN(TRIM(K81))=0</formula>
    </cfRule>
  </conditionalFormatting>
  <conditionalFormatting sqref="I84:K84">
    <cfRule type="cellIs" dxfId="185" priority="34" stopIfTrue="1" operator="lessThan">
      <formula>0</formula>
    </cfRule>
    <cfRule type="containsErrors" dxfId="184" priority="35" stopIfTrue="1">
      <formula>ISERROR(I84)</formula>
    </cfRule>
  </conditionalFormatting>
  <conditionalFormatting sqref="K93:K94">
    <cfRule type="cellIs" dxfId="183" priority="31" stopIfTrue="1" operator="lessThan">
      <formula>0</formula>
    </cfRule>
    <cfRule type="containsErrors" dxfId="182" priority="32" stopIfTrue="1">
      <formula>ISERROR(K93)</formula>
    </cfRule>
  </conditionalFormatting>
  <conditionalFormatting sqref="K93:K94">
    <cfRule type="containsBlanks" dxfId="181" priority="33" stopIfTrue="1">
      <formula>LEN(TRIM(K93))=0</formula>
    </cfRule>
  </conditionalFormatting>
  <conditionalFormatting sqref="F115">
    <cfRule type="cellIs" dxfId="180" priority="29" stopIfTrue="1" operator="lessThan">
      <formula>0</formula>
    </cfRule>
    <cfRule type="containsErrors" dxfId="179" priority="30" stopIfTrue="1">
      <formula>ISERROR(F115)</formula>
    </cfRule>
  </conditionalFormatting>
  <conditionalFormatting sqref="F116">
    <cfRule type="cellIs" dxfId="178" priority="27" stopIfTrue="1" operator="lessThan">
      <formula>0</formula>
    </cfRule>
    <cfRule type="containsErrors" dxfId="177" priority="28" stopIfTrue="1">
      <formula>ISERROR(F116)</formula>
    </cfRule>
  </conditionalFormatting>
  <conditionalFormatting sqref="K117:K118">
    <cfRule type="containsBlanks" dxfId="176" priority="26" stopIfTrue="1">
      <formula>LEN(TRIM(K117))=0</formula>
    </cfRule>
  </conditionalFormatting>
  <conditionalFormatting sqref="K119">
    <cfRule type="containsBlanks" dxfId="175" priority="25" stopIfTrue="1">
      <formula>LEN(TRIM(K119))=0</formula>
    </cfRule>
  </conditionalFormatting>
  <conditionalFormatting sqref="I121:K121">
    <cfRule type="cellIs" dxfId="174" priority="23" stopIfTrue="1" operator="lessThan">
      <formula>0</formula>
    </cfRule>
    <cfRule type="containsErrors" dxfId="173" priority="24" stopIfTrue="1">
      <formula>ISERROR(I121)</formula>
    </cfRule>
  </conditionalFormatting>
  <conditionalFormatting sqref="I110:K110 A110">
    <cfRule type="cellIs" dxfId="172" priority="21" stopIfTrue="1" operator="lessThan">
      <formula>0</formula>
    </cfRule>
    <cfRule type="containsErrors" dxfId="171" priority="22" stopIfTrue="1">
      <formula>ISERROR(A110)</formula>
    </cfRule>
  </conditionalFormatting>
  <conditionalFormatting sqref="I125:K127">
    <cfRule type="cellIs" dxfId="170" priority="18" stopIfTrue="1" operator="lessThan">
      <formula>0</formula>
    </cfRule>
    <cfRule type="containsErrors" dxfId="169" priority="19" stopIfTrue="1">
      <formula>ISERROR(I125)</formula>
    </cfRule>
  </conditionalFormatting>
  <conditionalFormatting sqref="K126">
    <cfRule type="containsBlanks" dxfId="168" priority="20" stopIfTrue="1">
      <formula>LEN(TRIM(K126))=0</formula>
    </cfRule>
  </conditionalFormatting>
  <conditionalFormatting sqref="I128:K128">
    <cfRule type="cellIs" dxfId="167" priority="15" stopIfTrue="1" operator="lessThan">
      <formula>0</formula>
    </cfRule>
    <cfRule type="containsErrors" dxfId="166" priority="16" stopIfTrue="1">
      <formula>ISERROR(I128)</formula>
    </cfRule>
  </conditionalFormatting>
  <conditionalFormatting sqref="K128">
    <cfRule type="containsBlanks" dxfId="165" priority="17" stopIfTrue="1">
      <formula>LEN(TRIM(K128))=0</formula>
    </cfRule>
  </conditionalFormatting>
  <conditionalFormatting sqref="I131:K131">
    <cfRule type="cellIs" dxfId="164" priority="13" stopIfTrue="1" operator="lessThan">
      <formula>0</formula>
    </cfRule>
    <cfRule type="containsErrors" dxfId="163" priority="14" stopIfTrue="1">
      <formula>ISERROR(I131)</formula>
    </cfRule>
  </conditionalFormatting>
  <conditionalFormatting sqref="F138:H138">
    <cfRule type="cellIs" dxfId="162" priority="11" stopIfTrue="1" operator="lessThan">
      <formula>0</formula>
    </cfRule>
    <cfRule type="containsErrors" dxfId="161" priority="12" stopIfTrue="1">
      <formula>ISERROR(F138)</formula>
    </cfRule>
  </conditionalFormatting>
  <conditionalFormatting sqref="I138:K138">
    <cfRule type="cellIs" dxfId="160" priority="9" stopIfTrue="1" operator="lessThan">
      <formula>0</formula>
    </cfRule>
    <cfRule type="containsErrors" dxfId="159" priority="10" stopIfTrue="1">
      <formula>ISERROR(I138)</formula>
    </cfRule>
  </conditionalFormatting>
  <conditionalFormatting sqref="I139:K139">
    <cfRule type="cellIs" dxfId="158" priority="6" stopIfTrue="1" operator="lessThan">
      <formula>0</formula>
    </cfRule>
    <cfRule type="containsErrors" dxfId="157" priority="7" stopIfTrue="1">
      <formula>ISERROR(I139)</formula>
    </cfRule>
  </conditionalFormatting>
  <conditionalFormatting sqref="I139 K139">
    <cfRule type="containsBlanks" dxfId="156" priority="8" stopIfTrue="1">
      <formula>LEN(TRIM(I139))=0</formula>
    </cfRule>
  </conditionalFormatting>
  <conditionalFormatting sqref="I143:K143">
    <cfRule type="cellIs" dxfId="155" priority="1" stopIfTrue="1" operator="lessThan">
      <formula>0</formula>
    </cfRule>
    <cfRule type="containsErrors" dxfId="154" priority="2" stopIfTrue="1">
      <formula>ISERROR(I143)</formula>
    </cfRule>
  </conditionalFormatting>
  <conditionalFormatting sqref="I142:K142">
    <cfRule type="cellIs" dxfId="153" priority="4" stopIfTrue="1" operator="lessThan">
      <formula>0</formula>
    </cfRule>
    <cfRule type="containsErrors" dxfId="152" priority="5" stopIfTrue="1">
      <formula>ISERROR(I142)</formula>
    </cfRule>
  </conditionalFormatting>
  <conditionalFormatting sqref="I142">
    <cfRule type="containsBlanks" dxfId="151" priority="3" stopIfTrue="1">
      <formula>LEN(TRIM(I142))=0</formula>
    </cfRule>
  </conditionalFormatting>
  <dataValidations count="5">
    <dataValidation type="decimal" operator="lessThanOrEqual" showInputMessage="1" showErrorMessage="1" errorTitle="Max Value Exceeded" error="The Non-Federal Contribution entered cannot be greater than the Total Cost for this line item." sqref="J66 J10:J11 J21:J22 J32:J33 J43:J44 J54:J55">
      <formula1>I10</formula1>
    </dataValidation>
    <dataValidation type="decimal" allowBlank="1" showInputMessage="1" showErrorMessage="1" sqref="L3:L9">
      <formula1>1</formula1>
      <formula2>100</formula2>
    </dataValidation>
    <dataValidation type="list" allowBlank="1" showInputMessage="1" showErrorMessage="1" sqref="E10:E11">
      <formula1>"hourly, daily, weekly, yearly"</formula1>
    </dataValidation>
    <dataValidation type="whole" operator="lessThanOrEqual" showInputMessage="1" showErrorMessage="1" errorTitle="Max Value Exceeded" error="The Non-Federal Contribution entered cannot be greater than the Total Cost for this line item." sqref="J96 M78:M80 M82:M83 J81 J109 M108 J119 J126:J128 M129:M130 J139">
      <formula1>I78</formula1>
    </dataValidation>
    <dataValidation type="list" allowBlank="1" showInputMessage="1" showErrorMessage="1" sqref="H78:K80 H82:K83 G81 H108:K108 G109:H109">
      <formula1>DemographicsYesNoSelection</formula1>
    </dataValidation>
  </dataValidations>
  <pageMargins left="0.7" right="0.7" top="0.75" bottom="0.75" header="0.3" footer="0.3"/>
  <pageSetup scale="93" orientation="landscape" r:id="rId1"/>
  <headerFooter>
    <oddHeader>&amp;CPurpose Area #7</oddHeader>
    <oddFooter>&amp;C&amp;P</oddFooter>
  </headerFooter>
  <rowBreaks count="5" manualBreakCount="5">
    <brk id="15" max="16383" man="1"/>
    <brk id="26" max="16383" man="1"/>
    <brk id="37" max="16383" man="1"/>
    <brk id="48" max="16383" man="1"/>
    <brk id="5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InsertRowsTravel">
                <anchor moveWithCells="1" sizeWithCells="1">
                  <from>
                    <xdr:col>0</xdr:col>
                    <xdr:colOff>45720</xdr:colOff>
                    <xdr:row>29</xdr:row>
                    <xdr:rowOff>182880</xdr:rowOff>
                  </from>
                  <to>
                    <xdr:col>1</xdr:col>
                    <xdr:colOff>83820</xdr:colOff>
                    <xdr:row>30</xdr:row>
                    <xdr:rowOff>236220</xdr:rowOff>
                  </to>
                </anchor>
              </controlPr>
            </control>
          </mc:Choice>
        </mc:AlternateContent>
        <mc:AlternateContent xmlns:mc="http://schemas.openxmlformats.org/markup-compatibility/2006">
          <mc:Choice Requires="x14">
            <control shapeId="28674" r:id="rId5" name="Button 2">
              <controlPr defaultSize="0" print="0" autoFill="0" autoPict="0" macro="[0]!InsertRowsEquipment">
                <anchor moveWithCells="1" sizeWithCells="1">
                  <from>
                    <xdr:col>0</xdr:col>
                    <xdr:colOff>45720</xdr:colOff>
                    <xdr:row>40</xdr:row>
                    <xdr:rowOff>68580</xdr:rowOff>
                  </from>
                  <to>
                    <xdr:col>1</xdr:col>
                    <xdr:colOff>83820</xdr:colOff>
                    <xdr:row>41</xdr:row>
                    <xdr:rowOff>121920</xdr:rowOff>
                  </to>
                </anchor>
              </controlPr>
            </control>
          </mc:Choice>
        </mc:AlternateContent>
        <mc:AlternateContent xmlns:mc="http://schemas.openxmlformats.org/markup-compatibility/2006">
          <mc:Choice Requires="x14">
            <control shapeId="28675" r:id="rId6" name="Button 3">
              <controlPr defaultSize="0" print="0" autoFill="0" autoPict="0" macro="[0]!InsertRowsSupplies">
                <anchor moveWithCells="1" sizeWithCells="1">
                  <from>
                    <xdr:col>0</xdr:col>
                    <xdr:colOff>68580</xdr:colOff>
                    <xdr:row>51</xdr:row>
                    <xdr:rowOff>68580</xdr:rowOff>
                  </from>
                  <to>
                    <xdr:col>1</xdr:col>
                    <xdr:colOff>106680</xdr:colOff>
                    <xdr:row>52</xdr:row>
                    <xdr:rowOff>121920</xdr:rowOff>
                  </to>
                </anchor>
              </controlPr>
            </control>
          </mc:Choice>
        </mc:AlternateContent>
        <mc:AlternateContent xmlns:mc="http://schemas.openxmlformats.org/markup-compatibility/2006">
          <mc:Choice Requires="x14">
            <control shapeId="28678" r:id="rId7" name="Button 6">
              <controlPr defaultSize="0" print="0" autoFill="0" autoPict="0" macro="[0]!Module1.DeleteSelectedRow">
                <anchor moveWithCells="1" sizeWithCells="1">
                  <from>
                    <xdr:col>1</xdr:col>
                    <xdr:colOff>152400</xdr:colOff>
                    <xdr:row>29</xdr:row>
                    <xdr:rowOff>182880</xdr:rowOff>
                  </from>
                  <to>
                    <xdr:col>2</xdr:col>
                    <xdr:colOff>0</xdr:colOff>
                    <xdr:row>30</xdr:row>
                    <xdr:rowOff>236220</xdr:rowOff>
                  </to>
                </anchor>
              </controlPr>
            </control>
          </mc:Choice>
        </mc:AlternateContent>
        <mc:AlternateContent xmlns:mc="http://schemas.openxmlformats.org/markup-compatibility/2006">
          <mc:Choice Requires="x14">
            <control shapeId="28679" r:id="rId8" name="Button 7">
              <controlPr defaultSize="0" print="0" autoFill="0" autoPict="0" macro="[0]!Module1.DeleteSelectedRow">
                <anchor moveWithCells="1" sizeWithCells="1">
                  <from>
                    <xdr:col>1</xdr:col>
                    <xdr:colOff>114300</xdr:colOff>
                    <xdr:row>40</xdr:row>
                    <xdr:rowOff>68580</xdr:rowOff>
                  </from>
                  <to>
                    <xdr:col>1</xdr:col>
                    <xdr:colOff>1485900</xdr:colOff>
                    <xdr:row>41</xdr:row>
                    <xdr:rowOff>121920</xdr:rowOff>
                  </to>
                </anchor>
              </controlPr>
            </control>
          </mc:Choice>
        </mc:AlternateContent>
        <mc:AlternateContent xmlns:mc="http://schemas.openxmlformats.org/markup-compatibility/2006">
          <mc:Choice Requires="x14">
            <control shapeId="28680" r:id="rId9" name="Button 8">
              <controlPr defaultSize="0" print="0" autoFill="0" autoPict="0" macro="[0]!Module1.DeleteSelectedRow">
                <anchor moveWithCells="1" sizeWithCells="1">
                  <from>
                    <xdr:col>1</xdr:col>
                    <xdr:colOff>121920</xdr:colOff>
                    <xdr:row>51</xdr:row>
                    <xdr:rowOff>68580</xdr:rowOff>
                  </from>
                  <to>
                    <xdr:col>1</xdr:col>
                    <xdr:colOff>1485900</xdr:colOff>
                    <xdr:row>52</xdr:row>
                    <xdr:rowOff>121920</xdr:rowOff>
                  </to>
                </anchor>
              </controlPr>
            </control>
          </mc:Choice>
        </mc:AlternateContent>
        <mc:AlternateContent xmlns:mc="http://schemas.openxmlformats.org/markup-compatibility/2006">
          <mc:Choice Requires="x14">
            <control shapeId="28683" r:id="rId10" name="Button 11">
              <controlPr defaultSize="0" print="0" autoFill="0" autoPict="0" macro="[0]!InsertRowsBenefits">
                <anchor moveWithCells="1" sizeWithCells="1">
                  <from>
                    <xdr:col>0</xdr:col>
                    <xdr:colOff>45720</xdr:colOff>
                    <xdr:row>18</xdr:row>
                    <xdr:rowOff>106680</xdr:rowOff>
                  </from>
                  <to>
                    <xdr:col>1</xdr:col>
                    <xdr:colOff>83820</xdr:colOff>
                    <xdr:row>19</xdr:row>
                    <xdr:rowOff>160020</xdr:rowOff>
                  </to>
                </anchor>
              </controlPr>
            </control>
          </mc:Choice>
        </mc:AlternateContent>
        <mc:AlternateContent xmlns:mc="http://schemas.openxmlformats.org/markup-compatibility/2006">
          <mc:Choice Requires="x14">
            <control shapeId="28684" r:id="rId11" name="Button 12">
              <controlPr defaultSize="0" print="0" autoFill="0" autoPict="0" macro="[0]!Module1.DeleteSelectedRow">
                <anchor moveWithCells="1" sizeWithCells="1">
                  <from>
                    <xdr:col>1</xdr:col>
                    <xdr:colOff>121920</xdr:colOff>
                    <xdr:row>18</xdr:row>
                    <xdr:rowOff>106680</xdr:rowOff>
                  </from>
                  <to>
                    <xdr:col>1</xdr:col>
                    <xdr:colOff>1485900</xdr:colOff>
                    <xdr:row>19</xdr:row>
                    <xdr:rowOff>160020</xdr:rowOff>
                  </to>
                </anchor>
              </controlPr>
            </control>
          </mc:Choice>
        </mc:AlternateContent>
        <mc:AlternateContent xmlns:mc="http://schemas.openxmlformats.org/markup-compatibility/2006">
          <mc:Choice Requires="x14">
            <control shapeId="28685" r:id="rId12" name="Button 13">
              <controlPr defaultSize="0" print="0" autoFill="0" autoPict="0" macro="[0]!InsertRowsPersonnel">
                <anchor moveWithCells="1" sizeWithCells="1">
                  <from>
                    <xdr:col>0</xdr:col>
                    <xdr:colOff>38100</xdr:colOff>
                    <xdr:row>7</xdr:row>
                    <xdr:rowOff>106680</xdr:rowOff>
                  </from>
                  <to>
                    <xdr:col>1</xdr:col>
                    <xdr:colOff>76200</xdr:colOff>
                    <xdr:row>8</xdr:row>
                    <xdr:rowOff>160020</xdr:rowOff>
                  </to>
                </anchor>
              </controlPr>
            </control>
          </mc:Choice>
        </mc:AlternateContent>
        <mc:AlternateContent xmlns:mc="http://schemas.openxmlformats.org/markup-compatibility/2006">
          <mc:Choice Requires="x14">
            <control shapeId="28686" r:id="rId13" name="Button 14">
              <controlPr defaultSize="0" print="0" autoFill="0" autoPict="0" macro="[0]!Module1.DeleteSelectedRow">
                <anchor moveWithCells="1" sizeWithCells="1">
                  <from>
                    <xdr:col>1</xdr:col>
                    <xdr:colOff>121920</xdr:colOff>
                    <xdr:row>7</xdr:row>
                    <xdr:rowOff>106680</xdr:rowOff>
                  </from>
                  <to>
                    <xdr:col>1</xdr:col>
                    <xdr:colOff>1485900</xdr:colOff>
                    <xdr:row>8</xdr:row>
                    <xdr:rowOff>160020</xdr:rowOff>
                  </to>
                </anchor>
              </controlPr>
            </control>
          </mc:Choice>
        </mc:AlternateContent>
        <mc:AlternateContent xmlns:mc="http://schemas.openxmlformats.org/markup-compatibility/2006">
          <mc:Choice Requires="x14">
            <control shapeId="28689" r:id="rId14" name="Button 17">
              <controlPr defaultSize="0" print="0" autoFill="0" autoPict="0" macro="[0]!InsertRowsNarrative">
                <anchor moveWithCells="1">
                  <from>
                    <xdr:col>8</xdr:col>
                    <xdr:colOff>213360</xdr:colOff>
                    <xdr:row>12</xdr:row>
                    <xdr:rowOff>22860</xdr:rowOff>
                  </from>
                  <to>
                    <xdr:col>10</xdr:col>
                    <xdr:colOff>708660</xdr:colOff>
                    <xdr:row>12</xdr:row>
                    <xdr:rowOff>259080</xdr:rowOff>
                  </to>
                </anchor>
              </controlPr>
            </control>
          </mc:Choice>
        </mc:AlternateContent>
        <mc:AlternateContent xmlns:mc="http://schemas.openxmlformats.org/markup-compatibility/2006">
          <mc:Choice Requires="x14">
            <control shapeId="28690" r:id="rId15" name="Button 18">
              <controlPr defaultSize="0" print="0" autoFill="0" autoPict="0" macro="[0]!InsertRowsNarrative">
                <anchor moveWithCells="1" sizeWithCells="1">
                  <from>
                    <xdr:col>8</xdr:col>
                    <xdr:colOff>198120</xdr:colOff>
                    <xdr:row>23</xdr:row>
                    <xdr:rowOff>22860</xdr:rowOff>
                  </from>
                  <to>
                    <xdr:col>11</xdr:col>
                    <xdr:colOff>0</xdr:colOff>
                    <xdr:row>23</xdr:row>
                    <xdr:rowOff>259080</xdr:rowOff>
                  </to>
                </anchor>
              </controlPr>
            </control>
          </mc:Choice>
        </mc:AlternateContent>
        <mc:AlternateContent xmlns:mc="http://schemas.openxmlformats.org/markup-compatibility/2006">
          <mc:Choice Requires="x14">
            <control shapeId="28691" r:id="rId16" name="Button 19">
              <controlPr defaultSize="0" print="0" autoFill="0" autoPict="0" macro="[0]!InsertRowsNarrative">
                <anchor moveWithCells="1" sizeWithCells="1">
                  <from>
                    <xdr:col>8</xdr:col>
                    <xdr:colOff>182880</xdr:colOff>
                    <xdr:row>34</xdr:row>
                    <xdr:rowOff>22860</xdr:rowOff>
                  </from>
                  <to>
                    <xdr:col>11</xdr:col>
                    <xdr:colOff>0</xdr:colOff>
                    <xdr:row>34</xdr:row>
                    <xdr:rowOff>259080</xdr:rowOff>
                  </to>
                </anchor>
              </controlPr>
            </control>
          </mc:Choice>
        </mc:AlternateContent>
        <mc:AlternateContent xmlns:mc="http://schemas.openxmlformats.org/markup-compatibility/2006">
          <mc:Choice Requires="x14">
            <control shapeId="28692" r:id="rId17" name="Button 20">
              <controlPr defaultSize="0" print="0" autoFill="0" autoPict="0" macro="[0]!InsertRowsNarrative">
                <anchor moveWithCells="1" sizeWithCells="1">
                  <from>
                    <xdr:col>8</xdr:col>
                    <xdr:colOff>213360</xdr:colOff>
                    <xdr:row>45</xdr:row>
                    <xdr:rowOff>22860</xdr:rowOff>
                  </from>
                  <to>
                    <xdr:col>11</xdr:col>
                    <xdr:colOff>0</xdr:colOff>
                    <xdr:row>45</xdr:row>
                    <xdr:rowOff>259080</xdr:rowOff>
                  </to>
                </anchor>
              </controlPr>
            </control>
          </mc:Choice>
        </mc:AlternateContent>
        <mc:AlternateContent xmlns:mc="http://schemas.openxmlformats.org/markup-compatibility/2006">
          <mc:Choice Requires="x14">
            <control shapeId="28693" r:id="rId18" name="Button 21">
              <controlPr defaultSize="0" print="0" autoFill="0" autoPict="0" macro="[0]!InsertRowsNarrative">
                <anchor moveWithCells="1" sizeWithCells="1">
                  <from>
                    <xdr:col>8</xdr:col>
                    <xdr:colOff>213360</xdr:colOff>
                    <xdr:row>56</xdr:row>
                    <xdr:rowOff>22860</xdr:rowOff>
                  </from>
                  <to>
                    <xdr:col>11</xdr:col>
                    <xdr:colOff>0</xdr:colOff>
                    <xdr:row>56</xdr:row>
                    <xdr:rowOff>259080</xdr:rowOff>
                  </to>
                </anchor>
              </controlPr>
            </control>
          </mc:Choice>
        </mc:AlternateContent>
        <mc:AlternateContent xmlns:mc="http://schemas.openxmlformats.org/markup-compatibility/2006">
          <mc:Choice Requires="x14">
            <control shapeId="28769" r:id="rId19" name="Button 97">
              <controlPr defaultSize="0" print="0" autoFill="0" autoPict="0" macro="[0]!InsertRowsNarrative">
                <anchor moveWithCells="1" sizeWithCells="1">
                  <from>
                    <xdr:col>8</xdr:col>
                    <xdr:colOff>327660</xdr:colOff>
                    <xdr:row>131</xdr:row>
                    <xdr:rowOff>68580</xdr:rowOff>
                  </from>
                  <to>
                    <xdr:col>10</xdr:col>
                    <xdr:colOff>556260</xdr:colOff>
                    <xdr:row>131</xdr:row>
                    <xdr:rowOff>350520</xdr:rowOff>
                  </to>
                </anchor>
              </controlPr>
            </control>
          </mc:Choice>
        </mc:AlternateContent>
        <mc:AlternateContent xmlns:mc="http://schemas.openxmlformats.org/markup-compatibility/2006">
          <mc:Choice Requires="x14">
            <control shapeId="28770" r:id="rId20" name="Button 98">
              <controlPr defaultSize="0" print="0" autoFill="0" autoPict="0" macro="[0]!InsertRowsNarrative">
                <anchor moveWithCells="1" sizeWithCells="1">
                  <from>
                    <xdr:col>8</xdr:col>
                    <xdr:colOff>228600</xdr:colOff>
                    <xdr:row>143</xdr:row>
                    <xdr:rowOff>30480</xdr:rowOff>
                  </from>
                  <to>
                    <xdr:col>10</xdr:col>
                    <xdr:colOff>632460</xdr:colOff>
                    <xdr:row>143</xdr:row>
                    <xdr:rowOff>289560</xdr:rowOff>
                  </to>
                </anchor>
              </controlPr>
            </control>
          </mc:Choice>
        </mc:AlternateContent>
        <mc:AlternateContent xmlns:mc="http://schemas.openxmlformats.org/markup-compatibility/2006">
          <mc:Choice Requires="x14">
            <control shapeId="28771" r:id="rId21" name="Button 99">
              <controlPr defaultSize="0" print="0" autoFill="0" autoPict="0" macro="[0]!DeleteConsultantItemPA1">
                <anchor moveWithCells="1" sizeWithCells="1">
                  <from>
                    <xdr:col>1</xdr:col>
                    <xdr:colOff>121920</xdr:colOff>
                    <xdr:row>75</xdr:row>
                    <xdr:rowOff>45720</xdr:rowOff>
                  </from>
                  <to>
                    <xdr:col>1</xdr:col>
                    <xdr:colOff>1813560</xdr:colOff>
                    <xdr:row>76</xdr:row>
                    <xdr:rowOff>137160</xdr:rowOff>
                  </to>
                </anchor>
              </controlPr>
            </control>
          </mc:Choice>
        </mc:AlternateContent>
        <mc:AlternateContent xmlns:mc="http://schemas.openxmlformats.org/markup-compatibility/2006">
          <mc:Choice Requires="x14">
            <control shapeId="28772" r:id="rId22" name="Button 100">
              <controlPr defaultSize="0" print="0" autoFill="0" autoPict="0" macro="[0]!DeleteOtherPA1">
                <anchor moveWithCells="1" sizeWithCells="1">
                  <from>
                    <xdr:col>1</xdr:col>
                    <xdr:colOff>121920</xdr:colOff>
                    <xdr:row>124</xdr:row>
                    <xdr:rowOff>60960</xdr:rowOff>
                  </from>
                  <to>
                    <xdr:col>1</xdr:col>
                    <xdr:colOff>1813560</xdr:colOff>
                    <xdr:row>124</xdr:row>
                    <xdr:rowOff>335280</xdr:rowOff>
                  </to>
                </anchor>
              </controlPr>
            </control>
          </mc:Choice>
        </mc:AlternateContent>
        <mc:AlternateContent xmlns:mc="http://schemas.openxmlformats.org/markup-compatibility/2006">
          <mc:Choice Requires="x14">
            <control shapeId="28773" r:id="rId23" name="Button 101">
              <controlPr defaultSize="0" print="0" autoFill="0" autoPict="0" macro="[0]!DeleteIndirectCostPA1">
                <anchor moveWithCells="1" sizeWithCells="1">
                  <from>
                    <xdr:col>1</xdr:col>
                    <xdr:colOff>114300</xdr:colOff>
                    <xdr:row>137</xdr:row>
                    <xdr:rowOff>45720</xdr:rowOff>
                  </from>
                  <to>
                    <xdr:col>1</xdr:col>
                    <xdr:colOff>1798320</xdr:colOff>
                    <xdr:row>137</xdr:row>
                    <xdr:rowOff>335280</xdr:rowOff>
                  </to>
                </anchor>
              </controlPr>
            </control>
          </mc:Choice>
        </mc:AlternateContent>
        <mc:AlternateContent xmlns:mc="http://schemas.openxmlformats.org/markup-compatibility/2006">
          <mc:Choice Requires="x14">
            <control shapeId="28774" r:id="rId24" name="Button 102">
              <controlPr defaultSize="0" print="0" autoFill="0" autoPict="0" macro="[0]!PA1AddConsultantItem">
                <anchor moveWithCells="1" sizeWithCells="1">
                  <from>
                    <xdr:col>0</xdr:col>
                    <xdr:colOff>45720</xdr:colOff>
                    <xdr:row>75</xdr:row>
                    <xdr:rowOff>45720</xdr:rowOff>
                  </from>
                  <to>
                    <xdr:col>1</xdr:col>
                    <xdr:colOff>83820</xdr:colOff>
                    <xdr:row>76</xdr:row>
                    <xdr:rowOff>144780</xdr:rowOff>
                  </to>
                </anchor>
              </controlPr>
            </control>
          </mc:Choice>
        </mc:AlternateContent>
        <mc:AlternateContent xmlns:mc="http://schemas.openxmlformats.org/markup-compatibility/2006">
          <mc:Choice Requires="x14">
            <control shapeId="28775" r:id="rId25" name="Button 103">
              <controlPr defaultSize="0" print="0" autoFill="0" autoPict="0" macro="[0]!PA1AddConsultantTravel">
                <anchor moveWithCells="1" sizeWithCells="1">
                  <from>
                    <xdr:col>0</xdr:col>
                    <xdr:colOff>68580</xdr:colOff>
                    <xdr:row>92</xdr:row>
                    <xdr:rowOff>144780</xdr:rowOff>
                  </from>
                  <to>
                    <xdr:col>1</xdr:col>
                    <xdr:colOff>106680</xdr:colOff>
                    <xdr:row>93</xdr:row>
                    <xdr:rowOff>0</xdr:rowOff>
                  </to>
                </anchor>
              </controlPr>
            </control>
          </mc:Choice>
        </mc:AlternateContent>
        <mc:AlternateContent xmlns:mc="http://schemas.openxmlformats.org/markup-compatibility/2006">
          <mc:Choice Requires="x14">
            <control shapeId="28776" r:id="rId26" name="Button 104">
              <controlPr defaultSize="0" print="0" autoFill="0" autoPict="0" macro="[0]!PA1DeleteConsultantTravel">
                <anchor moveWithCells="1" sizeWithCells="1">
                  <from>
                    <xdr:col>1</xdr:col>
                    <xdr:colOff>137160</xdr:colOff>
                    <xdr:row>92</xdr:row>
                    <xdr:rowOff>144780</xdr:rowOff>
                  </from>
                  <to>
                    <xdr:col>1</xdr:col>
                    <xdr:colOff>1821180</xdr:colOff>
                    <xdr:row>93</xdr:row>
                    <xdr:rowOff>0</xdr:rowOff>
                  </to>
                </anchor>
              </controlPr>
            </control>
          </mc:Choice>
        </mc:AlternateContent>
        <mc:AlternateContent xmlns:mc="http://schemas.openxmlformats.org/markup-compatibility/2006">
          <mc:Choice Requires="x14">
            <control shapeId="28777" r:id="rId27" name="Button 105">
              <controlPr defaultSize="0" print="0" autoFill="0" autoPict="0" macro="[0]!PA1AddOtherCost">
                <anchor moveWithCells="1" sizeWithCells="1">
                  <from>
                    <xdr:col>0</xdr:col>
                    <xdr:colOff>45720</xdr:colOff>
                    <xdr:row>124</xdr:row>
                    <xdr:rowOff>60960</xdr:rowOff>
                  </from>
                  <to>
                    <xdr:col>1</xdr:col>
                    <xdr:colOff>83820</xdr:colOff>
                    <xdr:row>124</xdr:row>
                    <xdr:rowOff>335280</xdr:rowOff>
                  </to>
                </anchor>
              </controlPr>
            </control>
          </mc:Choice>
        </mc:AlternateContent>
        <mc:AlternateContent xmlns:mc="http://schemas.openxmlformats.org/markup-compatibility/2006">
          <mc:Choice Requires="x14">
            <control shapeId="28778" r:id="rId28" name="Button 106">
              <controlPr defaultSize="0" print="0" autoFill="0" autoPict="0" macro="[0]!PA1AddIndirectCost">
                <anchor moveWithCells="1" sizeWithCells="1">
                  <from>
                    <xdr:col>0</xdr:col>
                    <xdr:colOff>38100</xdr:colOff>
                    <xdr:row>137</xdr:row>
                    <xdr:rowOff>45720</xdr:rowOff>
                  </from>
                  <to>
                    <xdr:col>1</xdr:col>
                    <xdr:colOff>76200</xdr:colOff>
                    <xdr:row>137</xdr:row>
                    <xdr:rowOff>350520</xdr:rowOff>
                  </to>
                </anchor>
              </controlPr>
            </control>
          </mc:Choice>
        </mc:AlternateContent>
        <mc:AlternateContent xmlns:mc="http://schemas.openxmlformats.org/markup-compatibility/2006">
          <mc:Choice Requires="x14">
            <control shapeId="28779" r:id="rId29" name="Button 107">
              <controlPr defaultSize="0" print="0" autoFill="0" autoPict="0" macro="[0]!DeleteConsultantItemPA1">
                <anchor moveWithCells="1" sizeWithCells="1">
                  <from>
                    <xdr:col>1</xdr:col>
                    <xdr:colOff>137160</xdr:colOff>
                    <xdr:row>105</xdr:row>
                    <xdr:rowOff>45720</xdr:rowOff>
                  </from>
                  <to>
                    <xdr:col>1</xdr:col>
                    <xdr:colOff>1813560</xdr:colOff>
                    <xdr:row>106</xdr:row>
                    <xdr:rowOff>137160</xdr:rowOff>
                  </to>
                </anchor>
              </controlPr>
            </control>
          </mc:Choice>
        </mc:AlternateContent>
        <mc:AlternateContent xmlns:mc="http://schemas.openxmlformats.org/markup-compatibility/2006">
          <mc:Choice Requires="x14">
            <control shapeId="28780" r:id="rId30" name="Button 108">
              <controlPr defaultSize="0" print="0" autoFill="0" autoPict="0" macro="[0]!PA1AddConsultantItem">
                <anchor moveWithCells="1" sizeWithCells="1">
                  <from>
                    <xdr:col>0</xdr:col>
                    <xdr:colOff>45720</xdr:colOff>
                    <xdr:row>105</xdr:row>
                    <xdr:rowOff>45720</xdr:rowOff>
                  </from>
                  <to>
                    <xdr:col>1</xdr:col>
                    <xdr:colOff>83820</xdr:colOff>
                    <xdr:row>106</xdr:row>
                    <xdr:rowOff>144780</xdr:rowOff>
                  </to>
                </anchor>
              </controlPr>
            </control>
          </mc:Choice>
        </mc:AlternateContent>
        <mc:AlternateContent xmlns:mc="http://schemas.openxmlformats.org/markup-compatibility/2006">
          <mc:Choice Requires="x14">
            <control shapeId="28781" r:id="rId31" name="Button 109">
              <controlPr defaultSize="0" print="0" autoFill="0" autoPict="0" macro="[0]!PA1AddConsultantTravel">
                <anchor moveWithCells="1" sizeWithCells="1">
                  <from>
                    <xdr:col>0</xdr:col>
                    <xdr:colOff>68580</xdr:colOff>
                    <xdr:row>116</xdr:row>
                    <xdr:rowOff>144780</xdr:rowOff>
                  </from>
                  <to>
                    <xdr:col>1</xdr:col>
                    <xdr:colOff>106680</xdr:colOff>
                    <xdr:row>117</xdr:row>
                    <xdr:rowOff>0</xdr:rowOff>
                  </to>
                </anchor>
              </controlPr>
            </control>
          </mc:Choice>
        </mc:AlternateContent>
        <mc:AlternateContent xmlns:mc="http://schemas.openxmlformats.org/markup-compatibility/2006">
          <mc:Choice Requires="x14">
            <control shapeId="28782" r:id="rId32" name="Button 110">
              <controlPr defaultSize="0" print="0" autoFill="0" autoPict="0" macro="[0]!PA1DeleteConsultantTravel">
                <anchor moveWithCells="1" sizeWithCells="1">
                  <from>
                    <xdr:col>1</xdr:col>
                    <xdr:colOff>144780</xdr:colOff>
                    <xdr:row>116</xdr:row>
                    <xdr:rowOff>144780</xdr:rowOff>
                  </from>
                  <to>
                    <xdr:col>1</xdr:col>
                    <xdr:colOff>1828800</xdr:colOff>
                    <xdr:row>117</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'Reference Data'!$A$33:$A$38</xm:f>
          </x14:formula1>
          <xm:sqref>D96:E96 D119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e0f58a29-5912-4a1b-ad32-c6fd49c664db">5AHV4T5YRJQ4-547-12</_dlc_DocId>
    <_dlc_DocIdUrl xmlns="e0f58a29-5912-4a1b-ad32-c6fd49c664db">
      <Url>http://ojpnet/bureaus_offices/OCIO/TeamSites/ctas/_layouts/DocIdRedir.aspx?ID=5AHV4T5YRJQ4-547-12</Url>
      <Description>5AHV4T5YRJQ4-547-12</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C5AB7E3E0BE947BF1594E5BEB0F612" ma:contentTypeVersion="0" ma:contentTypeDescription="Create a new document." ma:contentTypeScope="" ma:versionID="e97313b38489be43262d68186a33da16">
  <xsd:schema xmlns:xsd="http://www.w3.org/2001/XMLSchema" xmlns:xs="http://www.w3.org/2001/XMLSchema" xmlns:p="http://schemas.microsoft.com/office/2006/metadata/properties" xmlns:ns2="e0f58a29-5912-4a1b-ad32-c6fd49c664db" targetNamespace="http://schemas.microsoft.com/office/2006/metadata/properties" ma:root="true" ma:fieldsID="5e5c751a2e6bce2018f45f10e388bc60" ns2:_="">
    <xsd:import namespace="e0f58a29-5912-4a1b-ad32-c6fd49c664db"/>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f58a29-5912-4a1b-ad32-c6fd49c664d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CFB0AD-36F5-4B7E-B5E6-38645B49CFE8}">
  <ds:schemaRefs>
    <ds:schemaRef ds:uri="http://schemas.openxmlformats.org/package/2006/metadata/core-properties"/>
    <ds:schemaRef ds:uri="http://www.w3.org/XML/1998/namespace"/>
    <ds:schemaRef ds:uri="http://purl.org/dc/terms/"/>
    <ds:schemaRef ds:uri="http://schemas.microsoft.com/office/2006/documentManagement/types"/>
    <ds:schemaRef ds:uri="http://purl.org/dc/dcmitype/"/>
    <ds:schemaRef ds:uri="e0f58a29-5912-4a1b-ad32-c6fd49c664db"/>
    <ds:schemaRef ds:uri="http://purl.org/dc/elements/1.1/"/>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AC697E46-35F6-4516-8409-22EE1D6356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f58a29-5912-4a1b-ad32-c6fd49c664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774410-6A20-41AE-960F-2E5DC37EFC42}">
  <ds:schemaRefs>
    <ds:schemaRef ds:uri="http://schemas.microsoft.com/sharepoint/events"/>
  </ds:schemaRefs>
</ds:datastoreItem>
</file>

<file path=customXml/itemProps4.xml><?xml version="1.0" encoding="utf-8"?>
<ds:datastoreItem xmlns:ds="http://schemas.openxmlformats.org/officeDocument/2006/customXml" ds:itemID="{D51B022D-ED37-42C0-9535-E6C7A9C77E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115</vt:i4>
      </vt:variant>
    </vt:vector>
  </HeadingPairs>
  <TitlesOfParts>
    <vt:vector size="128" baseType="lpstr">
      <vt:lpstr>Budget Sheet Instructions</vt:lpstr>
      <vt:lpstr>Demographics</vt:lpstr>
      <vt:lpstr>PA1</vt:lpstr>
      <vt:lpstr>PA2</vt:lpstr>
      <vt:lpstr>PA3</vt:lpstr>
      <vt:lpstr>PA4</vt:lpstr>
      <vt:lpstr>PA5</vt:lpstr>
      <vt:lpstr>PA6</vt:lpstr>
      <vt:lpstr>PA7</vt:lpstr>
      <vt:lpstr>PA8</vt:lpstr>
      <vt:lpstr>PA9</vt:lpstr>
      <vt:lpstr>Budget Summary</vt:lpstr>
      <vt:lpstr>Reference Data</vt:lpstr>
      <vt:lpstr>BeginConsultantItem</vt:lpstr>
      <vt:lpstr>BeginCosultantTravel</vt:lpstr>
      <vt:lpstr>BeginEquipment</vt:lpstr>
      <vt:lpstr>BeginIndirectCosts</vt:lpstr>
      <vt:lpstr>BeginOtherCosts</vt:lpstr>
      <vt:lpstr>BeginSupplies</vt:lpstr>
      <vt:lpstr>BeginTravel</vt:lpstr>
      <vt:lpstr>'PA2'!Benefits</vt:lpstr>
      <vt:lpstr>'PA3'!Benefits</vt:lpstr>
      <vt:lpstr>'PA4'!Benefits</vt:lpstr>
      <vt:lpstr>'PA5'!Benefits</vt:lpstr>
      <vt:lpstr>'PA6'!Benefits</vt:lpstr>
      <vt:lpstr>'PA7'!Benefits</vt:lpstr>
      <vt:lpstr>'PA8'!Benefits</vt:lpstr>
      <vt:lpstr>'PA9'!Benefits</vt:lpstr>
      <vt:lpstr>'PA2'!Construction</vt:lpstr>
      <vt:lpstr>'PA3'!Construction</vt:lpstr>
      <vt:lpstr>'PA4'!Construction</vt:lpstr>
      <vt:lpstr>'PA5'!Construction</vt:lpstr>
      <vt:lpstr>'PA6'!Construction</vt:lpstr>
      <vt:lpstr>'PA7'!Construction</vt:lpstr>
      <vt:lpstr>'PA8'!Construction</vt:lpstr>
      <vt:lpstr>'PA9'!Construction</vt:lpstr>
      <vt:lpstr>'PA1'!Consultant</vt:lpstr>
      <vt:lpstr>ConsultantExpenses</vt:lpstr>
      <vt:lpstr>ConsultantItem</vt:lpstr>
      <vt:lpstr>ConsultantNarrative</vt:lpstr>
      <vt:lpstr>ConsultantTravel</vt:lpstr>
      <vt:lpstr>ContractsItemFederalTotal</vt:lpstr>
      <vt:lpstr>ContractsItemLocalTotal</vt:lpstr>
      <vt:lpstr>ContractsItemTotal</vt:lpstr>
      <vt:lpstr>ContractsTravelFederalTotal</vt:lpstr>
      <vt:lpstr>ContractsTravelLocalTotal</vt:lpstr>
      <vt:lpstr>ContractsTravelTotal</vt:lpstr>
      <vt:lpstr>DemographicsYesNoSelection</vt:lpstr>
      <vt:lpstr>EndConsultantItem</vt:lpstr>
      <vt:lpstr>EndConsultantTravel</vt:lpstr>
      <vt:lpstr>EndEquipment</vt:lpstr>
      <vt:lpstr>EndIndirectCosts</vt:lpstr>
      <vt:lpstr>EndOtherCosts</vt:lpstr>
      <vt:lpstr>EndSupplies</vt:lpstr>
      <vt:lpstr>EndTravel</vt:lpstr>
      <vt:lpstr>'PA1'!Equipment</vt:lpstr>
      <vt:lpstr>'PA2'!Equipment</vt:lpstr>
      <vt:lpstr>'PA3'!Equipment</vt:lpstr>
      <vt:lpstr>'PA4'!Equipment</vt:lpstr>
      <vt:lpstr>'PA5'!Equipment</vt:lpstr>
      <vt:lpstr>'PA6'!Equipment</vt:lpstr>
      <vt:lpstr>'PA7'!Equipment</vt:lpstr>
      <vt:lpstr>'PA8'!Equipment</vt:lpstr>
      <vt:lpstr>'PA9'!Equipment</vt:lpstr>
      <vt:lpstr>EquipmentFederalTotal</vt:lpstr>
      <vt:lpstr>EquipmentLocalTotal</vt:lpstr>
      <vt:lpstr>EquipmentNarrative</vt:lpstr>
      <vt:lpstr>EquipmentTotal</vt:lpstr>
      <vt:lpstr>FringeGrandTotal</vt:lpstr>
      <vt:lpstr>FringeTotal</vt:lpstr>
      <vt:lpstr>IndirectCosts</vt:lpstr>
      <vt:lpstr>IndirectCostsNarrative</vt:lpstr>
      <vt:lpstr>IndirectFederalTotal</vt:lpstr>
      <vt:lpstr>IndirectLocalTotal</vt:lpstr>
      <vt:lpstr>IndirectTotal</vt:lpstr>
      <vt:lpstr>LocalFringeTotal</vt:lpstr>
      <vt:lpstr>LocalGrandTotal</vt:lpstr>
      <vt:lpstr>LocalSalaryTotal</vt:lpstr>
      <vt:lpstr>OtherCosts</vt:lpstr>
      <vt:lpstr>OtherCostsNarrative</vt:lpstr>
      <vt:lpstr>OtherFederalTotal</vt:lpstr>
      <vt:lpstr>OtherLocalTotal</vt:lpstr>
      <vt:lpstr>OtherTotal</vt:lpstr>
      <vt:lpstr>PA1EquipmentDDL</vt:lpstr>
      <vt:lpstr>PA1PersonnelOptions</vt:lpstr>
      <vt:lpstr>PA1SuppliesDDL</vt:lpstr>
      <vt:lpstr>'PA1'!Personnel</vt:lpstr>
      <vt:lpstr>'PA2'!Personnel</vt:lpstr>
      <vt:lpstr>'PA3'!Personnel</vt:lpstr>
      <vt:lpstr>'PA4'!Personnel</vt:lpstr>
      <vt:lpstr>'PA5'!Personnel</vt:lpstr>
      <vt:lpstr>'PA6'!Personnel</vt:lpstr>
      <vt:lpstr>'PA7'!Personnel</vt:lpstr>
      <vt:lpstr>'PA8'!Personnel</vt:lpstr>
      <vt:lpstr>'PA9'!Personnel</vt:lpstr>
      <vt:lpstr>PersonnelGrandTotal</vt:lpstr>
      <vt:lpstr>PersonnelOptions</vt:lpstr>
      <vt:lpstr>PersonnelTotal</vt:lpstr>
      <vt:lpstr>PositionEnd</vt:lpstr>
      <vt:lpstr>PositionStart</vt:lpstr>
      <vt:lpstr>SalaryGrandTotal</vt:lpstr>
      <vt:lpstr>SalaryTotal</vt:lpstr>
      <vt:lpstr>'PA1'!Supplies</vt:lpstr>
      <vt:lpstr>'PA2'!Supplies</vt:lpstr>
      <vt:lpstr>'PA3'!Supplies</vt:lpstr>
      <vt:lpstr>'PA4'!Supplies</vt:lpstr>
      <vt:lpstr>'PA5'!Supplies</vt:lpstr>
      <vt:lpstr>'PA6'!Supplies</vt:lpstr>
      <vt:lpstr>'PA7'!Supplies</vt:lpstr>
      <vt:lpstr>'PA8'!Supplies</vt:lpstr>
      <vt:lpstr>'PA9'!Supplies</vt:lpstr>
      <vt:lpstr>SuppliesFederalTotal</vt:lpstr>
      <vt:lpstr>SuppliesLocalTotal</vt:lpstr>
      <vt:lpstr>SuppliesNarrative</vt:lpstr>
      <vt:lpstr>SuppliesTotal</vt:lpstr>
      <vt:lpstr>'PA2'!Travel</vt:lpstr>
      <vt:lpstr>'PA3'!Travel</vt:lpstr>
      <vt:lpstr>'PA4'!Travel</vt:lpstr>
      <vt:lpstr>'PA5'!Travel</vt:lpstr>
      <vt:lpstr>'PA6'!Travel</vt:lpstr>
      <vt:lpstr>'PA7'!Travel</vt:lpstr>
      <vt:lpstr>'PA8'!Travel</vt:lpstr>
      <vt:lpstr>'PA9'!Travel</vt:lpstr>
      <vt:lpstr>Travel</vt:lpstr>
      <vt:lpstr>TravelFederalTotal</vt:lpstr>
      <vt:lpstr>TravelLocalTotal</vt:lpstr>
      <vt:lpstr>TravelNarrative</vt:lpstr>
      <vt:lpstr>TravelTotal</vt:lpstr>
    </vt:vector>
  </TitlesOfParts>
  <Company>DOJ</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DOJ Office Of Justice Programs</dc:creator>
  <cp:lastModifiedBy>Conner, James</cp:lastModifiedBy>
  <cp:lastPrinted>2015-11-03T17:37:47Z</cp:lastPrinted>
  <dcterms:created xsi:type="dcterms:W3CDTF">2010-11-22T13:48:31Z</dcterms:created>
  <dcterms:modified xsi:type="dcterms:W3CDTF">2017-05-26T20:46:33Z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0x0101003EC5AB7E3E0BE947BF1594E5BEB0F612</vt:lpwstr>
  </property>
  <property fmtid="{D5CDD505-2E9C-101B-9397-08002B2CF9AE}" pid="3" name="_dlc_DocIdItemGuid">
    <vt:lpwstr>a28156a9-4831-4501-b8d8-7da76ebdc931</vt:lpwstr>
  </property>
</Properties>
</file>