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VS CEAH\0079 Feedlot Study\2020\IMB\"/>
    </mc:Choice>
  </mc:AlternateContent>
  <bookViews>
    <workbookView xWindow="480" yWindow="60" windowWidth="11340" windowHeight="7875"/>
  </bookViews>
  <sheets>
    <sheet name="APHIS 79" sheetId="4" r:id="rId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Titles" localSheetId="0">'APHIS 79'!$1:$4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J65" i="4" l="1"/>
  <c r="G63" i="4"/>
  <c r="G62" i="4"/>
  <c r="G59" i="4"/>
  <c r="G58" i="4"/>
  <c r="G55" i="4"/>
  <c r="G54" i="4"/>
  <c r="G53" i="4"/>
  <c r="G52" i="4"/>
  <c r="G49" i="4"/>
  <c r="G48" i="4"/>
  <c r="G47" i="4"/>
  <c r="G44" i="4"/>
  <c r="G43" i="4"/>
  <c r="G42" i="4"/>
  <c r="G41" i="4"/>
  <c r="G38" i="4"/>
  <c r="G37" i="4"/>
  <c r="G36" i="4"/>
  <c r="G35" i="4"/>
  <c r="G32" i="4"/>
  <c r="G31" i="4"/>
  <c r="G30" i="4"/>
  <c r="G29" i="4"/>
  <c r="G26" i="4"/>
  <c r="I25" i="4"/>
  <c r="G25" i="4"/>
  <c r="I24" i="4"/>
  <c r="G24" i="4"/>
  <c r="I23" i="4"/>
  <c r="G23" i="4"/>
  <c r="I22" i="4"/>
  <c r="G22" i="4"/>
  <c r="I21" i="4"/>
  <c r="G21" i="4"/>
  <c r="G18" i="4"/>
  <c r="G17" i="4"/>
  <c r="G16" i="4"/>
  <c r="G15" i="4"/>
  <c r="G8" i="4"/>
  <c r="H8" i="4" s="1"/>
  <c r="J8" i="4" s="1"/>
  <c r="I8" i="4"/>
  <c r="G9" i="4"/>
  <c r="H9" i="4"/>
  <c r="I9" i="4"/>
  <c r="J9" i="4"/>
  <c r="G10" i="4"/>
  <c r="H10" i="4"/>
  <c r="I10" i="4"/>
  <c r="J10" i="4"/>
  <c r="G11" i="4"/>
  <c r="H11" i="4"/>
  <c r="I11" i="4"/>
  <c r="J11" i="4"/>
  <c r="G12" i="4"/>
  <c r="H12" i="4"/>
  <c r="I12" i="4"/>
  <c r="J12" i="4"/>
  <c r="J7" i="4"/>
  <c r="I7" i="4"/>
  <c r="H7" i="4"/>
  <c r="G7" i="4"/>
  <c r="H63" i="4" l="1"/>
  <c r="J63" i="4" s="1"/>
  <c r="I63" i="4"/>
  <c r="H62" i="4"/>
  <c r="J62" i="4" s="1"/>
  <c r="I62" i="4"/>
  <c r="H58" i="4"/>
  <c r="J58" i="4" s="1"/>
  <c r="I59" i="4"/>
  <c r="J59" i="4" s="1"/>
  <c r="H59" i="4"/>
  <c r="I58" i="4"/>
  <c r="H52" i="4"/>
  <c r="J52" i="4" s="1"/>
  <c r="H53" i="4"/>
  <c r="J53" i="4" s="1"/>
  <c r="H54" i="4"/>
  <c r="J54" i="4" s="1"/>
  <c r="H55" i="4"/>
  <c r="J55" i="4" s="1"/>
  <c r="I52" i="4"/>
  <c r="I53" i="4"/>
  <c r="I54" i="4"/>
  <c r="I55" i="4"/>
  <c r="J49" i="4"/>
  <c r="H47" i="4"/>
  <c r="J47" i="4" s="1"/>
  <c r="H48" i="4"/>
  <c r="H49" i="4"/>
  <c r="I47" i="4"/>
  <c r="I48" i="4"/>
  <c r="J48" i="4" s="1"/>
  <c r="I49" i="4"/>
  <c r="J43" i="4"/>
  <c r="H42" i="4"/>
  <c r="H43" i="4"/>
  <c r="I41" i="4"/>
  <c r="I42" i="4"/>
  <c r="J42" i="4" s="1"/>
  <c r="I43" i="4"/>
  <c r="I44" i="4"/>
  <c r="H41" i="4"/>
  <c r="J41" i="4" s="1"/>
  <c r="H44" i="4"/>
  <c r="J44" i="4" s="1"/>
  <c r="J38" i="4"/>
  <c r="H35" i="4"/>
  <c r="J35" i="4" s="1"/>
  <c r="H36" i="4"/>
  <c r="J36" i="4" s="1"/>
  <c r="H38" i="4"/>
  <c r="I35" i="4"/>
  <c r="I36" i="4"/>
  <c r="I37" i="4"/>
  <c r="I38" i="4"/>
  <c r="H37" i="4"/>
  <c r="J37" i="4" s="1"/>
  <c r="H29" i="4"/>
  <c r="J29" i="4" s="1"/>
  <c r="H30" i="4"/>
  <c r="J30" i="4" s="1"/>
  <c r="H31" i="4"/>
  <c r="J31" i="4" s="1"/>
  <c r="I29" i="4"/>
  <c r="I30" i="4"/>
  <c r="I31" i="4"/>
  <c r="I32" i="4"/>
  <c r="H32" i="4"/>
  <c r="J32" i="4" s="1"/>
  <c r="H21" i="4"/>
  <c r="J21" i="4" s="1"/>
  <c r="H22" i="4"/>
  <c r="J22" i="4" s="1"/>
  <c r="H23" i="4"/>
  <c r="J23" i="4" s="1"/>
  <c r="H24" i="4"/>
  <c r="J24" i="4" s="1"/>
  <c r="H25" i="4"/>
  <c r="J25" i="4" s="1"/>
  <c r="H26" i="4"/>
  <c r="J26" i="4" s="1"/>
  <c r="I26" i="4"/>
  <c r="H15" i="4"/>
  <c r="J15" i="4" s="1"/>
  <c r="H16" i="4"/>
  <c r="J16" i="4" s="1"/>
  <c r="H17" i="4"/>
  <c r="J17" i="4" s="1"/>
  <c r="H18" i="4"/>
  <c r="J18" i="4" s="1"/>
  <c r="I15" i="4"/>
  <c r="I16" i="4"/>
  <c r="I17" i="4"/>
  <c r="I18" i="4"/>
</calcChain>
</file>

<file path=xl/sharedStrings.xml><?xml version="1.0" encoding="utf-8"?>
<sst xmlns="http://schemas.openxmlformats.org/spreadsheetml/2006/main" count="108" uniqueCount="54">
  <si>
    <t>Collection</t>
  </si>
  <si>
    <t>Analysis</t>
  </si>
  <si>
    <t>TOTAL</t>
  </si>
  <si>
    <t>Form Number or Other Identification</t>
  </si>
  <si>
    <t>Total Annual Responses</t>
  </si>
  <si>
    <t>Total Hours Per Year</t>
  </si>
  <si>
    <t>Federal Employee</t>
  </si>
  <si>
    <t>Fringe Benefits</t>
  </si>
  <si>
    <t>Overhead Costs</t>
  </si>
  <si>
    <t>Total Costs</t>
  </si>
  <si>
    <t>(B x C)</t>
  </si>
  <si>
    <t>Grade</t>
  </si>
  <si>
    <t>Wage (Step 4)</t>
  </si>
  <si>
    <t>(D x (E.2))</t>
  </si>
  <si>
    <t>(F x 0.139)</t>
  </si>
  <si>
    <t>(F + G + H)</t>
  </si>
  <si>
    <t>(A)</t>
  </si>
  <si>
    <t>(B)</t>
  </si>
  <si>
    <t>(C)</t>
  </si>
  <si>
    <t>(D)</t>
  </si>
  <si>
    <t>(E.1)</t>
  </si>
  <si>
    <t>(E.2)</t>
  </si>
  <si>
    <t>(F)</t>
  </si>
  <si>
    <t>(G)</t>
  </si>
  <si>
    <t>(H)</t>
  </si>
  <si>
    <t>(I)</t>
  </si>
  <si>
    <t>14</t>
  </si>
  <si>
    <t>Data Entry/Clerical</t>
  </si>
  <si>
    <t>Nonresponse Contact</t>
  </si>
  <si>
    <t>Printing</t>
  </si>
  <si>
    <t>Travel</t>
  </si>
  <si>
    <t>Health Management on U.S. Feedlots 2020 - APHIS Field Training</t>
  </si>
  <si>
    <t>Health Management on U.S. Feedlots 2020 - NASS Enumerator Training</t>
  </si>
  <si>
    <t>7</t>
  </si>
  <si>
    <t xml:space="preserve">NASDA </t>
  </si>
  <si>
    <t xml:space="preserve">Printing </t>
  </si>
  <si>
    <t>NASDATravel</t>
  </si>
  <si>
    <t>Training Veterinary Medical Officers</t>
  </si>
  <si>
    <t>Training Animal Health Technicians</t>
  </si>
  <si>
    <t>Training Regional Field Officers</t>
  </si>
  <si>
    <t>Training NASDA Enumerators</t>
  </si>
  <si>
    <t>VS Travel</t>
  </si>
  <si>
    <t>12</t>
  </si>
  <si>
    <t>VS Form 21-300 - Health Management on U.S. Feedlots 2020 Confidentiality Pledge</t>
  </si>
  <si>
    <t>VS Form 21-302 - Health Management on U.S. Feedlots 2020 Consent to Contact</t>
  </si>
  <si>
    <t>VS Form 21-306 - Health Management on U.S. Feedlots 2020  Study Participant Survey</t>
  </si>
  <si>
    <t>VS Form 21-307 - Health Management on U.S. Feedlots 2020  After Action Survey - All Phase II Data Collectors</t>
  </si>
  <si>
    <t>VS Form 21-304 -Health Management on U.S. Feedlots 2020 Informed Consent for Feedlots in the State of California (Phase I)</t>
  </si>
  <si>
    <t>VS Form 21-305 - Health Management on U.S. Feedlots 2020 Informed Consent for Feedlots in the State of California (Phase II)</t>
  </si>
  <si>
    <t>VS Form 21-301 - Health Management on U.S. Feedlots 2020  Phase I Questionnaire</t>
  </si>
  <si>
    <t>VS Form 21-303 - Health Management on U.S. Feedlots 2020  Phase II Questionnaire</t>
  </si>
  <si>
    <t>(F x 0.613)</t>
  </si>
  <si>
    <r>
      <t>Travel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</si>
  <si>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Travel cost is employee cost per hour plus POV rate at 1 mile per minute in travel time. See OMB Part B Appendix D for estimated travel time data from previous NAHMS studies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</si>
</sst>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44" fontId="1" fillId="0" borderId="1" xfId="2" applyFont="1" applyBorder="1" applyAlignment="1">
      <alignment vertical="center"/>
    </xf>
    <xf numFmtId="44" fontId="1" fillId="0" borderId="1" xfId="2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4" fontId="1" fillId="0" borderId="1" xfId="2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4" fontId="1" fillId="0" borderId="1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4" fontId="1" fillId="0" borderId="1" xfId="2" applyFont="1" applyBorder="1" applyAlignment="1">
      <alignment horizontal="center" vertical="center"/>
    </xf>
    <xf numFmtId="0" fontId="1" fillId="0" borderId="1" xfId="0" applyFont="1" applyFill="1" applyBorder="1"/>
    <xf numFmtId="166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2" fontId="1" fillId="0" borderId="0" xfId="0" applyNumberFormat="1" applyFont="1"/>
    <xf numFmtId="0" fontId="1" fillId="2" borderId="1" xfId="0" applyFont="1" applyFill="1" applyBorder="1" applyAlignment="1">
      <alignment vertical="center"/>
    </xf>
    <xf numFmtId="3" fontId="1" fillId="0" borderId="1" xfId="0" applyNumberFormat="1" applyFont="1" applyBorder="1"/>
    <xf numFmtId="2" fontId="1" fillId="0" borderId="1" xfId="0" applyNumberFormat="1" applyFont="1" applyBorder="1"/>
    <xf numFmtId="44" fontId="1" fillId="0" borderId="1" xfId="2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 applyAlignment="1"/>
    <xf numFmtId="1" fontId="1" fillId="0" borderId="1" xfId="0" applyNumberFormat="1" applyFont="1" applyBorder="1"/>
    <xf numFmtId="0" fontId="1" fillId="0" borderId="1" xfId="2" applyNumberFormat="1" applyFont="1" applyBorder="1"/>
    <xf numFmtId="0" fontId="1" fillId="0" borderId="1" xfId="0" applyFont="1" applyFill="1" applyBorder="1" applyAlignment="1"/>
    <xf numFmtId="2" fontId="1" fillId="0" borderId="1" xfId="0" applyNumberFormat="1" applyFont="1" applyFill="1" applyBorder="1" applyAlignment="1"/>
    <xf numFmtId="0" fontId="1" fillId="0" borderId="0" xfId="0" applyFont="1" applyFill="1"/>
    <xf numFmtId="3" fontId="1" fillId="0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0" xfId="0" applyNumberFormat="1" applyFont="1"/>
    <xf numFmtId="3" fontId="1" fillId="0" borderId="0" xfId="0" applyNumberFormat="1" applyFont="1"/>
    <xf numFmtId="49" fontId="1" fillId="0" borderId="0" xfId="0" applyNumberFormat="1" applyFont="1"/>
    <xf numFmtId="44" fontId="1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topLeftCell="A34" zoomScale="98" zoomScaleNormal="98" workbookViewId="0">
      <selection activeCell="J66" sqref="J66"/>
    </sheetView>
  </sheetViews>
  <sheetFormatPr defaultRowHeight="12.75" x14ac:dyDescent="0.2"/>
  <cols>
    <col min="1" max="1" width="61" style="6" bestFit="1" customWidth="1"/>
    <col min="2" max="2" width="10.7109375" style="6" customWidth="1"/>
    <col min="3" max="3" width="10.7109375" style="51" customWidth="1"/>
    <col min="4" max="4" width="9.7109375" style="52" customWidth="1"/>
    <col min="5" max="5" width="13.140625" style="53" bestFit="1" customWidth="1"/>
    <col min="6" max="6" width="11.5703125" style="54" customWidth="1"/>
    <col min="7" max="7" width="13.42578125" style="54" bestFit="1" customWidth="1"/>
    <col min="8" max="8" width="13.7109375" style="54" bestFit="1" customWidth="1"/>
    <col min="9" max="9" width="14.28515625" style="54" bestFit="1" customWidth="1"/>
    <col min="10" max="10" width="15.140625" style="54" bestFit="1" customWidth="1"/>
    <col min="11" max="16384" width="9.140625" style="6"/>
  </cols>
  <sheetData>
    <row r="1" spans="1:10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42.75" customHeight="1" x14ac:dyDescent="0.2">
      <c r="A2" s="7" t="s">
        <v>3</v>
      </c>
      <c r="B2" s="7" t="s">
        <v>4</v>
      </c>
      <c r="C2" s="8"/>
      <c r="D2" s="9" t="s">
        <v>5</v>
      </c>
      <c r="E2" s="10" t="s">
        <v>6</v>
      </c>
      <c r="F2" s="10"/>
      <c r="G2" s="11"/>
      <c r="H2" s="11" t="s">
        <v>7</v>
      </c>
      <c r="I2" s="11" t="s">
        <v>8</v>
      </c>
      <c r="J2" s="11" t="s">
        <v>9</v>
      </c>
    </row>
    <row r="3" spans="1:10" ht="25.5" x14ac:dyDescent="0.2">
      <c r="A3" s="12"/>
      <c r="B3" s="12"/>
      <c r="C3" s="13"/>
      <c r="D3" s="14" t="s">
        <v>10</v>
      </c>
      <c r="E3" s="15" t="s">
        <v>11</v>
      </c>
      <c r="F3" s="11" t="s">
        <v>12</v>
      </c>
      <c r="G3" s="16" t="s">
        <v>13</v>
      </c>
      <c r="H3" s="16" t="s">
        <v>51</v>
      </c>
      <c r="I3" s="16" t="s">
        <v>14</v>
      </c>
      <c r="J3" s="16" t="s">
        <v>15</v>
      </c>
    </row>
    <row r="4" spans="1:10" x14ac:dyDescent="0.2">
      <c r="A4" s="17" t="s">
        <v>16</v>
      </c>
      <c r="B4" s="17" t="s">
        <v>17</v>
      </c>
      <c r="C4" s="18" t="s">
        <v>18</v>
      </c>
      <c r="D4" s="19" t="s">
        <v>19</v>
      </c>
      <c r="E4" s="20" t="s">
        <v>20</v>
      </c>
      <c r="F4" s="21" t="s">
        <v>21</v>
      </c>
      <c r="G4" s="21" t="s">
        <v>22</v>
      </c>
      <c r="H4" s="21" t="s">
        <v>23</v>
      </c>
      <c r="I4" s="21" t="s">
        <v>24</v>
      </c>
      <c r="J4" s="21" t="s">
        <v>25</v>
      </c>
    </row>
    <row r="5" spans="1:10" x14ac:dyDescent="0.2">
      <c r="A5" s="22"/>
      <c r="B5" s="23"/>
      <c r="C5" s="24"/>
      <c r="D5" s="23"/>
      <c r="E5" s="1"/>
      <c r="F5" s="3"/>
      <c r="G5" s="2"/>
      <c r="H5" s="2"/>
      <c r="I5" s="2"/>
      <c r="J5" s="2"/>
    </row>
    <row r="6" spans="1:10" x14ac:dyDescent="0.2">
      <c r="A6" s="25" t="s">
        <v>49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">
      <c r="A7" s="22" t="s">
        <v>0</v>
      </c>
      <c r="B7" s="26">
        <v>2960.7570000000001</v>
      </c>
      <c r="C7" s="27">
        <v>0.75</v>
      </c>
      <c r="D7" s="28">
        <v>2220.5677500000002</v>
      </c>
      <c r="E7" s="1" t="s">
        <v>34</v>
      </c>
      <c r="F7" s="2">
        <v>13.05</v>
      </c>
      <c r="G7" s="2">
        <f>D7*F7</f>
        <v>28978.409137500003</v>
      </c>
      <c r="H7" s="2">
        <f>G7*0.613</f>
        <v>17763.7648012875</v>
      </c>
      <c r="I7" s="2">
        <f>G7*0.139</f>
        <v>4027.9988701125008</v>
      </c>
      <c r="J7" s="2">
        <f>SUM(G7:I7)</f>
        <v>50770.172808900003</v>
      </c>
    </row>
    <row r="8" spans="1:10" x14ac:dyDescent="0.2">
      <c r="A8" s="6" t="s">
        <v>28</v>
      </c>
      <c r="B8" s="26">
        <v>2432.2429999999999</v>
      </c>
      <c r="C8" s="27">
        <v>0.17</v>
      </c>
      <c r="D8" s="28">
        <v>413.48131000000001</v>
      </c>
      <c r="E8" s="1" t="s">
        <v>34</v>
      </c>
      <c r="F8" s="2">
        <v>13.05</v>
      </c>
      <c r="G8" s="2">
        <f t="shared" ref="G8:G12" si="0">D8*F8</f>
        <v>5395.9310955000001</v>
      </c>
      <c r="H8" s="2">
        <f t="shared" ref="H8:H12" si="1">G8*0.613</f>
        <v>3307.7057615415001</v>
      </c>
      <c r="I8" s="2">
        <f t="shared" ref="I8:I12" si="2">G8*0.139</f>
        <v>750.03442227450012</v>
      </c>
      <c r="J8" s="2">
        <f t="shared" ref="J8:J12" si="3">SUM(G8:I8)</f>
        <v>9453.6712793160004</v>
      </c>
    </row>
    <row r="9" spans="1:10" x14ac:dyDescent="0.2">
      <c r="A9" s="22" t="s">
        <v>1</v>
      </c>
      <c r="B9" s="26">
        <v>2960.7570000000001</v>
      </c>
      <c r="C9" s="27">
        <v>0.4</v>
      </c>
      <c r="D9" s="28">
        <v>1184.3028000000002</v>
      </c>
      <c r="E9" s="1" t="s">
        <v>26</v>
      </c>
      <c r="F9" s="3">
        <v>62.3</v>
      </c>
      <c r="G9" s="2">
        <f t="shared" si="0"/>
        <v>73782.064440000002</v>
      </c>
      <c r="H9" s="2">
        <f t="shared" si="1"/>
        <v>45228.405501720001</v>
      </c>
      <c r="I9" s="2">
        <f t="shared" si="2"/>
        <v>10255.70695716</v>
      </c>
      <c r="J9" s="2">
        <f t="shared" si="3"/>
        <v>129266.17689888</v>
      </c>
    </row>
    <row r="10" spans="1:10" x14ac:dyDescent="0.2">
      <c r="A10" s="22" t="s">
        <v>27</v>
      </c>
      <c r="B10" s="28">
        <v>2960.7570000000001</v>
      </c>
      <c r="C10" s="29">
        <v>0.25</v>
      </c>
      <c r="D10" s="28">
        <v>740.18925000000002</v>
      </c>
      <c r="E10" s="1" t="s">
        <v>33</v>
      </c>
      <c r="F10" s="3">
        <v>24.99</v>
      </c>
      <c r="G10" s="2">
        <f t="shared" si="0"/>
        <v>18497.329357499999</v>
      </c>
      <c r="H10" s="2">
        <f t="shared" si="1"/>
        <v>11338.862896147499</v>
      </c>
      <c r="I10" s="2">
        <f t="shared" si="2"/>
        <v>2571.1287806925002</v>
      </c>
      <c r="J10" s="2">
        <f t="shared" si="3"/>
        <v>32407.321034339995</v>
      </c>
    </row>
    <row r="11" spans="1:10" x14ac:dyDescent="0.2">
      <c r="A11" s="22" t="s">
        <v>29</v>
      </c>
      <c r="B11" s="28">
        <v>5932.3</v>
      </c>
      <c r="C11" s="29">
        <v>5</v>
      </c>
      <c r="D11" s="28">
        <v>29661.5</v>
      </c>
      <c r="E11" s="1" t="s">
        <v>35</v>
      </c>
      <c r="F11" s="3">
        <v>4.7300000000000002E-2</v>
      </c>
      <c r="G11" s="2">
        <f t="shared" si="0"/>
        <v>1402.9889500000002</v>
      </c>
      <c r="H11" s="2">
        <f t="shared" si="1"/>
        <v>860.03222635000009</v>
      </c>
      <c r="I11" s="2">
        <f t="shared" si="2"/>
        <v>195.01546405000005</v>
      </c>
      <c r="J11" s="2">
        <f t="shared" si="3"/>
        <v>2458.0366404000001</v>
      </c>
    </row>
    <row r="12" spans="1:10" ht="14.25" x14ac:dyDescent="0.2">
      <c r="A12" s="22" t="s">
        <v>52</v>
      </c>
      <c r="B12" s="23">
        <v>5393</v>
      </c>
      <c r="C12" s="27">
        <v>1.5</v>
      </c>
      <c r="D12" s="23">
        <v>8089.5</v>
      </c>
      <c r="E12" s="1" t="s">
        <v>36</v>
      </c>
      <c r="F12" s="3">
        <v>45.75</v>
      </c>
      <c r="G12" s="2">
        <f t="shared" si="0"/>
        <v>370094.625</v>
      </c>
      <c r="H12" s="2">
        <f t="shared" si="1"/>
        <v>226868.005125</v>
      </c>
      <c r="I12" s="2">
        <f t="shared" si="2"/>
        <v>51443.152875000007</v>
      </c>
      <c r="J12" s="2">
        <f t="shared" si="3"/>
        <v>648405.78300000005</v>
      </c>
    </row>
    <row r="13" spans="1:10" x14ac:dyDescent="0.2">
      <c r="A13" s="22"/>
      <c r="B13" s="28"/>
      <c r="C13" s="30"/>
      <c r="D13" s="28"/>
      <c r="E13" s="31"/>
      <c r="F13" s="2"/>
      <c r="G13" s="2"/>
      <c r="H13" s="2"/>
      <c r="I13" s="2"/>
      <c r="J13" s="2"/>
    </row>
    <row r="14" spans="1:10" x14ac:dyDescent="0.2">
      <c r="A14" s="32" t="s">
        <v>44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">
      <c r="A15" s="22" t="s">
        <v>0</v>
      </c>
      <c r="B15" s="28">
        <v>1625.4555930000001</v>
      </c>
      <c r="C15" s="29">
        <v>0.17</v>
      </c>
      <c r="D15" s="28">
        <v>276.32745081000002</v>
      </c>
      <c r="E15" s="1" t="s">
        <v>34</v>
      </c>
      <c r="F15" s="2">
        <v>13.05</v>
      </c>
      <c r="G15" s="2">
        <f t="shared" ref="G15:G18" si="4">D15*F15</f>
        <v>3606.0732330705005</v>
      </c>
      <c r="H15" s="2">
        <f t="shared" ref="H15:H18" si="5">G15*0.613</f>
        <v>2210.5228918722169</v>
      </c>
      <c r="I15" s="2">
        <f t="shared" ref="I15:I18" si="6">G15*0.139</f>
        <v>501.24417939679961</v>
      </c>
      <c r="J15" s="2">
        <f t="shared" ref="J15:J18" si="7">SUM(G15:I15)</f>
        <v>6317.8403043395174</v>
      </c>
    </row>
    <row r="16" spans="1:10" x14ac:dyDescent="0.2">
      <c r="A16" s="22" t="s">
        <v>1</v>
      </c>
      <c r="B16" s="28">
        <v>1625.4555930000001</v>
      </c>
      <c r="C16" s="29">
        <v>0.25</v>
      </c>
      <c r="D16" s="28">
        <v>406.36389825000003</v>
      </c>
      <c r="E16" s="1" t="s">
        <v>26</v>
      </c>
      <c r="F16" s="2">
        <v>62.3</v>
      </c>
      <c r="G16" s="2">
        <f t="shared" si="4"/>
        <v>25316.470860975001</v>
      </c>
      <c r="H16" s="2">
        <f t="shared" si="5"/>
        <v>15518.996637777676</v>
      </c>
      <c r="I16" s="2">
        <f t="shared" si="6"/>
        <v>3518.9894496755255</v>
      </c>
      <c r="J16" s="2">
        <f t="shared" si="7"/>
        <v>44354.456948428204</v>
      </c>
    </row>
    <row r="17" spans="1:10" x14ac:dyDescent="0.2">
      <c r="A17" s="22" t="s">
        <v>27</v>
      </c>
      <c r="B17" s="28">
        <v>1625.4555930000001</v>
      </c>
      <c r="C17" s="29">
        <v>0.1</v>
      </c>
      <c r="D17" s="28">
        <v>162.54555930000004</v>
      </c>
      <c r="E17" s="1" t="s">
        <v>33</v>
      </c>
      <c r="F17" s="3">
        <v>24.99</v>
      </c>
      <c r="G17" s="2">
        <f t="shared" si="4"/>
        <v>4062.0135269070006</v>
      </c>
      <c r="H17" s="2">
        <f t="shared" si="5"/>
        <v>2490.0142919939913</v>
      </c>
      <c r="I17" s="2">
        <f t="shared" si="6"/>
        <v>564.61988024007314</v>
      </c>
      <c r="J17" s="2">
        <f t="shared" si="7"/>
        <v>7116.6476991410645</v>
      </c>
    </row>
    <row r="18" spans="1:10" x14ac:dyDescent="0.2">
      <c r="A18" s="22" t="s">
        <v>29</v>
      </c>
      <c r="B18" s="28">
        <v>3256.8327000000004</v>
      </c>
      <c r="C18" s="29">
        <v>1</v>
      </c>
      <c r="D18" s="28">
        <v>3256.8327000000004</v>
      </c>
      <c r="E18" s="1" t="s">
        <v>35</v>
      </c>
      <c r="F18" s="3">
        <v>4.7300000000000002E-2</v>
      </c>
      <c r="G18" s="2">
        <f t="shared" si="4"/>
        <v>154.04818671000001</v>
      </c>
      <c r="H18" s="2">
        <f t="shared" si="5"/>
        <v>94.431538453230004</v>
      </c>
      <c r="I18" s="2">
        <f t="shared" si="6"/>
        <v>21.412697952690003</v>
      </c>
      <c r="J18" s="2">
        <f t="shared" si="7"/>
        <v>269.89242311592</v>
      </c>
    </row>
    <row r="19" spans="1:10" x14ac:dyDescent="0.2">
      <c r="A19" s="22"/>
      <c r="B19" s="28"/>
      <c r="C19" s="29"/>
      <c r="D19" s="28"/>
      <c r="E19" s="1"/>
      <c r="F19" s="3"/>
      <c r="G19" s="2"/>
      <c r="H19" s="2"/>
      <c r="I19" s="2"/>
      <c r="J19" s="2"/>
    </row>
    <row r="20" spans="1:10" x14ac:dyDescent="0.2">
      <c r="A20" s="33" t="s">
        <v>43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">
      <c r="A21" s="22" t="s">
        <v>0</v>
      </c>
      <c r="B21" s="23">
        <v>863.11691988300015</v>
      </c>
      <c r="C21" s="27">
        <v>0.17</v>
      </c>
      <c r="D21" s="23">
        <v>146.72987638011003</v>
      </c>
      <c r="E21" s="1" t="s">
        <v>42</v>
      </c>
      <c r="F21" s="2">
        <v>44.34</v>
      </c>
      <c r="G21" s="2">
        <f t="shared" ref="G21:G26" si="8">D21*F21</f>
        <v>6506.0027186940788</v>
      </c>
      <c r="H21" s="2">
        <f t="shared" ref="H21:H26" si="9">G21*0.613</f>
        <v>3988.1796665594702</v>
      </c>
      <c r="I21" s="2">
        <f t="shared" ref="I21:I26" si="10">G21*0.139</f>
        <v>904.33437789847699</v>
      </c>
      <c r="J21" s="2">
        <f t="shared" ref="J21:J26" si="11">SUM(G21:I21)</f>
        <v>11398.516763152025</v>
      </c>
    </row>
    <row r="22" spans="1:10" x14ac:dyDescent="0.2">
      <c r="A22" s="6" t="s">
        <v>28</v>
      </c>
      <c r="B22" s="34">
        <v>762.33867311699998</v>
      </c>
      <c r="C22" s="35">
        <v>0.17</v>
      </c>
      <c r="D22" s="23">
        <v>129.59757442989002</v>
      </c>
      <c r="E22" s="1" t="s">
        <v>42</v>
      </c>
      <c r="F22" s="2">
        <v>44.34</v>
      </c>
      <c r="G22" s="2">
        <f t="shared" si="8"/>
        <v>5746.3564502213239</v>
      </c>
      <c r="H22" s="2">
        <f t="shared" si="9"/>
        <v>3522.5165039856715</v>
      </c>
      <c r="I22" s="2">
        <f t="shared" si="10"/>
        <v>798.74354658076413</v>
      </c>
      <c r="J22" s="2">
        <f t="shared" si="11"/>
        <v>10067.616500787761</v>
      </c>
    </row>
    <row r="23" spans="1:10" x14ac:dyDescent="0.2">
      <c r="A23" s="22" t="s">
        <v>1</v>
      </c>
      <c r="B23" s="23">
        <v>863.11691988300015</v>
      </c>
      <c r="C23" s="27">
        <v>1E-3</v>
      </c>
      <c r="D23" s="23">
        <v>0.86311691988300021</v>
      </c>
      <c r="E23" s="1" t="s">
        <v>26</v>
      </c>
      <c r="F23" s="2">
        <v>62.3</v>
      </c>
      <c r="G23" s="2">
        <f t="shared" si="8"/>
        <v>53.77218410871091</v>
      </c>
      <c r="H23" s="2">
        <f t="shared" si="9"/>
        <v>32.962348858639785</v>
      </c>
      <c r="I23" s="2">
        <f t="shared" si="10"/>
        <v>7.4743335911108169</v>
      </c>
      <c r="J23" s="2">
        <f t="shared" si="11"/>
        <v>94.208866558461523</v>
      </c>
    </row>
    <row r="24" spans="1:10" x14ac:dyDescent="0.2">
      <c r="A24" s="22" t="s">
        <v>27</v>
      </c>
      <c r="B24" s="23">
        <v>863.11691988300015</v>
      </c>
      <c r="C24" s="27">
        <v>0.1</v>
      </c>
      <c r="D24" s="23">
        <v>86.311691988300026</v>
      </c>
      <c r="E24" s="1" t="s">
        <v>33</v>
      </c>
      <c r="F24" s="3">
        <v>24.99</v>
      </c>
      <c r="G24" s="2">
        <f t="shared" si="8"/>
        <v>2156.9291827876177</v>
      </c>
      <c r="H24" s="2">
        <f t="shared" si="9"/>
        <v>1322.1975890488097</v>
      </c>
      <c r="I24" s="2">
        <f t="shared" si="10"/>
        <v>299.81315640747891</v>
      </c>
      <c r="J24" s="2">
        <f t="shared" si="11"/>
        <v>3778.9399282439063</v>
      </c>
    </row>
    <row r="25" spans="1:10" x14ac:dyDescent="0.2">
      <c r="A25" s="22" t="s">
        <v>29</v>
      </c>
      <c r="B25" s="23">
        <v>1788.0011523000003</v>
      </c>
      <c r="C25" s="27">
        <v>1</v>
      </c>
      <c r="D25" s="23">
        <v>1788.0011523000003</v>
      </c>
      <c r="E25" s="1" t="s">
        <v>35</v>
      </c>
      <c r="F25" s="3">
        <v>4.7300000000000002E-2</v>
      </c>
      <c r="G25" s="2">
        <f t="shared" si="8"/>
        <v>84.572454503790013</v>
      </c>
      <c r="H25" s="2">
        <f t="shared" si="9"/>
        <v>51.842914610823279</v>
      </c>
      <c r="I25" s="2">
        <f t="shared" si="10"/>
        <v>11.755571176026812</v>
      </c>
      <c r="J25" s="2">
        <f t="shared" si="11"/>
        <v>148.17094029064012</v>
      </c>
    </row>
    <row r="26" spans="1:10" x14ac:dyDescent="0.2">
      <c r="A26" s="22" t="s">
        <v>30</v>
      </c>
      <c r="B26" s="28">
        <v>1625.4555930000001</v>
      </c>
      <c r="C26" s="29">
        <v>1.5</v>
      </c>
      <c r="D26" s="28">
        <v>2438.1833895</v>
      </c>
      <c r="E26" s="1" t="s">
        <v>41</v>
      </c>
      <c r="F26" s="3">
        <v>76.03</v>
      </c>
      <c r="G26" s="2">
        <f t="shared" si="8"/>
        <v>185375.083103685</v>
      </c>
      <c r="H26" s="2">
        <f t="shared" si="9"/>
        <v>113634.9259425589</v>
      </c>
      <c r="I26" s="2">
        <f t="shared" si="10"/>
        <v>25767.136551412219</v>
      </c>
      <c r="J26" s="2">
        <f t="shared" si="11"/>
        <v>324777.14559765614</v>
      </c>
    </row>
    <row r="27" spans="1:10" x14ac:dyDescent="0.2">
      <c r="A27" s="22"/>
      <c r="B27" s="28"/>
      <c r="C27" s="30"/>
      <c r="D27" s="28"/>
      <c r="E27" s="31"/>
      <c r="F27" s="2"/>
      <c r="G27" s="2"/>
      <c r="H27" s="2"/>
      <c r="I27" s="2"/>
      <c r="J27" s="2"/>
    </row>
    <row r="28" spans="1:10" x14ac:dyDescent="0.2">
      <c r="A28" s="32" t="s">
        <v>50</v>
      </c>
      <c r="B28" s="32"/>
      <c r="C28" s="32"/>
      <c r="D28" s="32"/>
      <c r="E28" s="32"/>
      <c r="F28" s="32"/>
      <c r="G28" s="32"/>
      <c r="H28" s="32"/>
      <c r="I28" s="32"/>
      <c r="J28" s="32"/>
    </row>
    <row r="29" spans="1:10" x14ac:dyDescent="0.2">
      <c r="A29" s="22" t="s">
        <v>0</v>
      </c>
      <c r="B29" s="28">
        <v>863.11691988300015</v>
      </c>
      <c r="C29" s="29">
        <v>1</v>
      </c>
      <c r="D29" s="28">
        <v>863.11691988300015</v>
      </c>
      <c r="E29" s="1">
        <v>12</v>
      </c>
      <c r="F29" s="2">
        <v>44.34</v>
      </c>
      <c r="G29" s="2">
        <f t="shared" ref="G29:G32" si="12">D29*F29</f>
        <v>38270.604227612232</v>
      </c>
      <c r="H29" s="2">
        <f t="shared" ref="H29:H32" si="13">G29*0.613</f>
        <v>23459.880391526298</v>
      </c>
      <c r="I29" s="2">
        <f t="shared" ref="I29:I32" si="14">G29*0.139</f>
        <v>5319.6139876381003</v>
      </c>
      <c r="J29" s="2">
        <f t="shared" ref="J29:J32" si="15">SUM(G29:I29)</f>
        <v>67050.098606776635</v>
      </c>
    </row>
    <row r="30" spans="1:10" x14ac:dyDescent="0.2">
      <c r="A30" s="22" t="s">
        <v>1</v>
      </c>
      <c r="B30" s="28">
        <v>863.11691988300015</v>
      </c>
      <c r="C30" s="29">
        <v>1.4</v>
      </c>
      <c r="D30" s="28">
        <v>1208.3636878362001</v>
      </c>
      <c r="E30" s="1" t="s">
        <v>26</v>
      </c>
      <c r="F30" s="2">
        <v>62.3</v>
      </c>
      <c r="G30" s="2">
        <f t="shared" si="12"/>
        <v>75281.057752195265</v>
      </c>
      <c r="H30" s="2">
        <f t="shared" si="13"/>
        <v>46147.288402095699</v>
      </c>
      <c r="I30" s="2">
        <f t="shared" si="14"/>
        <v>10464.067027555142</v>
      </c>
      <c r="J30" s="2">
        <f t="shared" si="15"/>
        <v>131892.41318184612</v>
      </c>
    </row>
    <row r="31" spans="1:10" x14ac:dyDescent="0.2">
      <c r="A31" s="22" t="s">
        <v>27</v>
      </c>
      <c r="B31" s="28">
        <v>863.11691988300015</v>
      </c>
      <c r="C31" s="29">
        <v>0.5</v>
      </c>
      <c r="D31" s="28">
        <v>431.55845994150008</v>
      </c>
      <c r="E31" s="1" t="s">
        <v>33</v>
      </c>
      <c r="F31" s="3">
        <v>24.99</v>
      </c>
      <c r="G31" s="2">
        <f t="shared" si="12"/>
        <v>10784.645913938086</v>
      </c>
      <c r="H31" s="2">
        <f t="shared" si="13"/>
        <v>6610.9879452440464</v>
      </c>
      <c r="I31" s="2">
        <f t="shared" si="14"/>
        <v>1499.065782037394</v>
      </c>
      <c r="J31" s="2">
        <f t="shared" si="15"/>
        <v>18894.699641219526</v>
      </c>
    </row>
    <row r="32" spans="1:10" x14ac:dyDescent="0.2">
      <c r="A32" s="22" t="s">
        <v>29</v>
      </c>
      <c r="B32" s="28">
        <v>1788.0011523000003</v>
      </c>
      <c r="C32" s="29">
        <v>10</v>
      </c>
      <c r="D32" s="28">
        <v>17880.011523000001</v>
      </c>
      <c r="E32" s="1" t="s">
        <v>35</v>
      </c>
      <c r="F32" s="3">
        <v>4.7300000000000002E-2</v>
      </c>
      <c r="G32" s="2">
        <f t="shared" si="12"/>
        <v>845.72454503790004</v>
      </c>
      <c r="H32" s="2">
        <f t="shared" si="13"/>
        <v>518.42914610823277</v>
      </c>
      <c r="I32" s="2">
        <f t="shared" si="14"/>
        <v>117.55571176026811</v>
      </c>
      <c r="J32" s="2">
        <f t="shared" si="15"/>
        <v>1481.709402906401</v>
      </c>
    </row>
    <row r="33" spans="1:10" x14ac:dyDescent="0.2">
      <c r="A33" s="22"/>
      <c r="B33" s="28"/>
      <c r="C33" s="30"/>
      <c r="D33" s="28"/>
      <c r="E33" s="31"/>
      <c r="F33" s="2"/>
      <c r="G33" s="2"/>
      <c r="H33" s="2"/>
      <c r="I33" s="2"/>
      <c r="J33" s="2"/>
    </row>
    <row r="34" spans="1:10" x14ac:dyDescent="0.2">
      <c r="A34" s="36" t="s">
        <v>47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x14ac:dyDescent="0.2">
      <c r="A35" s="22" t="s">
        <v>0</v>
      </c>
      <c r="B35" s="26">
        <v>123</v>
      </c>
      <c r="C35" s="27">
        <v>0.1</v>
      </c>
      <c r="D35" s="28">
        <v>12.3</v>
      </c>
      <c r="E35" s="1">
        <v>12</v>
      </c>
      <c r="F35" s="2">
        <v>44.34</v>
      </c>
      <c r="G35" s="2">
        <f t="shared" ref="G35:G38" si="16">D35*F35</f>
        <v>545.38200000000006</v>
      </c>
      <c r="H35" s="2">
        <f t="shared" ref="H35:H38" si="17">G35*0.613</f>
        <v>334.31916600000005</v>
      </c>
      <c r="I35" s="2">
        <f t="shared" ref="I35:I38" si="18">G35*0.139</f>
        <v>75.808098000000015</v>
      </c>
      <c r="J35" s="2">
        <f t="shared" ref="J35:J38" si="19">SUM(G35:I35)</f>
        <v>955.50926400000003</v>
      </c>
    </row>
    <row r="36" spans="1:10" x14ac:dyDescent="0.2">
      <c r="A36" s="22" t="s">
        <v>1</v>
      </c>
      <c r="B36" s="37">
        <v>123</v>
      </c>
      <c r="C36" s="38">
        <v>0.1</v>
      </c>
      <c r="D36" s="37">
        <v>12.3</v>
      </c>
      <c r="E36" s="1" t="s">
        <v>26</v>
      </c>
      <c r="F36" s="2">
        <v>62.3</v>
      </c>
      <c r="G36" s="39">
        <f t="shared" si="16"/>
        <v>766.29</v>
      </c>
      <c r="H36" s="39">
        <f t="shared" si="17"/>
        <v>469.73576999999995</v>
      </c>
      <c r="I36" s="2">
        <f t="shared" si="18"/>
        <v>106.51431000000001</v>
      </c>
      <c r="J36" s="2">
        <f t="shared" si="19"/>
        <v>1342.54008</v>
      </c>
    </row>
    <row r="37" spans="1:10" x14ac:dyDescent="0.2">
      <c r="A37" s="22" t="s">
        <v>27</v>
      </c>
      <c r="B37" s="37">
        <v>123</v>
      </c>
      <c r="C37" s="38">
        <v>0.1</v>
      </c>
      <c r="D37" s="37">
        <v>12.3</v>
      </c>
      <c r="E37" s="1" t="s">
        <v>33</v>
      </c>
      <c r="F37" s="3">
        <v>24.99</v>
      </c>
      <c r="G37" s="39">
        <f t="shared" si="16"/>
        <v>307.37700000000001</v>
      </c>
      <c r="H37" s="39">
        <f t="shared" si="17"/>
        <v>188.422101</v>
      </c>
      <c r="I37" s="2">
        <f t="shared" si="18"/>
        <v>42.725403000000007</v>
      </c>
      <c r="J37" s="2">
        <f t="shared" si="19"/>
        <v>538.52450399999998</v>
      </c>
    </row>
    <row r="38" spans="1:10" x14ac:dyDescent="0.2">
      <c r="A38" s="22" t="s">
        <v>29</v>
      </c>
      <c r="B38" s="37">
        <v>135.30000000000001</v>
      </c>
      <c r="C38" s="38">
        <v>1</v>
      </c>
      <c r="D38" s="37">
        <v>135.30000000000001</v>
      </c>
      <c r="E38" s="1" t="s">
        <v>35</v>
      </c>
      <c r="F38" s="3">
        <v>4.7300000000000002E-2</v>
      </c>
      <c r="G38" s="39">
        <f t="shared" si="16"/>
        <v>6.3996900000000005</v>
      </c>
      <c r="H38" s="39">
        <f t="shared" si="17"/>
        <v>3.9230099700000003</v>
      </c>
      <c r="I38" s="2">
        <f t="shared" si="18"/>
        <v>0.88955691000000015</v>
      </c>
      <c r="J38" s="2">
        <f t="shared" si="19"/>
        <v>11.21225688</v>
      </c>
    </row>
    <row r="39" spans="1:10" x14ac:dyDescent="0.2">
      <c r="A39" s="22"/>
      <c r="B39" s="40"/>
      <c r="C39" s="41"/>
      <c r="D39" s="37"/>
      <c r="E39" s="39"/>
      <c r="F39" s="39"/>
      <c r="G39" s="39"/>
      <c r="H39" s="39"/>
      <c r="I39" s="2"/>
      <c r="J39" s="2"/>
    </row>
    <row r="40" spans="1:10" x14ac:dyDescent="0.2">
      <c r="A40" s="42" t="s">
        <v>48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0" x14ac:dyDescent="0.2">
      <c r="A41" s="22" t="s">
        <v>0</v>
      </c>
      <c r="B41" s="37">
        <v>36</v>
      </c>
      <c r="C41" s="38">
        <v>0.1</v>
      </c>
      <c r="D41" s="43">
        <v>3.6</v>
      </c>
      <c r="E41" s="1">
        <v>12</v>
      </c>
      <c r="F41" s="2">
        <v>44.34</v>
      </c>
      <c r="G41" s="39">
        <f t="shared" ref="G41:G44" si="20">D41*F41</f>
        <v>159.62400000000002</v>
      </c>
      <c r="H41" s="2">
        <f t="shared" ref="H41:H44" si="21">G41*0.613</f>
        <v>97.849512000000018</v>
      </c>
      <c r="I41" s="2">
        <f t="shared" ref="I41:I44" si="22">G41*0.139</f>
        <v>22.187736000000005</v>
      </c>
      <c r="J41" s="2">
        <f t="shared" ref="J41:J44" si="23">SUM(G41:I41)</f>
        <v>279.66124800000006</v>
      </c>
    </row>
    <row r="42" spans="1:10" x14ac:dyDescent="0.2">
      <c r="A42" s="22" t="s">
        <v>1</v>
      </c>
      <c r="B42" s="37">
        <v>36</v>
      </c>
      <c r="C42" s="38">
        <v>0.1</v>
      </c>
      <c r="D42" s="43">
        <v>3.6</v>
      </c>
      <c r="E42" s="1" t="s">
        <v>26</v>
      </c>
      <c r="F42" s="2">
        <v>62.3</v>
      </c>
      <c r="G42" s="39">
        <f t="shared" si="20"/>
        <v>224.28</v>
      </c>
      <c r="H42" s="2">
        <f t="shared" si="21"/>
        <v>137.48364000000001</v>
      </c>
      <c r="I42" s="2">
        <f t="shared" si="22"/>
        <v>31.174920000000004</v>
      </c>
      <c r="J42" s="2">
        <f t="shared" si="23"/>
        <v>392.93856</v>
      </c>
    </row>
    <row r="43" spans="1:10" x14ac:dyDescent="0.2">
      <c r="A43" s="22" t="s">
        <v>27</v>
      </c>
      <c r="B43" s="37">
        <v>36</v>
      </c>
      <c r="C43" s="38">
        <v>0.1</v>
      </c>
      <c r="D43" s="43">
        <v>3.6</v>
      </c>
      <c r="E43" s="1" t="s">
        <v>33</v>
      </c>
      <c r="F43" s="3">
        <v>24.99</v>
      </c>
      <c r="G43" s="39">
        <f t="shared" si="20"/>
        <v>89.963999999999999</v>
      </c>
      <c r="H43" s="2">
        <f t="shared" si="21"/>
        <v>55.147931999999997</v>
      </c>
      <c r="I43" s="2">
        <f t="shared" si="22"/>
        <v>12.504996</v>
      </c>
      <c r="J43" s="2">
        <f t="shared" si="23"/>
        <v>157.616928</v>
      </c>
    </row>
    <row r="44" spans="1:10" x14ac:dyDescent="0.2">
      <c r="A44" s="22" t="s">
        <v>29</v>
      </c>
      <c r="B44" s="37">
        <v>39.6</v>
      </c>
      <c r="C44" s="38">
        <v>1</v>
      </c>
      <c r="D44" s="43">
        <v>39.6</v>
      </c>
      <c r="E44" s="1" t="s">
        <v>35</v>
      </c>
      <c r="F44" s="3">
        <v>4.7300000000000002E-2</v>
      </c>
      <c r="G44" s="39">
        <f t="shared" si="20"/>
        <v>1.8730800000000001</v>
      </c>
      <c r="H44" s="2">
        <f t="shared" si="21"/>
        <v>1.14819804</v>
      </c>
      <c r="I44" s="2">
        <f t="shared" si="22"/>
        <v>0.26035812000000003</v>
      </c>
      <c r="J44" s="2">
        <f t="shared" si="23"/>
        <v>3.2816361600000006</v>
      </c>
    </row>
    <row r="45" spans="1:10" x14ac:dyDescent="0.2">
      <c r="A45" s="22"/>
      <c r="B45" s="40"/>
      <c r="C45" s="41"/>
      <c r="D45" s="37"/>
      <c r="E45" s="39"/>
      <c r="F45" s="39"/>
      <c r="G45" s="39"/>
      <c r="H45" s="39"/>
      <c r="I45" s="2"/>
      <c r="J45" s="2"/>
    </row>
    <row r="46" spans="1:10" x14ac:dyDescent="0.2">
      <c r="A46" s="42" t="s">
        <v>45</v>
      </c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">
      <c r="A47" s="22" t="s">
        <v>1</v>
      </c>
      <c r="B47" s="37">
        <v>431.55845994150008</v>
      </c>
      <c r="C47" s="38">
        <v>0.25</v>
      </c>
      <c r="D47" s="43">
        <v>107.88961498537502</v>
      </c>
      <c r="E47" s="1" t="s">
        <v>26</v>
      </c>
      <c r="F47" s="2">
        <v>62.3</v>
      </c>
      <c r="G47" s="39">
        <f t="shared" ref="G47:G49" si="24">D47*F47</f>
        <v>6721.5230135888633</v>
      </c>
      <c r="H47" s="2">
        <f t="shared" ref="H47:H49" si="25">G47*0.613</f>
        <v>4120.2936073299734</v>
      </c>
      <c r="I47" s="2">
        <f t="shared" ref="I47:I49" si="26">G47*0.139</f>
        <v>934.29169888885212</v>
      </c>
      <c r="J47" s="2">
        <f t="shared" ref="J47:J49" si="27">SUM(G47:I47)</f>
        <v>11776.108319807689</v>
      </c>
    </row>
    <row r="48" spans="1:10" x14ac:dyDescent="0.2">
      <c r="A48" s="22" t="s">
        <v>27</v>
      </c>
      <c r="B48" s="37">
        <v>431.55845994150008</v>
      </c>
      <c r="C48" s="38">
        <v>0.1</v>
      </c>
      <c r="D48" s="43">
        <v>43.155845994150013</v>
      </c>
      <c r="E48" s="1" t="s">
        <v>33</v>
      </c>
      <c r="F48" s="3">
        <v>24.99</v>
      </c>
      <c r="G48" s="39">
        <f t="shared" si="24"/>
        <v>1078.4645913938089</v>
      </c>
      <c r="H48" s="2">
        <f t="shared" si="25"/>
        <v>661.09879452440487</v>
      </c>
      <c r="I48" s="2">
        <f t="shared" si="26"/>
        <v>149.90657820373946</v>
      </c>
      <c r="J48" s="2">
        <f t="shared" si="27"/>
        <v>1889.4699641219531</v>
      </c>
    </row>
    <row r="49" spans="1:10" x14ac:dyDescent="0.2">
      <c r="A49" s="22" t="s">
        <v>29</v>
      </c>
      <c r="B49" s="37">
        <v>949.42861187130029</v>
      </c>
      <c r="C49" s="38">
        <v>1</v>
      </c>
      <c r="D49" s="43">
        <v>949.42861187130029</v>
      </c>
      <c r="E49" s="1" t="s">
        <v>35</v>
      </c>
      <c r="F49" s="3">
        <v>4.7300000000000002E-2</v>
      </c>
      <c r="G49" s="39">
        <f t="shared" si="24"/>
        <v>44.907973341512502</v>
      </c>
      <c r="H49" s="2">
        <f t="shared" si="25"/>
        <v>27.528587658347163</v>
      </c>
      <c r="I49" s="2">
        <f t="shared" si="26"/>
        <v>6.2422082944702382</v>
      </c>
      <c r="J49" s="2">
        <f t="shared" si="27"/>
        <v>78.678769294329896</v>
      </c>
    </row>
    <row r="50" spans="1:10" x14ac:dyDescent="0.2">
      <c r="A50" s="22"/>
      <c r="B50" s="40"/>
      <c r="C50" s="41"/>
      <c r="D50" s="37"/>
      <c r="E50" s="44"/>
      <c r="F50" s="39"/>
      <c r="G50" s="39"/>
      <c r="H50" s="39"/>
      <c r="I50" s="2"/>
      <c r="J50" s="2"/>
    </row>
    <row r="51" spans="1:10" x14ac:dyDescent="0.2">
      <c r="A51" s="42" t="s">
        <v>46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">
      <c r="A52" s="45" t="s">
        <v>0</v>
      </c>
      <c r="B52" s="45">
        <v>125</v>
      </c>
      <c r="C52" s="46">
        <v>0.33</v>
      </c>
      <c r="D52" s="43">
        <v>41.25</v>
      </c>
      <c r="E52" s="4">
        <v>12</v>
      </c>
      <c r="F52" s="2">
        <v>44.34</v>
      </c>
      <c r="G52" s="39">
        <f t="shared" ref="G52:G55" si="28">D52*F52</f>
        <v>1829.0250000000001</v>
      </c>
      <c r="H52" s="2">
        <f t="shared" ref="H52:H55" si="29">G52*0.613</f>
        <v>1121.192325</v>
      </c>
      <c r="I52" s="2">
        <f t="shared" ref="I52:I55" si="30">G52*0.139</f>
        <v>254.23447500000003</v>
      </c>
      <c r="J52" s="2">
        <f t="shared" ref="J52:J55" si="31">SUM(G52:I52)</f>
        <v>3204.4518000000003</v>
      </c>
    </row>
    <row r="53" spans="1:10" x14ac:dyDescent="0.2">
      <c r="A53" s="22" t="s">
        <v>1</v>
      </c>
      <c r="B53" s="37">
        <v>15</v>
      </c>
      <c r="C53" s="38">
        <v>0.25</v>
      </c>
      <c r="D53" s="43">
        <v>3.75</v>
      </c>
      <c r="E53" s="1" t="s">
        <v>26</v>
      </c>
      <c r="F53" s="2">
        <v>62.3</v>
      </c>
      <c r="G53" s="39">
        <f t="shared" si="28"/>
        <v>233.625</v>
      </c>
      <c r="H53" s="2">
        <f t="shared" si="29"/>
        <v>143.21212499999999</v>
      </c>
      <c r="I53" s="2">
        <f t="shared" si="30"/>
        <v>32.473875</v>
      </c>
      <c r="J53" s="2">
        <f t="shared" si="31"/>
        <v>409.31100000000004</v>
      </c>
    </row>
    <row r="54" spans="1:10" x14ac:dyDescent="0.2">
      <c r="A54" s="22" t="s">
        <v>27</v>
      </c>
      <c r="B54" s="37">
        <v>15</v>
      </c>
      <c r="C54" s="38">
        <v>0.1</v>
      </c>
      <c r="D54" s="43">
        <v>1.5</v>
      </c>
      <c r="E54" s="1" t="s">
        <v>33</v>
      </c>
      <c r="F54" s="3">
        <v>24.99</v>
      </c>
      <c r="G54" s="39">
        <f t="shared" si="28"/>
        <v>37.484999999999999</v>
      </c>
      <c r="H54" s="2">
        <f t="shared" si="29"/>
        <v>22.978304999999999</v>
      </c>
      <c r="I54" s="2">
        <f t="shared" si="30"/>
        <v>5.2104150000000002</v>
      </c>
      <c r="J54" s="2">
        <f t="shared" si="31"/>
        <v>65.673720000000003</v>
      </c>
    </row>
    <row r="55" spans="1:10" x14ac:dyDescent="0.2">
      <c r="A55" s="22" t="s">
        <v>29</v>
      </c>
      <c r="B55" s="37">
        <v>15</v>
      </c>
      <c r="C55" s="38">
        <v>1</v>
      </c>
      <c r="D55" s="43">
        <v>15</v>
      </c>
      <c r="E55" s="1" t="s">
        <v>35</v>
      </c>
      <c r="F55" s="3">
        <v>4.7300000000000002E-2</v>
      </c>
      <c r="G55" s="39">
        <f t="shared" si="28"/>
        <v>0.70950000000000002</v>
      </c>
      <c r="H55" s="2">
        <f t="shared" si="29"/>
        <v>0.43492350000000002</v>
      </c>
      <c r="I55" s="2">
        <f t="shared" si="30"/>
        <v>9.8620500000000014E-2</v>
      </c>
      <c r="J55" s="2">
        <f t="shared" si="31"/>
        <v>1.243044</v>
      </c>
    </row>
    <row r="56" spans="1:10" x14ac:dyDescent="0.2">
      <c r="A56" s="22"/>
      <c r="B56" s="40"/>
      <c r="C56" s="41"/>
      <c r="D56" s="37"/>
      <c r="E56" s="44"/>
      <c r="F56" s="39"/>
      <c r="G56" s="39"/>
      <c r="H56" s="39"/>
      <c r="I56" s="2"/>
      <c r="J56" s="2"/>
    </row>
    <row r="57" spans="1:10" x14ac:dyDescent="0.2">
      <c r="A57" s="42" t="s">
        <v>32</v>
      </c>
      <c r="B57" s="42"/>
      <c r="C57" s="42"/>
      <c r="D57" s="42"/>
      <c r="E57" s="42"/>
      <c r="F57" s="42"/>
      <c r="G57" s="42"/>
      <c r="H57" s="42"/>
      <c r="I57" s="42"/>
      <c r="J57" s="42"/>
    </row>
    <row r="58" spans="1:10" s="47" customFormat="1" x14ac:dyDescent="0.2">
      <c r="A58" s="45" t="s">
        <v>39</v>
      </c>
      <c r="B58" s="45">
        <v>22</v>
      </c>
      <c r="C58" s="45">
        <v>3</v>
      </c>
      <c r="D58" s="40">
        <v>66</v>
      </c>
      <c r="E58" s="1">
        <v>12</v>
      </c>
      <c r="F58" s="2">
        <v>44.34</v>
      </c>
      <c r="G58" s="39">
        <f t="shared" ref="G58:G59" si="32">D58*F58</f>
        <v>2926.44</v>
      </c>
      <c r="H58" s="2">
        <f t="shared" ref="H58:H59" si="33">G58*0.613</f>
        <v>1793.9077199999999</v>
      </c>
      <c r="I58" s="2">
        <f t="shared" ref="I58:I59" si="34">G58*0.139</f>
        <v>406.77516000000003</v>
      </c>
      <c r="J58" s="2">
        <f t="shared" ref="J58:J59" si="35">SUM(G58:I58)</f>
        <v>5127.1228799999999</v>
      </c>
    </row>
    <row r="59" spans="1:10" x14ac:dyDescent="0.2">
      <c r="A59" s="22" t="s">
        <v>40</v>
      </c>
      <c r="B59" s="37">
        <v>300</v>
      </c>
      <c r="C59" s="40">
        <v>3</v>
      </c>
      <c r="D59" s="40">
        <v>900</v>
      </c>
      <c r="E59" s="1" t="s">
        <v>34</v>
      </c>
      <c r="F59" s="2">
        <v>13.05</v>
      </c>
      <c r="G59" s="39">
        <f t="shared" si="32"/>
        <v>11745</v>
      </c>
      <c r="H59" s="2">
        <f t="shared" si="33"/>
        <v>7199.6849999999995</v>
      </c>
      <c r="I59" s="2">
        <f t="shared" si="34"/>
        <v>1632.5550000000001</v>
      </c>
      <c r="J59" s="2">
        <f t="shared" si="35"/>
        <v>20577.239999999998</v>
      </c>
    </row>
    <row r="60" spans="1:10" x14ac:dyDescent="0.2">
      <c r="A60" s="22"/>
      <c r="B60" s="40"/>
      <c r="C60" s="41"/>
      <c r="D60" s="37"/>
      <c r="E60" s="44"/>
      <c r="F60" s="39"/>
      <c r="G60" s="39"/>
      <c r="H60" s="39"/>
      <c r="I60" s="2"/>
      <c r="J60" s="2"/>
    </row>
    <row r="61" spans="1:10" x14ac:dyDescent="0.2">
      <c r="A61" s="42" t="s">
        <v>31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">
      <c r="A62" s="22" t="s">
        <v>37</v>
      </c>
      <c r="B62" s="48">
        <v>75</v>
      </c>
      <c r="C62" s="40">
        <v>20</v>
      </c>
      <c r="D62" s="40">
        <v>1500</v>
      </c>
      <c r="E62" s="1">
        <v>12</v>
      </c>
      <c r="F62" s="2">
        <v>44.34</v>
      </c>
      <c r="G62" s="39">
        <f t="shared" ref="G62:G63" si="36">D62*F62</f>
        <v>66510</v>
      </c>
      <c r="H62" s="2">
        <f t="shared" ref="H62:H63" si="37">G62*0.613</f>
        <v>40770.629999999997</v>
      </c>
      <c r="I62" s="2">
        <f t="shared" ref="I62:I63" si="38">G62*0.139</f>
        <v>9244.8900000000012</v>
      </c>
      <c r="J62" s="2">
        <f t="shared" ref="J62:J63" si="39">SUM(G62:I62)</f>
        <v>116525.52</v>
      </c>
    </row>
    <row r="63" spans="1:10" x14ac:dyDescent="0.2">
      <c r="A63" s="22" t="s">
        <v>38</v>
      </c>
      <c r="B63" s="48">
        <v>175</v>
      </c>
      <c r="C63" s="40">
        <v>8</v>
      </c>
      <c r="D63" s="40">
        <v>1400</v>
      </c>
      <c r="E63" s="1" t="s">
        <v>33</v>
      </c>
      <c r="F63" s="3">
        <v>24.99</v>
      </c>
      <c r="G63" s="39">
        <f t="shared" si="36"/>
        <v>34986</v>
      </c>
      <c r="H63" s="2">
        <f t="shared" si="37"/>
        <v>21446.417999999998</v>
      </c>
      <c r="I63" s="2">
        <f t="shared" si="38"/>
        <v>4863.0540000000001</v>
      </c>
      <c r="J63" s="2">
        <f t="shared" si="39"/>
        <v>61295.471999999994</v>
      </c>
    </row>
    <row r="64" spans="1:10" x14ac:dyDescent="0.2">
      <c r="A64" s="40"/>
      <c r="B64" s="40"/>
      <c r="C64" s="41"/>
      <c r="D64" s="37"/>
      <c r="E64" s="49"/>
      <c r="F64" s="39"/>
      <c r="G64" s="39"/>
      <c r="H64" s="39"/>
      <c r="I64" s="2"/>
      <c r="J64" s="2"/>
    </row>
    <row r="65" spans="1:10" x14ac:dyDescent="0.2">
      <c r="A65" s="50" t="s">
        <v>2</v>
      </c>
      <c r="B65" s="40"/>
      <c r="C65" s="41"/>
      <c r="D65" s="37"/>
      <c r="E65" s="49"/>
      <c r="F65" s="39"/>
      <c r="G65" s="39"/>
      <c r="H65" s="39"/>
      <c r="I65" s="2"/>
      <c r="J65" s="2">
        <f>SUM(J7:J64)</f>
        <v>1725035.0944405627</v>
      </c>
    </row>
    <row r="67" spans="1:10" ht="14.25" x14ac:dyDescent="0.2">
      <c r="A67" s="47" t="s">
        <v>53</v>
      </c>
    </row>
  </sheetData>
  <mergeCells count="12">
    <mergeCell ref="A61:J61"/>
    <mergeCell ref="A57:J57"/>
    <mergeCell ref="A46:J46"/>
    <mergeCell ref="A1:J1"/>
    <mergeCell ref="E2:F2"/>
    <mergeCell ref="A20:J20"/>
    <mergeCell ref="A6:J6"/>
    <mergeCell ref="A34:J34"/>
    <mergeCell ref="A40:J40"/>
    <mergeCell ref="A14:J14"/>
    <mergeCell ref="A28:J28"/>
    <mergeCell ref="A51:J51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79</vt:lpstr>
      <vt:lpstr>'APHIS 79'!Print_Titles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2019-08-12T20:33:41Z</cp:lastPrinted>
  <dcterms:created xsi:type="dcterms:W3CDTF">2002-09-24T19:35:59Z</dcterms:created>
  <dcterms:modified xsi:type="dcterms:W3CDTF">2020-02-04T14:53:04Z</dcterms:modified>
  <cp:contentStatus/>
</cp:coreProperties>
</file>