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8"/>
  <workbookPr filterPrivacy="1"/>
  <xr:revisionPtr revIDLastSave="0" documentId="11_E3013D4A676AD0ABF131ED3E7B17F3AE339A734F" xr6:coauthVersionLast="45" xr6:coauthVersionMax="45" xr10:uidLastSave="{00000000-0000-0000-0000-000000000000}"/>
  <bookViews>
    <workbookView xWindow="0" yWindow="0" windowWidth="22260" windowHeight="12650" firstSheet="2" activeTab="2" xr2:uid="{00000000-000D-0000-FFFF-FFFF00000000}"/>
  </bookViews>
  <sheets>
    <sheet name="ICR Cost" sheetId="1" r:id="rId1"/>
    <sheet name="Federal Government Cost" sheetId="2" r:id="rId2"/>
    <sheet name="Grant Application Calculations" sheetId="3" r:id="rId3"/>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3" l="1"/>
  <c r="E15" i="3" l="1"/>
  <c r="F2" i="1" l="1"/>
  <c r="D12" i="3"/>
  <c r="F12" i="3" s="1"/>
  <c r="D11" i="3"/>
  <c r="F11" i="3" s="1"/>
  <c r="D10" i="3"/>
  <c r="F10" i="3" s="1"/>
  <c r="D9" i="3"/>
  <c r="F9" i="3" s="1"/>
  <c r="D8" i="3"/>
  <c r="F8" i="3" s="1"/>
  <c r="D7" i="3"/>
  <c r="F7" i="3" s="1"/>
  <c r="D6" i="3"/>
  <c r="F6" i="3" s="1"/>
  <c r="D5" i="3"/>
  <c r="F5" i="3" s="1"/>
  <c r="D4" i="3"/>
  <c r="F4" i="3" s="1"/>
  <c r="D3" i="3"/>
  <c r="F3" i="3" s="1"/>
  <c r="D2" i="3"/>
  <c r="F2" i="3" s="1"/>
  <c r="F15" i="3" s="1"/>
  <c r="D5" i="1" l="1"/>
  <c r="H2" i="1" s="1"/>
  <c r="D5" i="2" l="1"/>
  <c r="F2" i="2" s="1"/>
  <c r="E2" i="2"/>
  <c r="G2" i="2" s="1"/>
  <c r="E2" i="1" l="1"/>
  <c r="G2" i="1" l="1"/>
  <c r="I2" i="1" s="1"/>
</calcChain>
</file>

<file path=xl/sharedStrings.xml><?xml version="1.0" encoding="utf-8"?>
<sst xmlns="http://schemas.openxmlformats.org/spreadsheetml/2006/main" count="41" uniqueCount="35">
  <si>
    <t>Information Collection</t>
  </si>
  <si>
    <t>Regulation</t>
  </si>
  <si>
    <t>Respondents</t>
  </si>
  <si>
    <t>Responses per Respondent</t>
  </si>
  <si>
    <t>Number of Responses</t>
  </si>
  <si>
    <t>Hours per Response</t>
  </si>
  <si>
    <t>Burden Hours</t>
  </si>
  <si>
    <t>Salary Cost per Hour</t>
  </si>
  <si>
    <t>Total Salary Cost</t>
  </si>
  <si>
    <t>Total Burden Cost</t>
  </si>
  <si>
    <t>HMEP Grant Applications - Reporting</t>
  </si>
  <si>
    <t>Part 110</t>
  </si>
  <si>
    <t>OES Mean Hourly Wage</t>
  </si>
  <si>
    <t>Compensation Percentage</t>
  </si>
  <si>
    <t>Adjusted Mean Hourly Wage</t>
  </si>
  <si>
    <t xml:space="preserve">Occupation labor rates based on 2017 Occupational and Employment Statistics Survey (OES) for “Transportation, Storage, and Distribution Managers (11-3071).” https://www.bls.gov/oes/current/oes113071.htm The hourly mean wage for this occupation ($49.45) is adjusted to reflect the total costs of employee compensation based on the BLS Employer Costs for Employee Compensation Summary, which indicates that wages for civilian workers are 68.3 percent of total compensation (total wage = wage rate/wage % of total compensation). </t>
  </si>
  <si>
    <t>Hours/FTE</t>
  </si>
  <si>
    <t>Number of FTEs</t>
  </si>
  <si>
    <t>Total Hours</t>
  </si>
  <si>
    <t>Salary + Fringe and Overhead Per Hour</t>
  </si>
  <si>
    <t>For cost to review grant applications, PHMSA used hourly wage data from the Office of Personnel Management (OPM) to estimate wages for its staff at the 2019 General Schedule (GS) level 13, step 1, wage class for the Washington-Baltimore-Northern Virginia metropolitan area. In accordance with the OMB Circular No. A-76 (M-07-02; 2006), PHMSA included a load factor of 36.45 percent for the Federal wage to account for fringe benefits.</t>
  </si>
  <si>
    <t>Question/Topic</t>
  </si>
  <si>
    <t>Total Burden Hours</t>
  </si>
  <si>
    <t>General Grantee and Sub-grantee information</t>
  </si>
  <si>
    <t>Information on LEPCs</t>
  </si>
  <si>
    <t>Assessment of Potential Chemical Threats</t>
  </si>
  <si>
    <t xml:space="preserve">Assessment of Response Capabilities forAccidents/Incidents </t>
  </si>
  <si>
    <t>HMEP Planning and Training Grant Reporting</t>
  </si>
  <si>
    <t xml:space="preserve">HMEP Planning Goals and Objectives </t>
  </si>
  <si>
    <t>HMEP Training and Planning Assessment</t>
  </si>
  <si>
    <t>Hazmat Transportation Fees</t>
  </si>
  <si>
    <t xml:space="preserve">Grant Applicant is NIMS Compliant/Grant Application Is Reviewed By SERC </t>
  </si>
  <si>
    <t>HMEP Grant Program Administration</t>
  </si>
  <si>
    <t>OSRP Compliance Question</t>
  </si>
  <si>
    <t>Total Hours per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</si>
</sst>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
  </numFmts>
  <fonts count="7">
    <font>
      <sz val="11"/>
      <color theme="1"/>
      <name val="Calibri"/>
      <family val="2"/>
      <scheme val="minor"/>
    </font>
    <font>
      <sz val="11"/>
      <color theme="1"/>
      <name val="Calibri"/>
      <family val="2"/>
      <scheme val="minor"/>
    </font>
    <font>
      <b/>
      <u/>
      <sz val="12"/>
      <color theme="1"/>
      <name val="Times New Roman"/>
      <family val="1"/>
    </font>
    <font>
      <sz val="12"/>
      <color theme="1"/>
      <name val="Times New Roman"/>
      <family val="1"/>
    </font>
    <font>
      <sz val="11"/>
      <name val="Times New Roman"/>
      <family val="1"/>
    </font>
    <font>
      <b/>
      <sz val="11"/>
      <name val="Times New Roman"/>
      <family val="1"/>
    </font>
    <font>
      <b/>
      <sz val="12"/>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style="thin">
        <color theme="2"/>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6">
    <xf numFmtId="0" fontId="0" fillId="0" borderId="0" xfId="0"/>
    <xf numFmtId="0" fontId="2" fillId="0" borderId="1" xfId="0" applyFont="1" applyBorder="1" applyAlignment="1">
      <alignment horizontal="center" wrapText="1"/>
    </xf>
    <xf numFmtId="0" fontId="3" fillId="0" borderId="0" xfId="0" applyFont="1"/>
    <xf numFmtId="0" fontId="3" fillId="0" borderId="0" xfId="0" applyFont="1" applyAlignment="1">
      <alignment wrapText="1"/>
    </xf>
    <xf numFmtId="0" fontId="3" fillId="0" borderId="1" xfId="0" applyFont="1" applyBorder="1" applyAlignment="1">
      <alignment horizontal="center" wrapText="1"/>
    </xf>
    <xf numFmtId="8" fontId="3" fillId="0" borderId="1" xfId="0" applyNumberFormat="1" applyFont="1" applyBorder="1" applyAlignment="1">
      <alignment horizontal="center" wrapText="1"/>
    </xf>
    <xf numFmtId="37" fontId="3" fillId="0" borderId="1" xfId="1" applyNumberFormat="1" applyFont="1" applyBorder="1" applyAlignment="1">
      <alignment horizontal="center" wrapText="1"/>
    </xf>
    <xf numFmtId="8" fontId="3" fillId="0" borderId="0" xfId="0" applyNumberFormat="1" applyFont="1" applyAlignment="1">
      <alignment wrapText="1"/>
    </xf>
    <xf numFmtId="10" fontId="3" fillId="0" borderId="0" xfId="0" applyNumberFormat="1" applyFont="1" applyAlignment="1">
      <alignment wrapText="1"/>
    </xf>
    <xf numFmtId="164" fontId="3" fillId="0" borderId="0" xfId="0" applyNumberFormat="1" applyFont="1" applyAlignment="1">
      <alignment wrapText="1"/>
    </xf>
    <xf numFmtId="0" fontId="4" fillId="0" borderId="1" xfId="0" applyFont="1" applyFill="1" applyBorder="1" applyAlignment="1">
      <alignment horizontal="left" wrapText="1"/>
    </xf>
    <xf numFmtId="0" fontId="5" fillId="0" borderId="1" xfId="0" applyFont="1" applyFill="1" applyBorder="1" applyAlignment="1">
      <alignment wrapText="1"/>
    </xf>
    <xf numFmtId="164" fontId="4" fillId="0" borderId="1" xfId="0" applyNumberFormat="1" applyFont="1" applyFill="1" applyBorder="1" applyAlignment="1">
      <alignment wrapText="1"/>
    </xf>
    <xf numFmtId="10" fontId="4" fillId="0" borderId="1" xfId="0" applyNumberFormat="1" applyFont="1" applyFill="1" applyBorder="1" applyAlignment="1">
      <alignment wrapText="1"/>
    </xf>
    <xf numFmtId="0" fontId="2" fillId="0" borderId="1" xfId="0" applyFont="1" applyBorder="1" applyAlignment="1">
      <alignment wrapText="1"/>
    </xf>
    <xf numFmtId="0" fontId="6" fillId="0" borderId="0" xfId="0" applyFont="1"/>
    <xf numFmtId="0" fontId="3" fillId="0" borderId="1" xfId="0" applyFont="1" applyBorder="1" applyAlignment="1">
      <alignment horizontal="left" wrapText="1"/>
    </xf>
    <xf numFmtId="2" fontId="3" fillId="0" borderId="1" xfId="0" applyNumberFormat="1" applyFont="1" applyBorder="1" applyAlignment="1">
      <alignment horizontal="left" wrapText="1"/>
    </xf>
    <xf numFmtId="0" fontId="3" fillId="0" borderId="1" xfId="0" applyFont="1" applyBorder="1" applyAlignment="1">
      <alignment horizontal="right" wrapText="1"/>
    </xf>
    <xf numFmtId="0" fontId="3" fillId="3" borderId="1" xfId="0" applyFont="1" applyFill="1" applyBorder="1" applyAlignment="1">
      <alignment horizontal="right" wrapText="1"/>
    </xf>
    <xf numFmtId="164" fontId="3" fillId="0" borderId="1" xfId="2" applyNumberFormat="1" applyFont="1" applyBorder="1" applyAlignment="1">
      <alignment horizontal="right" wrapText="1"/>
    </xf>
    <xf numFmtId="165" fontId="3" fillId="0" borderId="1" xfId="0" applyNumberFormat="1" applyFont="1" applyBorder="1" applyAlignment="1">
      <alignment horizontal="right"/>
    </xf>
    <xf numFmtId="0" fontId="3" fillId="0" borderId="1" xfId="0" applyFont="1" applyBorder="1" applyAlignment="1">
      <alignment wrapText="1"/>
    </xf>
    <xf numFmtId="0" fontId="3" fillId="0" borderId="2" xfId="0" applyFont="1" applyBorder="1"/>
    <xf numFmtId="0" fontId="3" fillId="0" borderId="2" xfId="0" applyFont="1" applyBorder="1" applyAlignment="1">
      <alignment wrapText="1"/>
    </xf>
    <xf numFmtId="0" fontId="6" fillId="0" borderId="2" xfId="0" applyFont="1" applyBorder="1"/>
    <xf numFmtId="0" fontId="3" fillId="0" borderId="3" xfId="0" applyFont="1" applyBorder="1"/>
    <xf numFmtId="0" fontId="6" fillId="0" borderId="4" xfId="0" applyFont="1" applyBorder="1" applyAlignment="1">
      <alignment horizontal="right" wrapText="1"/>
    </xf>
    <xf numFmtId="0" fontId="6" fillId="3" borderId="4" xfId="0" applyFont="1" applyFill="1" applyBorder="1" applyAlignment="1">
      <alignment horizontal="right" wrapText="1"/>
    </xf>
    <xf numFmtId="0" fontId="6" fillId="0" borderId="4" xfId="0" applyFont="1" applyBorder="1" applyAlignment="1">
      <alignment wrapText="1"/>
    </xf>
    <xf numFmtId="164" fontId="6" fillId="0" borderId="4" xfId="2" applyNumberFormat="1" applyFont="1" applyBorder="1" applyAlignment="1">
      <alignment horizontal="right" wrapText="1"/>
    </xf>
    <xf numFmtId="165" fontId="6" fillId="0" borderId="4" xfId="0" applyNumberFormat="1" applyFont="1" applyBorder="1" applyAlignment="1">
      <alignment horizontal="right"/>
    </xf>
    <xf numFmtId="0" fontId="3" fillId="0" borderId="3" xfId="0" applyFont="1" applyBorder="1" applyAlignment="1">
      <alignment wrapText="1"/>
    </xf>
    <xf numFmtId="0" fontId="6" fillId="0" borderId="5" xfId="0" applyFont="1" applyBorder="1" applyAlignment="1">
      <alignment horizontal="left" wrapText="1"/>
    </xf>
    <xf numFmtId="2" fontId="6" fillId="0" borderId="5" xfId="0" applyNumberFormat="1" applyFont="1" applyBorder="1" applyAlignment="1">
      <alignment horizontal="left" wrapText="1"/>
    </xf>
    <xf numFmtId="0" fontId="6" fillId="0" borderId="5" xfId="0" applyFont="1" applyBorder="1" applyAlignment="1">
      <alignment horizontal="right" wrapText="1"/>
    </xf>
    <xf numFmtId="0" fontId="3" fillId="0" borderId="4" xfId="0" applyFont="1" applyBorder="1" applyAlignment="1">
      <alignment wrapText="1"/>
    </xf>
    <xf numFmtId="0" fontId="3" fillId="0" borderId="1" xfId="0" applyFont="1" applyBorder="1" applyAlignment="1">
      <alignment vertical="center" wrapText="1"/>
    </xf>
    <xf numFmtId="0" fontId="3" fillId="2" borderId="1" xfId="0" applyFont="1" applyFill="1" applyBorder="1" applyAlignment="1">
      <alignment wrapText="1"/>
    </xf>
    <xf numFmtId="0" fontId="3" fillId="2" borderId="1" xfId="0" applyFont="1" applyFill="1" applyBorder="1" applyAlignment="1">
      <alignment horizontal="center" wrapText="1"/>
    </xf>
    <xf numFmtId="0" fontId="3" fillId="0" borderId="1" xfId="0" applyFont="1" applyBorder="1" applyAlignment="1">
      <alignment horizontal="center"/>
    </xf>
    <xf numFmtId="166" fontId="3" fillId="2" borderId="1" xfId="0" applyNumberFormat="1" applyFont="1" applyFill="1" applyBorder="1" applyAlignment="1">
      <alignment horizontal="center" wrapText="1"/>
    </xf>
    <xf numFmtId="0" fontId="6" fillId="0" borderId="4" xfId="0" applyFont="1" applyBorder="1" applyAlignment="1">
      <alignment horizontal="left"/>
    </xf>
    <xf numFmtId="6" fontId="3" fillId="0" borderId="1" xfId="0" applyNumberFormat="1" applyFont="1" applyBorder="1" applyAlignment="1">
      <alignment horizontal="right"/>
    </xf>
    <xf numFmtId="0" fontId="3" fillId="0" borderId="6" xfId="0" applyFont="1" applyBorder="1"/>
    <xf numFmtId="0" fontId="3" fillId="0" borderId="1" xfId="0" applyFont="1" applyFill="1" applyBorder="1" applyAlignment="1">
      <alignment horizontal="lef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workbookViewId="0">
      <selection activeCell="E5" sqref="E5"/>
    </sheetView>
  </sheetViews>
  <sheetFormatPr defaultColWidth="9.140625" defaultRowHeight="15.6"/>
  <cols>
    <col min="1" max="1" width="49.140625" style="3" bestFit="1" customWidth="1"/>
    <col min="2" max="2" width="11.42578125" style="3" bestFit="1" customWidth="1"/>
    <col min="3" max="3" width="15.140625" style="3" customWidth="1"/>
    <col min="4" max="4" width="15.140625" style="3" bestFit="1" customWidth="1"/>
    <col min="5" max="5" width="11.85546875" style="3" customWidth="1"/>
    <col min="6" max="6" width="10.5703125" style="3" bestFit="1" customWidth="1"/>
    <col min="7" max="8" width="17.140625" style="3" customWidth="1"/>
    <col min="9" max="9" width="19.85546875" style="2" customWidth="1"/>
    <col min="10" max="10" width="14.85546875" style="2" customWidth="1"/>
    <col min="11" max="16384" width="9.140625" style="2"/>
  </cols>
  <sheetData>
    <row r="1" spans="1:11" ht="30.6">
      <c r="A1" s="14" t="s">
        <v>0</v>
      </c>
      <c r="B1" s="1" t="s">
        <v>1</v>
      </c>
      <c r="C1" s="1" t="s">
        <v>2</v>
      </c>
      <c r="D1" s="1" t="s">
        <v>3</v>
      </c>
      <c r="E1" s="1" t="s">
        <v>4</v>
      </c>
      <c r="F1" s="1" t="s">
        <v>5</v>
      </c>
      <c r="G1" s="1" t="s">
        <v>6</v>
      </c>
      <c r="H1" s="1" t="s">
        <v>7</v>
      </c>
      <c r="I1" s="1" t="s">
        <v>8</v>
      </c>
      <c r="J1" s="1" t="s">
        <v>9</v>
      </c>
      <c r="K1" s="26"/>
    </row>
    <row r="2" spans="1:11">
      <c r="A2" s="16" t="s">
        <v>10</v>
      </c>
      <c r="B2" s="17" t="s">
        <v>11</v>
      </c>
      <c r="C2" s="18">
        <v>62</v>
      </c>
      <c r="D2" s="18">
        <v>1</v>
      </c>
      <c r="E2" s="18">
        <f>D2*C2</f>
        <v>62</v>
      </c>
      <c r="F2" s="19">
        <f>'Grant Application Calculations'!E15</f>
        <v>83.26</v>
      </c>
      <c r="G2" s="22">
        <f>F2*E2</f>
        <v>5162.12</v>
      </c>
      <c r="H2" s="20">
        <f>D5</f>
        <v>72.400000000000006</v>
      </c>
      <c r="I2" s="21">
        <f>G2*H2</f>
        <v>373737.48800000001</v>
      </c>
      <c r="J2" s="43">
        <v>0</v>
      </c>
      <c r="K2" s="26"/>
    </row>
    <row r="3" spans="1:11" s="15" customFormat="1" ht="15">
      <c r="A3" s="33"/>
      <c r="B3" s="34"/>
      <c r="C3" s="35"/>
      <c r="D3" s="35"/>
      <c r="E3" s="27"/>
      <c r="F3" s="28"/>
      <c r="G3" s="29"/>
      <c r="H3" s="30"/>
      <c r="I3" s="31"/>
      <c r="J3" s="42"/>
      <c r="K3" s="25"/>
    </row>
    <row r="4" spans="1:11" ht="42.6">
      <c r="A4" s="10"/>
      <c r="B4" s="11" t="s">
        <v>12</v>
      </c>
      <c r="C4" s="11" t="s">
        <v>13</v>
      </c>
      <c r="D4" s="11" t="s">
        <v>14</v>
      </c>
      <c r="E4" s="32"/>
      <c r="F4" s="24"/>
      <c r="G4" s="24"/>
      <c r="H4" s="24"/>
      <c r="I4" s="23"/>
      <c r="J4" s="23"/>
      <c r="K4" s="23"/>
    </row>
    <row r="5" spans="1:11" ht="140.44999999999999">
      <c r="A5" s="10" t="s">
        <v>15</v>
      </c>
      <c r="B5" s="12">
        <v>49.45</v>
      </c>
      <c r="C5" s="13">
        <v>0.68300000000000005</v>
      </c>
      <c r="D5" s="12">
        <f>ROUND(B5/C5, 2)</f>
        <v>72.400000000000006</v>
      </c>
      <c r="E5" s="32"/>
      <c r="F5" s="24"/>
      <c r="G5" s="24"/>
      <c r="H5" s="24"/>
      <c r="I5" s="23"/>
      <c r="J5" s="23"/>
      <c r="K5" s="23"/>
    </row>
    <row r="6" spans="1:11">
      <c r="A6" s="36"/>
      <c r="B6" s="36"/>
      <c r="C6" s="36"/>
      <c r="D6" s="36"/>
      <c r="E6" s="24"/>
      <c r="F6" s="24"/>
      <c r="G6" s="24"/>
      <c r="H6" s="24"/>
      <c r="I6" s="23"/>
      <c r="J6" s="23"/>
      <c r="K6" s="23"/>
    </row>
    <row r="7" spans="1:11">
      <c r="A7" s="24"/>
      <c r="B7" s="24"/>
      <c r="C7" s="24"/>
      <c r="D7" s="24"/>
      <c r="E7" s="24"/>
      <c r="F7" s="24"/>
      <c r="G7" s="24"/>
      <c r="H7" s="24"/>
      <c r="I7" s="23"/>
      <c r="J7" s="23"/>
      <c r="K7" s="23"/>
    </row>
    <row r="8" spans="1:11">
      <c r="A8" s="24"/>
      <c r="B8" s="24"/>
      <c r="C8" s="24"/>
      <c r="D8" s="24"/>
      <c r="E8" s="24"/>
      <c r="F8" s="24"/>
      <c r="G8" s="24"/>
      <c r="H8" s="24"/>
      <c r="I8" s="23"/>
      <c r="J8" s="23"/>
      <c r="K8" s="23"/>
    </row>
    <row r="9" spans="1:11">
      <c r="A9" s="24"/>
      <c r="B9" s="24"/>
      <c r="C9" s="24"/>
      <c r="D9" s="24"/>
      <c r="E9" s="24"/>
      <c r="F9" s="24"/>
      <c r="G9" s="24"/>
      <c r="H9" s="24"/>
      <c r="I9" s="23"/>
      <c r="J9" s="23"/>
      <c r="K9" s="23"/>
    </row>
    <row r="10" spans="1:11">
      <c r="A10" s="24"/>
      <c r="B10" s="24"/>
      <c r="C10" s="24"/>
      <c r="D10" s="24"/>
      <c r="E10" s="24"/>
      <c r="F10" s="24"/>
      <c r="G10" s="24"/>
      <c r="H10" s="24"/>
      <c r="I10" s="23"/>
      <c r="J10" s="23"/>
      <c r="K10" s="2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
  <sheetViews>
    <sheetView workbookViewId="0">
      <selection activeCell="A5" sqref="A5"/>
    </sheetView>
  </sheetViews>
  <sheetFormatPr defaultRowHeight="14.45"/>
  <cols>
    <col min="1" max="1" width="56.85546875" customWidth="1"/>
    <col min="3" max="5" width="17.42578125" customWidth="1"/>
    <col min="6" max="6" width="19.85546875" customWidth="1"/>
    <col min="7" max="7" width="15.85546875" customWidth="1"/>
  </cols>
  <sheetData>
    <row r="1" spans="1:7" ht="30.6">
      <c r="C1" s="1" t="s">
        <v>16</v>
      </c>
      <c r="D1" s="1" t="s">
        <v>17</v>
      </c>
      <c r="E1" s="1" t="s">
        <v>18</v>
      </c>
      <c r="F1" s="1" t="s">
        <v>19</v>
      </c>
      <c r="G1" s="1" t="s">
        <v>8</v>
      </c>
    </row>
    <row r="2" spans="1:7" ht="15.6">
      <c r="C2" s="6">
        <v>1920</v>
      </c>
      <c r="D2" s="4">
        <v>2</v>
      </c>
      <c r="E2" s="6">
        <f>C2*D2</f>
        <v>3840</v>
      </c>
      <c r="F2" s="5">
        <f>D5</f>
        <v>64.841040000000007</v>
      </c>
      <c r="G2" s="5">
        <f>E2*F2</f>
        <v>248989.59360000002</v>
      </c>
    </row>
    <row r="5" spans="1:7" ht="123.95">
      <c r="A5" s="3" t="s">
        <v>20</v>
      </c>
      <c r="B5" s="7">
        <v>47.52</v>
      </c>
      <c r="C5" s="8">
        <v>0.36449999999999999</v>
      </c>
      <c r="D5" s="9">
        <f>B5*(100%+C5)</f>
        <v>64.841040000000007</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5"/>
  <sheetViews>
    <sheetView tabSelected="1" topLeftCell="A2" workbookViewId="0">
      <selection activeCell="F12" sqref="F12"/>
    </sheetView>
  </sheetViews>
  <sheetFormatPr defaultColWidth="8.85546875" defaultRowHeight="15.6"/>
  <cols>
    <col min="1" max="1" width="40.5703125" style="2" customWidth="1"/>
    <col min="2" max="2" width="13.140625" style="2" customWidth="1"/>
    <col min="3" max="3" width="13.5703125" style="3" customWidth="1"/>
    <col min="4" max="4" width="16.42578125" style="2" customWidth="1"/>
    <col min="5" max="5" width="23.5703125" style="2" customWidth="1"/>
    <col min="6" max="6" width="13.5703125" style="2" customWidth="1"/>
    <col min="7" max="16384" width="8.85546875" style="2"/>
  </cols>
  <sheetData>
    <row r="1" spans="1:8" ht="45.6">
      <c r="A1" s="1" t="s">
        <v>21</v>
      </c>
      <c r="B1" s="1" t="s">
        <v>2</v>
      </c>
      <c r="C1" s="1" t="s">
        <v>3</v>
      </c>
      <c r="D1" s="1" t="s">
        <v>4</v>
      </c>
      <c r="E1" s="1" t="s">
        <v>5</v>
      </c>
      <c r="F1" s="1" t="s">
        <v>22</v>
      </c>
      <c r="G1" s="3"/>
      <c r="H1" s="3"/>
    </row>
    <row r="2" spans="1:8" ht="30.95">
      <c r="A2" s="22" t="s">
        <v>23</v>
      </c>
      <c r="B2" s="4">
        <v>62</v>
      </c>
      <c r="C2" s="4">
        <v>1</v>
      </c>
      <c r="D2" s="4">
        <f t="shared" ref="D2:D12" si="0">C2*B2</f>
        <v>62</v>
      </c>
      <c r="E2" s="4">
        <v>16</v>
      </c>
      <c r="F2" s="4">
        <f>D2*E2</f>
        <v>992</v>
      </c>
    </row>
    <row r="3" spans="1:8">
      <c r="A3" s="22" t="s">
        <v>24</v>
      </c>
      <c r="B3" s="4">
        <v>62</v>
      </c>
      <c r="C3" s="4">
        <v>1</v>
      </c>
      <c r="D3" s="4">
        <f t="shared" si="0"/>
        <v>62</v>
      </c>
      <c r="E3" s="4">
        <v>16</v>
      </c>
      <c r="F3" s="4">
        <f t="shared" ref="F3:F12" si="1">D3*E3</f>
        <v>992</v>
      </c>
    </row>
    <row r="4" spans="1:8">
      <c r="A4" s="22" t="s">
        <v>25</v>
      </c>
      <c r="B4" s="4">
        <v>62</v>
      </c>
      <c r="C4" s="4">
        <v>1</v>
      </c>
      <c r="D4" s="4">
        <f t="shared" si="0"/>
        <v>62</v>
      </c>
      <c r="E4" s="4">
        <v>8</v>
      </c>
      <c r="F4" s="4">
        <f t="shared" si="1"/>
        <v>496</v>
      </c>
    </row>
    <row r="5" spans="1:8" ht="30.95">
      <c r="A5" s="37" t="s">
        <v>26</v>
      </c>
      <c r="B5" s="4">
        <v>62</v>
      </c>
      <c r="C5" s="4">
        <v>1</v>
      </c>
      <c r="D5" s="4">
        <f t="shared" si="0"/>
        <v>62</v>
      </c>
      <c r="E5" s="4">
        <v>8</v>
      </c>
      <c r="F5" s="4">
        <f t="shared" si="1"/>
        <v>496</v>
      </c>
    </row>
    <row r="6" spans="1:8" ht="30.95">
      <c r="A6" s="22" t="s">
        <v>27</v>
      </c>
      <c r="B6" s="4">
        <v>62</v>
      </c>
      <c r="C6" s="4">
        <v>1</v>
      </c>
      <c r="D6" s="4">
        <f t="shared" si="0"/>
        <v>62</v>
      </c>
      <c r="E6" s="4">
        <v>7</v>
      </c>
      <c r="F6" s="4">
        <f t="shared" si="1"/>
        <v>434</v>
      </c>
    </row>
    <row r="7" spans="1:8">
      <c r="A7" s="22" t="s">
        <v>28</v>
      </c>
      <c r="B7" s="4">
        <v>62</v>
      </c>
      <c r="C7" s="4">
        <v>1</v>
      </c>
      <c r="D7" s="4">
        <f t="shared" si="0"/>
        <v>62</v>
      </c>
      <c r="E7" s="4">
        <v>7</v>
      </c>
      <c r="F7" s="4">
        <f t="shared" si="1"/>
        <v>434</v>
      </c>
    </row>
    <row r="8" spans="1:8">
      <c r="A8" s="22" t="s">
        <v>29</v>
      </c>
      <c r="B8" s="4">
        <v>62</v>
      </c>
      <c r="C8" s="4">
        <v>1</v>
      </c>
      <c r="D8" s="4">
        <f t="shared" si="0"/>
        <v>62</v>
      </c>
      <c r="E8" s="4">
        <v>7</v>
      </c>
      <c r="F8" s="4">
        <f t="shared" si="1"/>
        <v>434</v>
      </c>
    </row>
    <row r="9" spans="1:8">
      <c r="A9" s="22" t="s">
        <v>30</v>
      </c>
      <c r="B9" s="4">
        <v>62</v>
      </c>
      <c r="C9" s="4">
        <v>1</v>
      </c>
      <c r="D9" s="4">
        <f t="shared" si="0"/>
        <v>62</v>
      </c>
      <c r="E9" s="4">
        <v>3.23</v>
      </c>
      <c r="F9" s="4">
        <f t="shared" si="1"/>
        <v>200.26</v>
      </c>
    </row>
    <row r="10" spans="1:8" ht="30.95">
      <c r="A10" s="37" t="s">
        <v>31</v>
      </c>
      <c r="B10" s="4">
        <v>62</v>
      </c>
      <c r="C10" s="4">
        <v>1</v>
      </c>
      <c r="D10" s="4">
        <f t="shared" si="0"/>
        <v>62</v>
      </c>
      <c r="E10" s="4">
        <v>5.5</v>
      </c>
      <c r="F10" s="4">
        <f t="shared" si="1"/>
        <v>341</v>
      </c>
    </row>
    <row r="11" spans="1:8">
      <c r="A11" s="22" t="s">
        <v>32</v>
      </c>
      <c r="B11" s="4">
        <v>62</v>
      </c>
      <c r="C11" s="4">
        <v>1</v>
      </c>
      <c r="D11" s="4">
        <f t="shared" si="0"/>
        <v>62</v>
      </c>
      <c r="E11" s="4">
        <v>5.5</v>
      </c>
      <c r="F11" s="4">
        <f t="shared" si="1"/>
        <v>341</v>
      </c>
    </row>
    <row r="12" spans="1:8">
      <c r="A12" s="38" t="s">
        <v>33</v>
      </c>
      <c r="B12" s="39">
        <v>62</v>
      </c>
      <c r="C12" s="39">
        <v>1</v>
      </c>
      <c r="D12" s="39">
        <f t="shared" si="0"/>
        <v>62</v>
      </c>
      <c r="E12" s="41">
        <f>2/60</f>
        <v>3.3333333333333333E-2</v>
      </c>
      <c r="F12" s="41">
        <f t="shared" si="1"/>
        <v>2.0666666666666664</v>
      </c>
    </row>
    <row r="14" spans="1:8">
      <c r="E14" s="40" t="s">
        <v>34</v>
      </c>
      <c r="F14" s="45" t="s">
        <v>18</v>
      </c>
    </row>
    <row r="15" spans="1:8">
      <c r="E15" s="40">
        <f>ROUND(SUM(E2:E13), 2)</f>
        <v>83.26</v>
      </c>
      <c r="F15" s="44">
        <f>SUM(F2:F14)</f>
        <v>5162.3266666666668</v>
      </c>
    </row>
  </sheetData>
  <pageMargins left="0.7" right="0.7" top="0.75" bottom="0.75" header="0.3" footer="0.3"/>
  <pageSetup orientation="landscape" verticalDpi="598"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6E5AAE-E409-410F-A57A-15D6EA101176}"/>
</file>

<file path=customXml/itemProps2.xml><?xml version="1.0" encoding="utf-8"?>
<ds:datastoreItem xmlns:ds="http://schemas.openxmlformats.org/officeDocument/2006/customXml" ds:itemID="{D8B97767-90F3-4D5D-A932-630CF756557A}"/>
</file>

<file path=customXml/itemProps3.xml><?xml version="1.0" encoding="utf-8"?>
<ds:datastoreItem xmlns:ds="http://schemas.openxmlformats.org/officeDocument/2006/customXml" ds:itemID="{76B0B3CE-CD53-4FE6-A47A-F77A8A0FB90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Andrews, Steven (PHMSA)</cp:lastModifiedBy>
  <cp:revision/>
  <dcterms:created xsi:type="dcterms:W3CDTF">2015-06-05T18:17:20Z</dcterms:created>
  <dcterms:modified xsi:type="dcterms:W3CDTF">2020-07-09T12:55:57Z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