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17"/>
  <workbookPr/>
  <mc:AlternateContent xmlns:mc="http://schemas.openxmlformats.org/markup-compatibility/2006">
    <mc:Choice Requires="x15">
      <x15ac:absPath xmlns:x15ac="http://schemas.microsoft.com/office/spreadsheetml/2010/11/ac" url="N:\PHH10\Information Collection Burden\OMB Control Numbers\2137-0572 - Testing Requirements for Non-Bulk Packaging\2019 HM-215O\"/>
    </mc:Choice>
  </mc:AlternateContent>
  <xr:revisionPtr revIDLastSave="60" documentId="11_B6EB1767F4A26E46E734F8930E5AB7489CC329AD" xr6:coauthVersionLast="45" xr6:coauthVersionMax="45" xr10:uidLastSave="{3F5D711C-8283-4570-B51D-23ABCD22200D}"/>
  <bookViews>
    <workbookView xWindow="0" yWindow="0" windowWidth="19176" windowHeight="8076" activeTab="1" xr2:uid="{00000000-000D-0000-FFFF-FFFF00000000}"/>
  </bookViews>
  <sheets>
    <sheet name="Sheet1" sheetId="1" r:id="rId1"/>
    <sheet name="Cost to Fed Government" sheetId="2" r:id="rId2"/>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 i="1" l="1"/>
  <c r="H14" i="1"/>
  <c r="H11" i="1"/>
  <c r="H8" i="1"/>
  <c r="H5" i="1"/>
  <c r="H2" i="1"/>
  <c r="E21" i="1" l="1"/>
  <c r="A2" i="2" l="1"/>
  <c r="A3" i="2"/>
  <c r="E14" i="1" l="1"/>
  <c r="G14" i="1" s="1"/>
  <c r="D18" i="1"/>
  <c r="E11" i="1"/>
  <c r="G11" i="1" s="1"/>
  <c r="E5" i="1"/>
  <c r="G5" i="1" s="1"/>
  <c r="E2" i="1"/>
  <c r="G2" i="1" l="1"/>
  <c r="I2" i="1" s="1"/>
  <c r="B3" i="2"/>
  <c r="D3" i="2" s="1"/>
  <c r="I14" i="1"/>
  <c r="K5" i="1"/>
  <c r="I5" i="1"/>
  <c r="K11" i="1"/>
  <c r="I11" i="1"/>
  <c r="K2" i="1"/>
  <c r="K14" i="1"/>
  <c r="E8" i="1"/>
  <c r="G8" i="1" s="1"/>
  <c r="I8" i="1" s="1"/>
  <c r="G18" i="1" l="1"/>
  <c r="F18" i="1"/>
  <c r="B2" i="2"/>
  <c r="K8" i="1"/>
  <c r="H18" i="1" s="1"/>
  <c r="E18" i="1"/>
  <c r="B4" i="2" l="1"/>
  <c r="D2" i="2"/>
  <c r="D4" i="2" s="1"/>
</calcChain>
</file>

<file path=xl/sharedStrings.xml><?xml version="1.0" encoding="utf-8"?>
<sst xmlns="http://schemas.openxmlformats.org/spreadsheetml/2006/main" count="71" uniqueCount="23">
  <si>
    <t>Regulation</t>
  </si>
  <si>
    <t>Information Collection</t>
  </si>
  <si>
    <t>Number of Respondents</t>
  </si>
  <si>
    <t>Response per Respondent</t>
  </si>
  <si>
    <t>Number of Responses</t>
  </si>
  <si>
    <t>Hours per Response</t>
  </si>
  <si>
    <t>Total Burden Hours</t>
  </si>
  <si>
    <t>Salary Cost per Hour</t>
  </si>
  <si>
    <t>Total Salary Cost</t>
  </si>
  <si>
    <t>Burden Cost per Hour</t>
  </si>
  <si>
    <t>Annual Burden Costs</t>
  </si>
  <si>
    <t>Testing Requirements for Non-Bulk Packaging - Reporting</t>
  </si>
  <si>
    <t>Additional Test Reports - Reporting</t>
  </si>
  <si>
    <t>Minutes per Response</t>
  </si>
  <si>
    <t>Test Reports - Recordkeeping</t>
  </si>
  <si>
    <t>178.2; 178.601</t>
  </si>
  <si>
    <t>Closure Instructions - Reporting</t>
  </si>
  <si>
    <t>Closure Instructions - Recordkeeping</t>
  </si>
  <si>
    <t>Total Burden Cost</t>
  </si>
  <si>
    <t>Occupation labor rates based on 2017 Occupational and Employment Statistics Survey (OES) for “Transportation, Storage, and Distribution Managers (11-3071)” in the Transportation and Warehousing industry. The hourly mean wage for this occupation ($48.43) is adjusted to reflect the total costs of employee compensation based on the BLS Employer Costs for Employee Compensation Summary, which indicates that wages for civilian workers are 68.3 percent of total compensation (total wage = wage rate/wage % of total compensation).</t>
  </si>
  <si>
    <t>Total Recordkeeping Hours</t>
  </si>
  <si>
    <t>Salary Cost - GS13 per Hour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</si>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</sst>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6">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2"/>
      </left>
      <right/>
      <top style="thin">
        <color theme="2"/>
      </top>
      <bottom style="thin">
        <color theme="2"/>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9" fontId="5" fillId="0" borderId="0" applyFont="0" applyFill="0" applyBorder="0" applyAlignment="0" applyProtection="0"/>
  </cellStyleXfs>
  <cellXfs count="34">
    <xf numFmtId="0" fontId="0" fillId="0" borderId="0" xfId="0"/>
    <xf numFmtId="0" fontId="1" fillId="0" borderId="1" xfId="0" applyFont="1" applyBorder="1" applyAlignment="1">
      <alignment wrapText="1"/>
    </xf>
    <xf numFmtId="0" fontId="1" fillId="0" borderId="0" xfId="0" applyFont="1" applyFill="1" applyAlignment="1">
      <alignment wrapText="1"/>
    </xf>
    <xf numFmtId="0" fontId="1" fillId="0" borderId="1" xfId="0" applyFont="1" applyFill="1" applyBorder="1" applyAlignment="1">
      <alignment wrapText="1"/>
    </xf>
    <xf numFmtId="1" fontId="1" fillId="0" borderId="1" xfId="0" applyNumberFormat="1" applyFont="1" applyFill="1" applyBorder="1" applyAlignment="1">
      <alignment wrapText="1"/>
    </xf>
    <xf numFmtId="0" fontId="4" fillId="0" borderId="1" xfId="0" applyFont="1" applyFill="1" applyBorder="1" applyAlignment="1">
      <alignment horizontal="center" wrapText="1"/>
    </xf>
    <xf numFmtId="8" fontId="1" fillId="0" borderId="1" xfId="0" applyNumberFormat="1" applyFont="1" applyFill="1" applyBorder="1" applyAlignment="1">
      <alignment wrapText="1"/>
    </xf>
    <xf numFmtId="0" fontId="1" fillId="0" borderId="0" xfId="0" applyFont="1" applyFill="1"/>
    <xf numFmtId="1" fontId="1" fillId="0" borderId="1" xfId="0" applyNumberFormat="1" applyFont="1" applyFill="1" applyBorder="1"/>
    <xf numFmtId="0" fontId="3" fillId="0" borderId="1" xfId="0" applyFont="1" applyFill="1" applyBorder="1"/>
    <xf numFmtId="1" fontId="3" fillId="0" borderId="1" xfId="0" applyNumberFormat="1" applyFont="1" applyFill="1" applyBorder="1"/>
    <xf numFmtId="165" fontId="3" fillId="0" borderId="1" xfId="0" applyNumberFormat="1" applyFont="1" applyFill="1" applyBorder="1"/>
    <xf numFmtId="0" fontId="2" fillId="0" borderId="1" xfId="0" applyFont="1" applyFill="1" applyBorder="1" applyAlignment="1">
      <alignment horizontal="center" wrapText="1"/>
    </xf>
    <xf numFmtId="164" fontId="1" fillId="0" borderId="1" xfId="0" applyNumberFormat="1" applyFont="1" applyFill="1" applyBorder="1" applyAlignment="1">
      <alignment wrapText="1"/>
    </xf>
    <xf numFmtId="0" fontId="1" fillId="0" borderId="1" xfId="0" applyFont="1" applyFill="1" applyBorder="1" applyAlignment="1">
      <alignment horizontal="right" wrapText="1"/>
    </xf>
    <xf numFmtId="6" fontId="1" fillId="0" borderId="1" xfId="0" applyNumberFormat="1" applyFont="1" applyFill="1" applyBorder="1" applyAlignment="1">
      <alignment wrapText="1"/>
    </xf>
    <xf numFmtId="8" fontId="1" fillId="0" borderId="2" xfId="0" applyNumberFormat="1" applyFont="1" applyFill="1" applyBorder="1" applyAlignment="1">
      <alignment wrapText="1"/>
    </xf>
    <xf numFmtId="9" fontId="1" fillId="0" borderId="2" xfId="1" applyFont="1" applyFill="1" applyBorder="1" applyAlignment="1">
      <alignment wrapText="1"/>
    </xf>
    <xf numFmtId="0" fontId="1" fillId="2" borderId="3" xfId="0" applyFont="1" applyFill="1" applyBorder="1" applyAlignment="1">
      <alignment wrapText="1"/>
    </xf>
    <xf numFmtId="0" fontId="1" fillId="0" borderId="0" xfId="0" applyFont="1" applyFill="1" applyBorder="1" applyAlignment="1">
      <alignment wrapText="1"/>
    </xf>
    <xf numFmtId="1" fontId="1" fillId="0" borderId="0" xfId="0" applyNumberFormat="1" applyFont="1" applyFill="1" applyBorder="1" applyAlignment="1">
      <alignment wrapText="1"/>
    </xf>
    <xf numFmtId="8" fontId="1" fillId="0" borderId="0" xfId="0" applyNumberFormat="1" applyFont="1" applyFill="1" applyBorder="1" applyAlignment="1">
      <alignment wrapText="1"/>
    </xf>
    <xf numFmtId="164" fontId="1" fillId="0" borderId="0" xfId="0" applyNumberFormat="1" applyFont="1" applyFill="1" applyBorder="1" applyAlignment="1">
      <alignment wrapText="1"/>
    </xf>
    <xf numFmtId="0" fontId="2" fillId="0" borderId="2" xfId="0" applyFont="1" applyFill="1" applyBorder="1" applyAlignment="1">
      <alignment horizontal="center" wrapText="1"/>
    </xf>
    <xf numFmtId="0" fontId="1" fillId="0" borderId="2" xfId="0" applyFont="1" applyFill="1" applyBorder="1" applyAlignment="1">
      <alignment wrapText="1"/>
    </xf>
    <xf numFmtId="1" fontId="1" fillId="0" borderId="2" xfId="0" applyNumberFormat="1" applyFont="1" applyFill="1" applyBorder="1" applyAlignment="1">
      <alignment wrapText="1"/>
    </xf>
    <xf numFmtId="6" fontId="1" fillId="0" borderId="2" xfId="0" applyNumberFormat="1" applyFont="1" applyFill="1" applyBorder="1" applyAlignment="1">
      <alignment wrapText="1"/>
    </xf>
    <xf numFmtId="164" fontId="1" fillId="0" borderId="2" xfId="0" applyNumberFormat="1" applyFont="1" applyFill="1" applyBorder="1" applyAlignment="1">
      <alignment wrapText="1"/>
    </xf>
    <xf numFmtId="0" fontId="2" fillId="0" borderId="5" xfId="0" applyFont="1" applyFill="1" applyBorder="1" applyAlignment="1">
      <alignment horizontal="center" wrapText="1"/>
    </xf>
    <xf numFmtId="0" fontId="1" fillId="0" borderId="4" xfId="0" applyFont="1" applyFill="1" applyBorder="1" applyAlignment="1">
      <alignment wrapText="1"/>
    </xf>
    <xf numFmtId="1" fontId="1" fillId="0" borderId="4" xfId="0" applyNumberFormat="1" applyFont="1" applyFill="1" applyBorder="1" applyAlignment="1">
      <alignment wrapText="1"/>
    </xf>
    <xf numFmtId="8" fontId="1" fillId="0" borderId="4" xfId="0" applyNumberFormat="1" applyFont="1" applyFill="1" applyBorder="1" applyAlignment="1">
      <alignment wrapText="1"/>
    </xf>
    <xf numFmtId="164" fontId="1" fillId="0" borderId="4" xfId="0" applyNumberFormat="1" applyFont="1" applyFill="1" applyBorder="1" applyAlignment="1">
      <alignment wrapText="1"/>
    </xf>
    <xf numFmtId="6" fontId="1" fillId="0" borderId="4" xfId="0" applyNumberFormat="1" applyFont="1" applyFill="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opLeftCell="D2" zoomScale="90" zoomScaleNormal="90" workbookViewId="0">
      <selection activeCell="H5" sqref="H5"/>
    </sheetView>
  </sheetViews>
  <sheetFormatPr defaultColWidth="9.140625" defaultRowHeight="15.6"/>
  <cols>
    <col min="1" max="1" width="11.42578125" style="2" customWidth="1"/>
    <col min="2" max="2" width="40.28515625" style="2" customWidth="1"/>
    <col min="3" max="3" width="15.140625" style="2" customWidth="1"/>
    <col min="4" max="4" width="15.28515625" style="2" customWidth="1"/>
    <col min="5" max="5" width="18" style="2" customWidth="1"/>
    <col min="6" max="6" width="15.42578125" style="2" customWidth="1"/>
    <col min="7" max="7" width="15.140625" style="2" customWidth="1"/>
    <col min="8" max="8" width="14.5703125" style="2" customWidth="1"/>
    <col min="9" max="9" width="15.28515625" style="2" customWidth="1"/>
    <col min="10" max="10" width="15" style="2" customWidth="1"/>
    <col min="11" max="11" width="16.140625" style="2" customWidth="1"/>
    <col min="12" max="12" width="15.28515625" style="2" customWidth="1"/>
    <col min="13" max="16384" width="9.140625" style="2"/>
  </cols>
  <sheetData>
    <row r="1" spans="1:12" ht="31.5">
      <c r="A1" s="23" t="s">
        <v>0</v>
      </c>
      <c r="B1" s="23" t="s">
        <v>1</v>
      </c>
      <c r="C1" s="23" t="s">
        <v>2</v>
      </c>
      <c r="D1" s="23" t="s">
        <v>3</v>
      </c>
      <c r="E1" s="23" t="s">
        <v>4</v>
      </c>
      <c r="F1" s="23" t="s">
        <v>5</v>
      </c>
      <c r="G1" s="23" t="s">
        <v>6</v>
      </c>
      <c r="H1" s="23" t="s">
        <v>7</v>
      </c>
      <c r="I1" s="23" t="s">
        <v>8</v>
      </c>
      <c r="J1" s="23" t="s">
        <v>9</v>
      </c>
      <c r="K1" s="23" t="s">
        <v>10</v>
      </c>
    </row>
    <row r="2" spans="1:12" ht="31.5">
      <c r="A2" s="24">
        <v>178.601</v>
      </c>
      <c r="B2" s="24" t="s">
        <v>11</v>
      </c>
      <c r="C2" s="25">
        <v>5000</v>
      </c>
      <c r="D2" s="24">
        <v>3</v>
      </c>
      <c r="E2" s="25">
        <f>C2*D2</f>
        <v>15000</v>
      </c>
      <c r="F2" s="25">
        <f>2+(1/60)</f>
        <v>2.0166666666666666</v>
      </c>
      <c r="G2" s="24">
        <f>E2*F2</f>
        <v>30250</v>
      </c>
      <c r="H2" s="16">
        <f>E21</f>
        <v>70.907759882869684</v>
      </c>
      <c r="I2" s="26">
        <f>G2*H2</f>
        <v>2144959.7364568077</v>
      </c>
      <c r="J2" s="27">
        <v>0</v>
      </c>
      <c r="K2" s="27">
        <f>G2*J2</f>
        <v>0</v>
      </c>
    </row>
    <row r="3" spans="1:12" ht="15.75">
      <c r="A3" s="19"/>
      <c r="B3" s="19"/>
      <c r="C3" s="19"/>
      <c r="D3" s="19"/>
      <c r="E3" s="20"/>
      <c r="F3" s="19"/>
      <c r="G3" s="19"/>
      <c r="H3" s="21"/>
      <c r="I3" s="21"/>
      <c r="J3" s="22"/>
      <c r="K3" s="22"/>
      <c r="L3" s="19"/>
    </row>
    <row r="4" spans="1:12" ht="31.5">
      <c r="A4" s="28" t="s">
        <v>0</v>
      </c>
      <c r="B4" s="23" t="s">
        <v>1</v>
      </c>
      <c r="C4" s="23" t="s">
        <v>2</v>
      </c>
      <c r="D4" s="23" t="s">
        <v>3</v>
      </c>
      <c r="E4" s="23" t="s">
        <v>4</v>
      </c>
      <c r="F4" s="23" t="s">
        <v>5</v>
      </c>
      <c r="G4" s="23" t="s">
        <v>6</v>
      </c>
      <c r="H4" s="23" t="s">
        <v>7</v>
      </c>
      <c r="I4" s="23" t="s">
        <v>8</v>
      </c>
      <c r="J4" s="23" t="s">
        <v>9</v>
      </c>
      <c r="K4" s="23" t="s">
        <v>10</v>
      </c>
    </row>
    <row r="5" spans="1:12" ht="15.75">
      <c r="A5" s="3">
        <v>173.16800000000001</v>
      </c>
      <c r="B5" s="29" t="s">
        <v>12</v>
      </c>
      <c r="C5" s="30">
        <v>10</v>
      </c>
      <c r="D5" s="29">
        <v>3</v>
      </c>
      <c r="E5" s="30">
        <f>C5*D5</f>
        <v>30</v>
      </c>
      <c r="F5" s="29">
        <v>2</v>
      </c>
      <c r="G5" s="29">
        <f t="shared" ref="G5" si="0">E5*F5</f>
        <v>60</v>
      </c>
      <c r="H5" s="31">
        <f>E21</f>
        <v>70.907759882869684</v>
      </c>
      <c r="I5" s="33">
        <f>G5*H5</f>
        <v>4254.4655929721812</v>
      </c>
      <c r="J5" s="32">
        <v>0</v>
      </c>
      <c r="K5" s="32">
        <f>G5*J5</f>
        <v>0</v>
      </c>
    </row>
    <row r="7" spans="1:12" ht="31.5">
      <c r="A7" s="23" t="s">
        <v>0</v>
      </c>
      <c r="B7" s="23" t="s">
        <v>1</v>
      </c>
      <c r="C7" s="12" t="s">
        <v>2</v>
      </c>
      <c r="D7" s="12" t="s">
        <v>3</v>
      </c>
      <c r="E7" s="12" t="s">
        <v>4</v>
      </c>
      <c r="F7" s="12" t="s">
        <v>13</v>
      </c>
      <c r="G7" s="12" t="s">
        <v>6</v>
      </c>
      <c r="H7" s="12" t="s">
        <v>7</v>
      </c>
      <c r="I7" s="12" t="s">
        <v>8</v>
      </c>
      <c r="J7" s="12" t="s">
        <v>9</v>
      </c>
      <c r="K7" s="12" t="s">
        <v>10</v>
      </c>
    </row>
    <row r="8" spans="1:12" ht="15.75">
      <c r="A8" s="3">
        <v>178.601</v>
      </c>
      <c r="B8" s="3" t="s">
        <v>14</v>
      </c>
      <c r="C8" s="4">
        <v>100</v>
      </c>
      <c r="D8" s="3">
        <v>10</v>
      </c>
      <c r="E8" s="4">
        <f>C8*D8</f>
        <v>1000</v>
      </c>
      <c r="F8" s="3">
        <v>6</v>
      </c>
      <c r="G8" s="3">
        <f>E8*(F8/60)</f>
        <v>100</v>
      </c>
      <c r="H8" s="6">
        <f>E21</f>
        <v>70.907759882869684</v>
      </c>
      <c r="I8" s="15">
        <f>G8*H8</f>
        <v>7090.7759882869686</v>
      </c>
      <c r="J8" s="13">
        <v>0</v>
      </c>
      <c r="K8" s="13">
        <f>G8*J8</f>
        <v>0</v>
      </c>
    </row>
    <row r="10" spans="1:12" ht="31.5">
      <c r="A10" s="23" t="s">
        <v>0</v>
      </c>
      <c r="B10" s="23" t="s">
        <v>1</v>
      </c>
      <c r="C10" s="12" t="s">
        <v>2</v>
      </c>
      <c r="D10" s="12" t="s">
        <v>3</v>
      </c>
      <c r="E10" s="12" t="s">
        <v>4</v>
      </c>
      <c r="F10" s="12" t="s">
        <v>5</v>
      </c>
      <c r="G10" s="12" t="s">
        <v>6</v>
      </c>
      <c r="H10" s="12" t="s">
        <v>7</v>
      </c>
      <c r="I10" s="12" t="s">
        <v>8</v>
      </c>
      <c r="J10" s="12" t="s">
        <v>9</v>
      </c>
      <c r="K10" s="12" t="s">
        <v>10</v>
      </c>
    </row>
    <row r="11" spans="1:12" ht="31.5">
      <c r="A11" s="14" t="s">
        <v>15</v>
      </c>
      <c r="B11" s="3" t="s">
        <v>16</v>
      </c>
      <c r="C11" s="4">
        <v>500</v>
      </c>
      <c r="D11" s="3">
        <v>1</v>
      </c>
      <c r="E11" s="4">
        <f>C11*D11</f>
        <v>500</v>
      </c>
      <c r="F11" s="3">
        <v>2</v>
      </c>
      <c r="G11" s="3">
        <f>E11*F11</f>
        <v>1000</v>
      </c>
      <c r="H11" s="6">
        <f>E21</f>
        <v>70.907759882869684</v>
      </c>
      <c r="I11" s="15">
        <f>G11*H11</f>
        <v>70907.759882869679</v>
      </c>
      <c r="J11" s="13">
        <v>0</v>
      </c>
      <c r="K11" s="13">
        <f>G11*J11</f>
        <v>0</v>
      </c>
    </row>
    <row r="13" spans="1:12" ht="31.5">
      <c r="A13" s="23" t="s">
        <v>0</v>
      </c>
      <c r="B13" s="23" t="s">
        <v>1</v>
      </c>
      <c r="C13" s="12" t="s">
        <v>2</v>
      </c>
      <c r="D13" s="12" t="s">
        <v>3</v>
      </c>
      <c r="E13" s="12" t="s">
        <v>4</v>
      </c>
      <c r="F13" s="12" t="s">
        <v>13</v>
      </c>
      <c r="G13" s="12" t="s">
        <v>6</v>
      </c>
      <c r="H13" s="12" t="s">
        <v>7</v>
      </c>
      <c r="I13" s="12" t="s">
        <v>8</v>
      </c>
      <c r="J13" s="12" t="s">
        <v>9</v>
      </c>
      <c r="K13" s="12" t="s">
        <v>10</v>
      </c>
    </row>
    <row r="14" spans="1:12" ht="15.75">
      <c r="A14" s="3">
        <v>178.2</v>
      </c>
      <c r="B14" s="3" t="s">
        <v>17</v>
      </c>
      <c r="C14" s="3">
        <v>16080</v>
      </c>
      <c r="D14" s="3">
        <v>1</v>
      </c>
      <c r="E14" s="4">
        <f>C14*D14</f>
        <v>16080</v>
      </c>
      <c r="F14" s="3">
        <v>5</v>
      </c>
      <c r="G14" s="4">
        <f>E14*(F14/60)</f>
        <v>1340</v>
      </c>
      <c r="H14" s="6">
        <f>E21</f>
        <v>70.907759882869684</v>
      </c>
      <c r="I14" s="15">
        <f>G14*H14</f>
        <v>95016.398243045376</v>
      </c>
      <c r="J14" s="13">
        <v>0</v>
      </c>
      <c r="K14" s="13">
        <f>G14*J14</f>
        <v>0</v>
      </c>
    </row>
    <row r="17" spans="2:8" ht="31.15">
      <c r="D17" s="12" t="s">
        <v>2</v>
      </c>
      <c r="E17" s="12" t="s">
        <v>4</v>
      </c>
      <c r="F17" s="12" t="s">
        <v>6</v>
      </c>
      <c r="G17" s="12" t="s">
        <v>8</v>
      </c>
      <c r="H17" s="12" t="s">
        <v>18</v>
      </c>
    </row>
    <row r="18" spans="2:8" ht="15.75">
      <c r="D18" s="4">
        <f>SUM(C14,C11,C8,C5,C2)</f>
        <v>21690</v>
      </c>
      <c r="E18" s="4">
        <f>SUM(E2,E5,E8,E11,E14,)</f>
        <v>32610</v>
      </c>
      <c r="F18" s="3">
        <f>SUM(G2,G5,G8,G11,G14,)</f>
        <v>32750</v>
      </c>
      <c r="G18" s="15">
        <f>SUM(I2,I5,I8,I11,I14)</f>
        <v>2322229.1361639816</v>
      </c>
      <c r="H18" s="13">
        <f>SUM(K2,K5,K8,K11,K14)</f>
        <v>0</v>
      </c>
    </row>
    <row r="21" spans="2:8" ht="225.75" customHeight="1">
      <c r="B21" s="18" t="s">
        <v>19</v>
      </c>
      <c r="C21" s="16">
        <v>48.43</v>
      </c>
      <c r="D21" s="17">
        <v>0.68300000000000005</v>
      </c>
      <c r="E21" s="16">
        <f>C21/D21</f>
        <v>70.907759882869684</v>
      </c>
    </row>
    <row r="22" spans="2:8" ht="15.75"/>
  </sheetData>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workbookViewId="0">
      <selection activeCell="C14" sqref="C14"/>
    </sheetView>
  </sheetViews>
  <sheetFormatPr defaultColWidth="9.140625" defaultRowHeight="15.6"/>
  <cols>
    <col min="1" max="2" width="17.42578125" style="7" customWidth="1"/>
    <col min="3" max="3" width="17.85546875" style="7" customWidth="1"/>
    <col min="4" max="4" width="19.7109375" style="7" customWidth="1"/>
    <col min="5" max="16384" width="9.140625" style="7"/>
  </cols>
  <sheetData>
    <row r="1" spans="1:4" s="2" customFormat="1" ht="46.9">
      <c r="A1" s="3"/>
      <c r="B1" s="5" t="s">
        <v>20</v>
      </c>
      <c r="C1" s="5" t="s">
        <v>21</v>
      </c>
      <c r="D1" s="5" t="s">
        <v>8</v>
      </c>
    </row>
    <row r="2" spans="1:4" s="2" customFormat="1" ht="31.15">
      <c r="A2" s="3" t="str">
        <f>Sheet1!B8</f>
        <v>Test Reports - Recordkeeping</v>
      </c>
      <c r="B2" s="4">
        <f>Sheet1!G8</f>
        <v>100</v>
      </c>
      <c r="C2" s="6">
        <v>46.46</v>
      </c>
      <c r="D2" s="6">
        <f>B2*C2</f>
        <v>4646</v>
      </c>
    </row>
    <row r="3" spans="1:4" ht="46.9">
      <c r="A3" s="1" t="str">
        <f>Sheet1!B14</f>
        <v>Closure Instructions - Recordkeeping</v>
      </c>
      <c r="B3" s="8">
        <f>Sheet1!G14</f>
        <v>1340</v>
      </c>
      <c r="C3" s="6">
        <v>46.46</v>
      </c>
      <c r="D3" s="6">
        <f>B3*C3</f>
        <v>62256.4</v>
      </c>
    </row>
    <row r="4" spans="1:4">
      <c r="A4" s="9" t="s">
        <v>22</v>
      </c>
      <c r="B4" s="10">
        <f>SUM(B2:B3)</f>
        <v>1440</v>
      </c>
      <c r="C4" s="9"/>
      <c r="D4" s="11">
        <f>SUM(D2:D3)</f>
        <v>66902.399999999994</v>
      </c>
    </row>
  </sheetData>
  <pageMargins left="0.7" right="0.7" top="0.75" bottom="0.75" header="0.3" footer="0.3"/>
  <pageSetup paperSize="193"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5A82F-B601-4FF1-8F3B-16E8E39F4E35}"/>
</file>

<file path=customXml/itemProps2.xml><?xml version="1.0" encoding="utf-8"?>
<ds:datastoreItem xmlns:ds="http://schemas.openxmlformats.org/officeDocument/2006/customXml" ds:itemID="{C3F6A46E-DEB6-41C7-80D1-F2A9423E9F81}"/>
</file>

<file path=customXml/itemProps3.xml><?xml version="1.0" encoding="utf-8"?>
<ds:datastoreItem xmlns:ds="http://schemas.openxmlformats.org/officeDocument/2006/customXml" ds:itemID="{0C28F6C1-C9B0-4FFC-9D75-CFE5E0312349}"/>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2020-06-24T20:39:22Z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