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PLS Documents for OMB\Final copies for posting\"/>
    </mc:Choice>
  </mc:AlternateContent>
  <xr:revisionPtr revIDLastSave="0" documentId="8_{DE0D9246-A36A-47F8-8035-6CF1B7DCE636}" xr6:coauthVersionLast="43" xr6:coauthVersionMax="43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tate burden" sheetId="1" r:id="rId1"/>
    <sheet name="OMB Burden" sheetId="2" r:id="rId2"/>
    <sheet name="Sheet1" sheetId="4" r:id="rId3"/>
    <sheet name="IMLS Staff-Contractors" sheetId="3" r:id="rId4"/>
  </sheets>
  <definedNames>
    <definedName name="_xlnm._FilterDatabase" localSheetId="0" hidden="1">'State burden'!$B$2:$D$2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3" l="1"/>
  <c r="B13" i="3"/>
  <c r="B15" i="3" s="1"/>
  <c r="C27" i="3"/>
  <c r="F27" i="3"/>
  <c r="C26" i="3"/>
  <c r="F26" i="3" s="1"/>
  <c r="F29" i="3" s="1"/>
  <c r="B7" i="3"/>
  <c r="B6" i="3"/>
  <c r="B9" i="3" s="1"/>
  <c r="B21" i="3" s="1"/>
  <c r="B5" i="3"/>
  <c r="D4" i="2"/>
  <c r="E4" i="2" s="1"/>
  <c r="C60" i="1"/>
  <c r="C61" i="1" s="1"/>
</calcChain>
</file>

<file path=xl/sharedStrings.xml><?xml version="1.0" encoding="utf-8"?>
<sst xmlns="http://schemas.openxmlformats.org/spreadsheetml/2006/main" count="110" uniqueCount="107">
  <si>
    <t>FY 2017</t>
  </si>
  <si>
    <t>State*</t>
  </si>
  <si>
    <t>Hours</t>
  </si>
  <si>
    <t>outlier</t>
  </si>
  <si>
    <t>PUERTO RICO</t>
  </si>
  <si>
    <t>VIRGIN ISLANDS</t>
  </si>
  <si>
    <t>ARIZONA</t>
  </si>
  <si>
    <t>ARKANSAS</t>
  </si>
  <si>
    <t>NORTHERN MARIANA ISLANDS</t>
  </si>
  <si>
    <t>AMERICAN SAMOA</t>
  </si>
  <si>
    <t>NEBRASKA</t>
  </si>
  <si>
    <t>CONNECTICUT</t>
  </si>
  <si>
    <t>SOUTH DAKOTA</t>
  </si>
  <si>
    <t>ALASKA</t>
  </si>
  <si>
    <t>HAWAII</t>
  </si>
  <si>
    <t>WEST VIRGINIA</t>
  </si>
  <si>
    <t>DISTRICT OF COLUMBIA</t>
  </si>
  <si>
    <t>FLORIDA</t>
  </si>
  <si>
    <t>GUAM</t>
  </si>
  <si>
    <t>SOUTH CAROLINA</t>
  </si>
  <si>
    <t>TENNESSEE</t>
  </si>
  <si>
    <t>MINNESOTA</t>
  </si>
  <si>
    <t>INDIANA</t>
  </si>
  <si>
    <t>NEW MEXICO</t>
  </si>
  <si>
    <t>MARYLAND</t>
  </si>
  <si>
    <t>MONTANA</t>
  </si>
  <si>
    <t>NEVADA</t>
  </si>
  <si>
    <t>VERMONT</t>
  </si>
  <si>
    <t>KENTUCKY</t>
  </si>
  <si>
    <t>MAINE</t>
  </si>
  <si>
    <t>LOUISIANA</t>
  </si>
  <si>
    <t>OKLAHOMA</t>
  </si>
  <si>
    <t>COLORADO</t>
  </si>
  <si>
    <t>NEW JERSEY</t>
  </si>
  <si>
    <t>NORTH DAKOTA</t>
  </si>
  <si>
    <t>GEORGIA</t>
  </si>
  <si>
    <t>TEXAS</t>
  </si>
  <si>
    <t>IDAHO</t>
  </si>
  <si>
    <t>ILLINOIS</t>
  </si>
  <si>
    <t>IOWA</t>
  </si>
  <si>
    <t>OREGON</t>
  </si>
  <si>
    <t>WASHINGTON</t>
  </si>
  <si>
    <t>RHODE ISLAND</t>
  </si>
  <si>
    <t>MICHIGAN</t>
  </si>
  <si>
    <t>NORTH CAROLINA</t>
  </si>
  <si>
    <t>WISCONSIN</t>
  </si>
  <si>
    <t>VIRGINIA</t>
  </si>
  <si>
    <t>WYOMING</t>
  </si>
  <si>
    <t>UTAH</t>
  </si>
  <si>
    <t>KANSAS</t>
  </si>
  <si>
    <t>CALIFORNIA</t>
  </si>
  <si>
    <t>MASSACHUSETTS</t>
  </si>
  <si>
    <t>MISSISSIPPI</t>
  </si>
  <si>
    <t>ALABAMA</t>
  </si>
  <si>
    <t>OHIO</t>
  </si>
  <si>
    <t>PENNSYLVANIA</t>
  </si>
  <si>
    <t>MISSOURI</t>
  </si>
  <si>
    <t>NEW HAMPSHIRE</t>
  </si>
  <si>
    <t>DELAWARE</t>
  </si>
  <si>
    <t>NEW YORK</t>
  </si>
  <si>
    <t>average</t>
  </si>
  <si>
    <t>Total hours</t>
  </si>
  <si>
    <t>(56 * average hours)</t>
  </si>
  <si>
    <t>PLS 2014-2016 OMB Burden Estimate using FY2015 PLS</t>
  </si>
  <si>
    <t>Respondents</t>
  </si>
  <si>
    <t>Minutes</t>
  </si>
  <si>
    <t>Time in hours</t>
  </si>
  <si>
    <t>Total Time (hours)</t>
  </si>
  <si>
    <t>Total Annual Costs</t>
  </si>
  <si>
    <t>Salary per hour:</t>
  </si>
  <si>
    <t xml:space="preserve">Salary source: </t>
  </si>
  <si>
    <t>https://www.bls.gov/ooh/Education-Training-and-Library/Librarians.htm</t>
  </si>
  <si>
    <t>PLS</t>
  </si>
  <si>
    <t>Staff</t>
  </si>
  <si>
    <t>Salary</t>
  </si>
  <si>
    <t>OIAL Staff 1</t>
  </si>
  <si>
    <t>calcuation:  yearly salary x 5%</t>
  </si>
  <si>
    <t>OIAL Staff 2</t>
  </si>
  <si>
    <t>calcuation:  yearly salary x 33%</t>
  </si>
  <si>
    <t>OIAL Staff 3</t>
  </si>
  <si>
    <t>calculation: yearly salary x 40%</t>
  </si>
  <si>
    <t>Misc IMLS Staff</t>
  </si>
  <si>
    <r>
      <t>average salary of other IMLS emplyees (Cam (OGC), CFO, OLS) x % = $</t>
    </r>
    <r>
      <rPr>
        <b/>
        <sz val="11"/>
        <color rgb="FFFF0000"/>
        <rFont val="Calibri"/>
        <family val="2"/>
        <scheme val="minor"/>
      </rPr>
      <t>115,000 x 10%</t>
    </r>
  </si>
  <si>
    <t>TOTAL</t>
  </si>
  <si>
    <t>Meeting Expenses</t>
  </si>
  <si>
    <t>Amount</t>
  </si>
  <si>
    <t>LSWG Meeting --July 2018 (DC)</t>
  </si>
  <si>
    <t>divided in 1/2 (PLS/SLAA)</t>
  </si>
  <si>
    <t>SDC Conference--December 2018 (Baltimore)</t>
  </si>
  <si>
    <t>based on 55 State + 6 Federal travelers (travel, hotel sleeping rooms; per diem), mtg. room rental, A/V, misc</t>
  </si>
  <si>
    <t>LSWG Meeting --December 2018 (Baltimore)</t>
  </si>
  <si>
    <t>Contractor</t>
  </si>
  <si>
    <t>AIR - Contractor</t>
  </si>
  <si>
    <t>(Option year 2: 9/2017-9/2018)</t>
  </si>
  <si>
    <t>GRAND TOTAL</t>
  </si>
  <si>
    <t>*2018 December SDC Conference + LSWG - includes 6  federal travelers (meeting was in Baltimore so feds attended at minimal cost)</t>
  </si>
  <si>
    <t>Meeting Travel Expenses</t>
  </si>
  <si>
    <t># of Travelers</t>
  </si>
  <si>
    <t>Lodging &amp; MI&amp;E Per Diem (ea)</t>
  </si>
  <si>
    <t>Airfare ave. (ea)</t>
  </si>
  <si>
    <t>MISC (ea)</t>
  </si>
  <si>
    <t>Total</t>
  </si>
  <si>
    <t>LSWG - July 2018 (DC)</t>
  </si>
  <si>
    <t>LSWG - December 2018 (Baltimore)</t>
  </si>
  <si>
    <t>Estimate</t>
  </si>
  <si>
    <t>lodging + 2 travel M&amp;IE</t>
  </si>
  <si>
    <t>Information provided in Justification A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</si>
</sst>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4" fontId="0" fillId="0" borderId="0" xfId="1" applyFont="1"/>
    <xf numFmtId="2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right"/>
    </xf>
    <xf numFmtId="3" fontId="2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4" fontId="0" fillId="0" borderId="0" xfId="0" applyNumberFormat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3" fontId="6" fillId="2" borderId="0" xfId="0" applyNumberFormat="1" applyFont="1" applyFill="1"/>
    <xf numFmtId="3" fontId="2" fillId="2" borderId="0" xfId="0" applyNumberFormat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2" fontId="4" fillId="0" borderId="0" xfId="0" applyNumberFormat="1" applyFont="1"/>
    <xf numFmtId="165" fontId="0" fillId="0" borderId="0" xfId="0" applyNumberFormat="1"/>
    <xf numFmtId="1" fontId="1" fillId="0" borderId="0" xfId="0" applyNumberFormat="1" applyFont="1"/>
    <xf numFmtId="0" fontId="2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1"/>
  <sheetViews>
    <sheetView zoomScale="80" zoomScaleNormal="8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H16" sqref="H16"/>
    </sheetView>
  </sheetViews>
  <sheetFormatPr defaultRowHeight="14.5" x14ac:dyDescent="0.35"/>
  <cols>
    <col min="2" max="2" width="10.7265625" customWidth="1"/>
    <col min="3" max="3" width="12.54296875" bestFit="1" customWidth="1"/>
  </cols>
  <sheetData>
    <row r="1" spans="2:4" ht="45" customHeight="1" x14ac:dyDescent="0.35">
      <c r="C1" s="27" t="s">
        <v>0</v>
      </c>
      <c r="D1" s="27"/>
    </row>
    <row r="2" spans="2:4" x14ac:dyDescent="0.35">
      <c r="B2" s="23" t="s">
        <v>1</v>
      </c>
      <c r="C2" s="1" t="s">
        <v>2</v>
      </c>
      <c r="D2" t="s">
        <v>3</v>
      </c>
    </row>
    <row r="3" spans="2:4" x14ac:dyDescent="0.35">
      <c r="B3" t="s">
        <v>4</v>
      </c>
      <c r="C3">
        <v>0</v>
      </c>
    </row>
    <row r="4" spans="2:4" x14ac:dyDescent="0.35">
      <c r="B4" t="s">
        <v>5</v>
      </c>
      <c r="C4">
        <v>0</v>
      </c>
    </row>
    <row r="5" spans="2:4" x14ac:dyDescent="0.35">
      <c r="B5" t="s">
        <v>6</v>
      </c>
      <c r="C5">
        <v>5</v>
      </c>
    </row>
    <row r="6" spans="2:4" x14ac:dyDescent="0.35">
      <c r="B6" t="s">
        <v>7</v>
      </c>
      <c r="C6">
        <v>15</v>
      </c>
    </row>
    <row r="7" spans="2:4" x14ac:dyDescent="0.35">
      <c r="B7" t="s">
        <v>8</v>
      </c>
      <c r="C7">
        <v>16</v>
      </c>
    </row>
    <row r="8" spans="2:4" x14ac:dyDescent="0.35">
      <c r="B8" t="s">
        <v>9</v>
      </c>
      <c r="C8">
        <v>18</v>
      </c>
    </row>
    <row r="9" spans="2:4" x14ac:dyDescent="0.35">
      <c r="B9" t="s">
        <v>10</v>
      </c>
      <c r="C9">
        <v>25</v>
      </c>
    </row>
    <row r="10" spans="2:4" x14ac:dyDescent="0.35">
      <c r="B10" t="s">
        <v>11</v>
      </c>
      <c r="C10">
        <v>30</v>
      </c>
    </row>
    <row r="11" spans="2:4" x14ac:dyDescent="0.35">
      <c r="B11" t="s">
        <v>12</v>
      </c>
      <c r="C11">
        <v>30</v>
      </c>
    </row>
    <row r="12" spans="2:4" x14ac:dyDescent="0.35">
      <c r="B12" t="s">
        <v>13</v>
      </c>
      <c r="C12">
        <v>32</v>
      </c>
    </row>
    <row r="13" spans="2:4" x14ac:dyDescent="0.35">
      <c r="B13" t="s">
        <v>14</v>
      </c>
      <c r="C13">
        <v>32</v>
      </c>
    </row>
    <row r="14" spans="2:4" x14ac:dyDescent="0.35">
      <c r="B14" t="s">
        <v>15</v>
      </c>
      <c r="C14">
        <v>35</v>
      </c>
    </row>
    <row r="15" spans="2:4" x14ac:dyDescent="0.35">
      <c r="B15" t="s">
        <v>16</v>
      </c>
      <c r="C15">
        <v>40</v>
      </c>
    </row>
    <row r="16" spans="2:4" x14ac:dyDescent="0.35">
      <c r="B16" t="s">
        <v>17</v>
      </c>
      <c r="C16">
        <v>40</v>
      </c>
    </row>
    <row r="17" spans="2:3" x14ac:dyDescent="0.35">
      <c r="B17" t="s">
        <v>18</v>
      </c>
      <c r="C17">
        <v>40</v>
      </c>
    </row>
    <row r="18" spans="2:3" x14ac:dyDescent="0.35">
      <c r="B18" t="s">
        <v>19</v>
      </c>
      <c r="C18">
        <v>40</v>
      </c>
    </row>
    <row r="19" spans="2:3" x14ac:dyDescent="0.35">
      <c r="B19" t="s">
        <v>20</v>
      </c>
      <c r="C19">
        <v>40</v>
      </c>
    </row>
    <row r="20" spans="2:3" x14ac:dyDescent="0.35">
      <c r="B20" t="s">
        <v>21</v>
      </c>
      <c r="C20">
        <v>45</v>
      </c>
    </row>
    <row r="21" spans="2:3" x14ac:dyDescent="0.35">
      <c r="B21" t="s">
        <v>22</v>
      </c>
      <c r="C21">
        <v>46</v>
      </c>
    </row>
    <row r="22" spans="2:3" x14ac:dyDescent="0.35">
      <c r="B22" t="s">
        <v>23</v>
      </c>
      <c r="C22">
        <v>46</v>
      </c>
    </row>
    <row r="23" spans="2:3" x14ac:dyDescent="0.35">
      <c r="B23" t="s">
        <v>24</v>
      </c>
      <c r="C23">
        <v>50</v>
      </c>
    </row>
    <row r="24" spans="2:3" x14ac:dyDescent="0.35">
      <c r="B24" t="s">
        <v>25</v>
      </c>
      <c r="C24">
        <v>55</v>
      </c>
    </row>
    <row r="25" spans="2:3" x14ac:dyDescent="0.35">
      <c r="B25" t="s">
        <v>26</v>
      </c>
      <c r="C25">
        <v>60</v>
      </c>
    </row>
    <row r="26" spans="2:3" x14ac:dyDescent="0.35">
      <c r="B26" t="s">
        <v>27</v>
      </c>
      <c r="C26">
        <v>60</v>
      </c>
    </row>
    <row r="27" spans="2:3" x14ac:dyDescent="0.35">
      <c r="B27" t="s">
        <v>28</v>
      </c>
      <c r="C27">
        <v>70</v>
      </c>
    </row>
    <row r="28" spans="2:3" x14ac:dyDescent="0.35">
      <c r="B28" t="s">
        <v>29</v>
      </c>
      <c r="C28">
        <v>70</v>
      </c>
    </row>
    <row r="29" spans="2:3" x14ac:dyDescent="0.35">
      <c r="B29" t="s">
        <v>30</v>
      </c>
      <c r="C29">
        <v>75</v>
      </c>
    </row>
    <row r="30" spans="2:3" x14ac:dyDescent="0.35">
      <c r="B30" t="s">
        <v>31</v>
      </c>
      <c r="C30">
        <v>75</v>
      </c>
    </row>
    <row r="31" spans="2:3" x14ac:dyDescent="0.35">
      <c r="B31" t="s">
        <v>32</v>
      </c>
      <c r="C31">
        <v>80</v>
      </c>
    </row>
    <row r="32" spans="2:3" x14ac:dyDescent="0.35">
      <c r="B32" t="s">
        <v>33</v>
      </c>
      <c r="C32">
        <v>80</v>
      </c>
    </row>
    <row r="33" spans="2:3" x14ac:dyDescent="0.35">
      <c r="B33" t="s">
        <v>34</v>
      </c>
      <c r="C33">
        <v>80</v>
      </c>
    </row>
    <row r="34" spans="2:3" x14ac:dyDescent="0.35">
      <c r="B34" t="s">
        <v>35</v>
      </c>
      <c r="C34">
        <v>90</v>
      </c>
    </row>
    <row r="35" spans="2:3" x14ac:dyDescent="0.35">
      <c r="B35" t="s">
        <v>36</v>
      </c>
      <c r="C35">
        <v>95</v>
      </c>
    </row>
    <row r="36" spans="2:3" x14ac:dyDescent="0.35">
      <c r="B36" t="s">
        <v>37</v>
      </c>
      <c r="C36">
        <v>100</v>
      </c>
    </row>
    <row r="37" spans="2:3" x14ac:dyDescent="0.35">
      <c r="B37" t="s">
        <v>38</v>
      </c>
      <c r="C37">
        <v>100</v>
      </c>
    </row>
    <row r="38" spans="2:3" x14ac:dyDescent="0.35">
      <c r="B38" t="s">
        <v>39</v>
      </c>
      <c r="C38">
        <v>100</v>
      </c>
    </row>
    <row r="39" spans="2:3" x14ac:dyDescent="0.35">
      <c r="B39" t="s">
        <v>40</v>
      </c>
      <c r="C39">
        <v>100</v>
      </c>
    </row>
    <row r="40" spans="2:3" x14ac:dyDescent="0.35">
      <c r="B40" t="s">
        <v>41</v>
      </c>
      <c r="C40">
        <v>100</v>
      </c>
    </row>
    <row r="41" spans="2:3" x14ac:dyDescent="0.35">
      <c r="B41" t="s">
        <v>42</v>
      </c>
      <c r="C41">
        <v>110</v>
      </c>
    </row>
    <row r="42" spans="2:3" x14ac:dyDescent="0.35">
      <c r="B42" t="s">
        <v>43</v>
      </c>
      <c r="C42">
        <v>120</v>
      </c>
    </row>
    <row r="43" spans="2:3" x14ac:dyDescent="0.35">
      <c r="B43" t="s">
        <v>44</v>
      </c>
      <c r="C43">
        <v>120</v>
      </c>
    </row>
    <row r="44" spans="2:3" x14ac:dyDescent="0.35">
      <c r="B44" t="s">
        <v>45</v>
      </c>
      <c r="C44">
        <v>120</v>
      </c>
    </row>
    <row r="45" spans="2:3" x14ac:dyDescent="0.35">
      <c r="B45" t="s">
        <v>46</v>
      </c>
      <c r="C45">
        <v>125</v>
      </c>
    </row>
    <row r="46" spans="2:3" x14ac:dyDescent="0.35">
      <c r="B46" t="s">
        <v>47</v>
      </c>
      <c r="C46">
        <v>125</v>
      </c>
    </row>
    <row r="47" spans="2:3" x14ac:dyDescent="0.35">
      <c r="B47" t="s">
        <v>48</v>
      </c>
      <c r="C47">
        <v>136</v>
      </c>
    </row>
    <row r="48" spans="2:3" x14ac:dyDescent="0.35">
      <c r="B48" t="s">
        <v>49</v>
      </c>
      <c r="C48">
        <v>144</v>
      </c>
    </row>
    <row r="49" spans="2:4" x14ac:dyDescent="0.35">
      <c r="B49" t="s">
        <v>50</v>
      </c>
      <c r="C49">
        <v>150</v>
      </c>
    </row>
    <row r="50" spans="2:4" x14ac:dyDescent="0.35">
      <c r="B50" t="s">
        <v>51</v>
      </c>
      <c r="C50">
        <v>150</v>
      </c>
    </row>
    <row r="51" spans="2:4" x14ac:dyDescent="0.35">
      <c r="B51" t="s">
        <v>52</v>
      </c>
      <c r="C51">
        <v>151</v>
      </c>
    </row>
    <row r="52" spans="2:4" x14ac:dyDescent="0.35">
      <c r="B52" t="s">
        <v>53</v>
      </c>
      <c r="C52">
        <v>188</v>
      </c>
    </row>
    <row r="53" spans="2:4" x14ac:dyDescent="0.35">
      <c r="B53" t="s">
        <v>54</v>
      </c>
      <c r="C53">
        <v>200</v>
      </c>
    </row>
    <row r="54" spans="2:4" x14ac:dyDescent="0.35">
      <c r="B54" t="s">
        <v>55</v>
      </c>
      <c r="C54">
        <v>220</v>
      </c>
    </row>
    <row r="55" spans="2:4" x14ac:dyDescent="0.35">
      <c r="B55" t="s">
        <v>56</v>
      </c>
      <c r="C55">
        <v>225</v>
      </c>
    </row>
    <row r="56" spans="2:4" x14ac:dyDescent="0.35">
      <c r="B56" t="s">
        <v>57</v>
      </c>
      <c r="C56">
        <v>286</v>
      </c>
    </row>
    <row r="57" spans="2:4" x14ac:dyDescent="0.35">
      <c r="B57" t="s">
        <v>58</v>
      </c>
      <c r="D57">
        <v>5</v>
      </c>
    </row>
    <row r="58" spans="2:4" x14ac:dyDescent="0.35">
      <c r="B58" t="s">
        <v>59</v>
      </c>
      <c r="D58">
        <v>295</v>
      </c>
    </row>
    <row r="60" spans="2:4" x14ac:dyDescent="0.35">
      <c r="B60" t="s">
        <v>60</v>
      </c>
      <c r="C60" s="25">
        <f>AVERAGE(C3:C58)</f>
        <v>84.907407407407405</v>
      </c>
    </row>
    <row r="61" spans="2:4" x14ac:dyDescent="0.35">
      <c r="B61" s="1" t="s">
        <v>61</v>
      </c>
      <c r="C61" s="26">
        <f>SUM(56*C60)</f>
        <v>4754.8148148148148</v>
      </c>
      <c r="D61" s="5" t="s">
        <v>62</v>
      </c>
    </row>
  </sheetData>
  <autoFilter ref="B2:D2" xr:uid="{B1E96D9D-82CD-43C6-BFCC-8E4B79C5A444}">
    <sortState xmlns:xlrd2="http://schemas.microsoft.com/office/spreadsheetml/2017/richdata2" ref="B3:D58">
      <sortCondition ref="C2"/>
    </sortState>
  </autoFilter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tabSelected="1" workbookViewId="0">
      <selection activeCell="B13" sqref="B13"/>
    </sheetView>
  </sheetViews>
  <sheetFormatPr defaultRowHeight="14.5" x14ac:dyDescent="0.35"/>
  <cols>
    <col min="1" max="1" width="17.1796875" customWidth="1"/>
    <col min="2" max="2" width="19.26953125" customWidth="1"/>
    <col min="3" max="3" width="17.26953125" customWidth="1"/>
    <col min="4" max="4" width="17.81640625" customWidth="1"/>
    <col min="5" max="5" width="18.7265625" bestFit="1" customWidth="1"/>
  </cols>
  <sheetData>
    <row r="2" spans="1:5" x14ac:dyDescent="0.35">
      <c r="A2" t="s">
        <v>63</v>
      </c>
    </row>
    <row r="3" spans="1:5" ht="15.5" x14ac:dyDescent="0.35">
      <c r="A3" s="2" t="s">
        <v>64</v>
      </c>
      <c r="B3" s="2" t="s">
        <v>65</v>
      </c>
      <c r="C3" s="2" t="s">
        <v>66</v>
      </c>
      <c r="D3" s="3" t="s">
        <v>67</v>
      </c>
      <c r="E3" s="2" t="s">
        <v>68</v>
      </c>
    </row>
    <row r="4" spans="1:5" ht="15.5" x14ac:dyDescent="0.35">
      <c r="A4" s="2">
        <v>56</v>
      </c>
      <c r="B4" s="2"/>
      <c r="C4" s="24">
        <v>84.9</v>
      </c>
      <c r="D4" s="24">
        <f>A4*C4</f>
        <v>4754.4000000000005</v>
      </c>
      <c r="E4" s="4">
        <f>SUM(D4*28.39)</f>
        <v>134977.41600000003</v>
      </c>
    </row>
    <row r="5" spans="1:5" ht="15.5" x14ac:dyDescent="0.35">
      <c r="A5" s="2"/>
      <c r="B5" s="2"/>
      <c r="C5" s="2"/>
      <c r="D5" s="2"/>
    </row>
    <row r="6" spans="1:5" ht="15.5" x14ac:dyDescent="0.35">
      <c r="C6" s="2"/>
    </row>
    <row r="8" spans="1:5" x14ac:dyDescent="0.35">
      <c r="A8" t="s">
        <v>69</v>
      </c>
      <c r="B8">
        <v>28.39</v>
      </c>
    </row>
    <row r="9" spans="1:5" x14ac:dyDescent="0.35">
      <c r="A9" t="s">
        <v>70</v>
      </c>
      <c r="B9" t="s">
        <v>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89DC-8FEC-474E-8A3B-4BEE328DC074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0"/>
  <sheetViews>
    <sheetView workbookViewId="0">
      <selection activeCell="I14" sqref="I14"/>
    </sheetView>
  </sheetViews>
  <sheetFormatPr defaultRowHeight="14.5" x14ac:dyDescent="0.35"/>
  <cols>
    <col min="1" max="1" width="41" customWidth="1"/>
    <col min="2" max="2" width="11" customWidth="1"/>
    <col min="5" max="5" width="12.54296875" customWidth="1"/>
    <col min="6" max="6" width="10.1796875" bestFit="1" customWidth="1"/>
    <col min="12" max="12" width="10.1796875" bestFit="1" customWidth="1"/>
  </cols>
  <sheetData>
    <row r="2" spans="1:12" x14ac:dyDescent="0.35">
      <c r="A2" s="1" t="s">
        <v>72</v>
      </c>
    </row>
    <row r="4" spans="1:12" x14ac:dyDescent="0.35">
      <c r="A4" s="16" t="s">
        <v>73</v>
      </c>
      <c r="B4" s="19" t="s">
        <v>74</v>
      </c>
    </row>
    <row r="5" spans="1:12" x14ac:dyDescent="0.35">
      <c r="A5" t="s">
        <v>75</v>
      </c>
      <c r="B5" s="9">
        <f>SUM(137849*5%)</f>
        <v>6892.4500000000007</v>
      </c>
      <c r="C5" t="s">
        <v>76</v>
      </c>
      <c r="L5" s="6"/>
    </row>
    <row r="6" spans="1:12" x14ac:dyDescent="0.35">
      <c r="A6" t="s">
        <v>77</v>
      </c>
      <c r="B6" s="9">
        <f>SUM(117191*33%)</f>
        <v>38673.03</v>
      </c>
      <c r="C6" t="s">
        <v>78</v>
      </c>
      <c r="L6" s="6"/>
    </row>
    <row r="7" spans="1:12" x14ac:dyDescent="0.35">
      <c r="A7" s="13" t="s">
        <v>79</v>
      </c>
      <c r="B7" s="9">
        <f>SUM(102477*40%)</f>
        <v>40990.800000000003</v>
      </c>
      <c r="C7" t="s">
        <v>80</v>
      </c>
      <c r="L7" s="14"/>
    </row>
    <row r="8" spans="1:12" x14ac:dyDescent="0.35">
      <c r="A8" s="13" t="s">
        <v>81</v>
      </c>
      <c r="B8" s="10">
        <f>SUM(115000*10%)</f>
        <v>11500</v>
      </c>
      <c r="C8" t="s">
        <v>82</v>
      </c>
    </row>
    <row r="9" spans="1:12" x14ac:dyDescent="0.35">
      <c r="A9" s="7" t="s">
        <v>83</v>
      </c>
      <c r="B9" s="11">
        <f>SUM(B5:B8)</f>
        <v>98056.28</v>
      </c>
    </row>
    <row r="10" spans="1:12" x14ac:dyDescent="0.35">
      <c r="A10" s="7"/>
      <c r="B10" s="1"/>
    </row>
    <row r="11" spans="1:12" x14ac:dyDescent="0.35">
      <c r="A11" s="16" t="s">
        <v>84</v>
      </c>
      <c r="B11" s="20" t="s">
        <v>85</v>
      </c>
    </row>
    <row r="12" spans="1:12" x14ac:dyDescent="0.35">
      <c r="A12" t="s">
        <v>86</v>
      </c>
      <c r="B12" s="9">
        <v>3590</v>
      </c>
      <c r="C12" t="s">
        <v>87</v>
      </c>
      <c r="L12" s="12"/>
    </row>
    <row r="13" spans="1:12" x14ac:dyDescent="0.35">
      <c r="A13" t="s">
        <v>88</v>
      </c>
      <c r="B13" s="9">
        <f>(108002-3242)</f>
        <v>104760</v>
      </c>
      <c r="C13" t="s">
        <v>89</v>
      </c>
      <c r="L13" s="12"/>
    </row>
    <row r="14" spans="1:12" x14ac:dyDescent="0.35">
      <c r="A14" t="s">
        <v>90</v>
      </c>
      <c r="B14" s="10">
        <v>3242</v>
      </c>
      <c r="C14" t="s">
        <v>87</v>
      </c>
    </row>
    <row r="15" spans="1:12" x14ac:dyDescent="0.35">
      <c r="B15" s="11">
        <f>SUM(B12:B14)</f>
        <v>111592</v>
      </c>
    </row>
    <row r="16" spans="1:12" x14ac:dyDescent="0.35">
      <c r="B16" s="8"/>
    </row>
    <row r="17" spans="1:12" x14ac:dyDescent="0.35">
      <c r="A17" s="16" t="s">
        <v>91</v>
      </c>
      <c r="B17" s="21" t="s">
        <v>85</v>
      </c>
    </row>
    <row r="18" spans="1:12" x14ac:dyDescent="0.35">
      <c r="A18" t="s">
        <v>92</v>
      </c>
      <c r="B18" s="9">
        <v>555047</v>
      </c>
    </row>
    <row r="19" spans="1:12" x14ac:dyDescent="0.35">
      <c r="A19" t="s">
        <v>93</v>
      </c>
      <c r="B19" s="15"/>
    </row>
    <row r="21" spans="1:12" x14ac:dyDescent="0.35">
      <c r="A21" s="7" t="s">
        <v>94</v>
      </c>
      <c r="B21" s="11">
        <f>SUM(B9+B15+B18)</f>
        <v>764695.28</v>
      </c>
    </row>
    <row r="22" spans="1:12" x14ac:dyDescent="0.35">
      <c r="L22" s="12"/>
    </row>
    <row r="23" spans="1:12" x14ac:dyDescent="0.35">
      <c r="A23" t="s">
        <v>95</v>
      </c>
    </row>
    <row r="25" spans="1:12" ht="58" x14ac:dyDescent="0.35">
      <c r="A25" s="16" t="s">
        <v>96</v>
      </c>
      <c r="B25" s="17" t="s">
        <v>97</v>
      </c>
      <c r="C25" s="17" t="s">
        <v>98</v>
      </c>
      <c r="D25" s="18" t="s">
        <v>99</v>
      </c>
      <c r="E25" s="18" t="s">
        <v>100</v>
      </c>
      <c r="F25" s="16" t="s">
        <v>101</v>
      </c>
    </row>
    <row r="26" spans="1:12" x14ac:dyDescent="0.35">
      <c r="A26" t="s">
        <v>102</v>
      </c>
      <c r="B26">
        <v>10</v>
      </c>
      <c r="C26" s="9">
        <f>179+57+57</f>
        <v>293</v>
      </c>
      <c r="D26" s="9">
        <v>400</v>
      </c>
      <c r="E26" s="6">
        <v>25</v>
      </c>
      <c r="F26" s="9">
        <f>(SUM(C26+E26+D26))*10</f>
        <v>7180</v>
      </c>
    </row>
    <row r="27" spans="1:12" x14ac:dyDescent="0.35">
      <c r="A27" t="s">
        <v>103</v>
      </c>
      <c r="B27">
        <v>10</v>
      </c>
      <c r="C27">
        <f>117+53.25+53.25</f>
        <v>223.5</v>
      </c>
      <c r="D27">
        <v>400</v>
      </c>
      <c r="E27">
        <v>25</v>
      </c>
      <c r="F27" s="9">
        <f>(SUM(C27+E27+D27))*10</f>
        <v>6485</v>
      </c>
    </row>
    <row r="29" spans="1:12" x14ac:dyDescent="0.35">
      <c r="A29" s="22" t="s">
        <v>104</v>
      </c>
      <c r="C29" s="9" t="s">
        <v>105</v>
      </c>
      <c r="D29" s="9"/>
      <c r="F29" s="11">
        <f>SUM(F26:F27)</f>
        <v>13665</v>
      </c>
      <c r="G29" t="s">
        <v>83</v>
      </c>
    </row>
    <row r="30" spans="1:12" x14ac:dyDescent="0.35">
      <c r="A30" t="s">
        <v>106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6f136a6b00d68e643d59181a3b1e7b68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8e90de7a3ec139d9503acba46fee88e2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12951-BB6B-422B-88B3-92A1815E8FE0}">
  <ds:schemaRefs>
    <ds:schemaRef ds:uri="http://schemas.microsoft.com/office/2006/metadata/properties"/>
    <ds:schemaRef ds:uri="http://schemas.microsoft.com/office/2006/documentManagement/types"/>
    <ds:schemaRef ds:uri="5b7cd334-ef48-44ad-ba3d-dd607a2fcc1b"/>
    <ds:schemaRef ds:uri="http://purl.org/dc/terms/"/>
    <ds:schemaRef ds:uri="http://purl.org/dc/elements/1.1/"/>
    <ds:schemaRef ds:uri="http://www.w3.org/XML/1998/namespace"/>
    <ds:schemaRef ds:uri="256247e4-97d7-49c1-9b6d-26c29e7297e4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B0A6486-A92A-4755-A708-04DDF88D5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FCB90D-A970-4CA0-8C4D-A3EF50DACC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burden</vt:lpstr>
      <vt:lpstr>OMB Burden</vt:lpstr>
      <vt:lpstr>Sheet1</vt:lpstr>
      <vt:lpstr>IMLS Staff-Contractors</vt:lpstr>
    </vt:vector>
  </TitlesOfParts>
  <Manager/>
  <Company>U.S. Department of Commerce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arroy305</dc:creator>
  <cp:keywords/>
  <dc:description/>
  <cp:lastModifiedBy>Sandra Webb</cp:lastModifiedBy>
  <cp:revision/>
  <cp:lastPrinted>2019-08-15T14:31:35Z</cp:lastPrinted>
  <dcterms:created xsi:type="dcterms:W3CDTF">2013-05-20T18:01:47Z</dcterms:created>
  <dcterms:modified xsi:type="dcterms:W3CDTF">2019-08-15T14:32:35Z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  <property fmtid="{D5CDD505-2E9C-101B-9397-08002B2CF9AE}" pid="3" name="Order">
    <vt:r8>100</vt:r8>
  </property>
</Properties>
</file>