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mls365.sharepoint.com/sites/ocfo-onedrive/Shared Documents/Clearance Documents/Current Clearances/Boston Childrens Museum Building a National Network of Museums Evaluation/OMB Documents/"/>
    </mc:Choice>
  </mc:AlternateContent>
  <xr:revisionPtr revIDLastSave="24" documentId="8_{9167A3C5-4730-416E-91B2-EB881E713F59}" xr6:coauthVersionLast="45" xr6:coauthVersionMax="45" xr10:uidLastSave="{64BB4A79-6633-4E60-BD73-54D84AB41C35}"/>
  <bookViews>
    <workbookView xWindow="-110" yWindow="-110" windowWidth="21820" windowHeight="14020" xr2:uid="{42CBE98B-C241-6A43-B2DE-A524895D07BD}"/>
    <workbookView xWindow="15705" yWindow="1890" windowWidth="29040" windowHeight="15840" firstSheet="3" activeTab="3" xr2:uid="{107A5AEA-CA5A-0849-9036-07DE3AA92B24}"/>
  </bookViews>
  <sheets>
    <sheet name="All " sheetId="3" r:id="rId1"/>
    <sheet name="All (no formulas)" sheetId="6" r:id="rId2"/>
    <sheet name="Families" sheetId="7" r:id="rId3"/>
    <sheet name="Museum Employees" sheetId="4" r:id="rId4"/>
    <sheet name="IMLS Employe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" i="4" l="1"/>
  <c r="K6" i="4"/>
  <c r="K5" i="4"/>
  <c r="K4" i="4"/>
  <c r="F4" i="4"/>
  <c r="F7" i="4" s="1"/>
  <c r="F5" i="4"/>
  <c r="F6" i="4"/>
  <c r="C7" i="4"/>
  <c r="H7" i="4"/>
  <c r="I8" i="5" l="1"/>
  <c r="I7" i="5"/>
  <c r="C5" i="5" l="1"/>
  <c r="F8" i="5"/>
  <c r="C9" i="5"/>
  <c r="D9" i="5"/>
  <c r="F9" i="5" s="1"/>
  <c r="C8" i="5"/>
  <c r="D8" i="5" s="1"/>
  <c r="C6" i="5"/>
  <c r="C4" i="5"/>
  <c r="C11" i="5" s="1"/>
  <c r="D4" i="5"/>
  <c r="F4" i="5" s="1"/>
  <c r="G7" i="5" s="1"/>
  <c r="D6" i="5"/>
  <c r="F6" i="5" s="1"/>
  <c r="D7" i="5"/>
  <c r="F7" i="5" s="1"/>
  <c r="E7" i="7"/>
  <c r="D7" i="7"/>
  <c r="D6" i="7"/>
  <c r="F6" i="7" s="1"/>
  <c r="D5" i="7"/>
  <c r="F5" i="7" s="1"/>
  <c r="F7" i="7" l="1"/>
  <c r="D5" i="5"/>
  <c r="F5" i="5" s="1"/>
  <c r="D25" i="3"/>
  <c r="F25" i="3" s="1"/>
  <c r="D24" i="3"/>
  <c r="F24" i="3" s="1"/>
  <c r="D23" i="3"/>
  <c r="F23" i="3" s="1"/>
  <c r="D10" i="3"/>
  <c r="D18" i="3"/>
  <c r="F18" i="3" s="1"/>
  <c r="G18" i="3" s="1"/>
  <c r="D17" i="3"/>
  <c r="F17" i="3" s="1"/>
  <c r="D16" i="3"/>
  <c r="F16" i="3" s="1"/>
  <c r="D11" i="3"/>
  <c r="F11" i="3" s="1"/>
  <c r="F10" i="3"/>
  <c r="G10" i="3" s="1"/>
  <c r="D4" i="3"/>
  <c r="F4" i="3" s="1"/>
  <c r="D3" i="3"/>
  <c r="F3" i="3" s="1"/>
  <c r="D6" i="4"/>
  <c r="G6" i="4" s="1"/>
  <c r="D5" i="4"/>
  <c r="G5" i="4" s="1"/>
  <c r="D4" i="4"/>
  <c r="G4" i="4" s="1"/>
  <c r="D5" i="3"/>
  <c r="F5" i="3" s="1"/>
  <c r="G5" i="3" s="1"/>
  <c r="E10" i="5"/>
  <c r="D10" i="5"/>
  <c r="J7" i="4"/>
  <c r="E7" i="4"/>
  <c r="G7" i="4" s="1"/>
  <c r="I4" i="4"/>
  <c r="L4" i="4" s="1"/>
  <c r="I6" i="4"/>
  <c r="L6" i="4" s="1"/>
  <c r="I5" i="4"/>
  <c r="L5" i="4" s="1"/>
  <c r="M5" i="4" l="1"/>
  <c r="L7" i="4"/>
  <c r="M7" i="4" s="1"/>
  <c r="F10" i="5"/>
  <c r="G8" i="5"/>
  <c r="M4" i="4"/>
  <c r="M6" i="4"/>
  <c r="G25" i="3"/>
  <c r="G23" i="3"/>
  <c r="G26" i="3" s="1"/>
  <c r="G3" i="3"/>
  <c r="G6" i="3" s="1"/>
  <c r="G16" i="3"/>
  <c r="G19" i="3" s="1"/>
  <c r="G12" i="3"/>
</calcChain>
</file>

<file path=xl/sharedStrings.xml><?xml version="1.0" encoding="utf-8"?>
<sst xmlns="http://schemas.openxmlformats.org/spreadsheetml/2006/main" count="131" uniqueCount="46">
  <si>
    <t>Total Estimated Burden: All Years</t>
  </si>
  <si>
    <t>Mean hourly wage</t>
  </si>
  <si>
    <t>Esimated 
response time 
(in hrs)</t>
  </si>
  <si>
    <t>Average
cost per respondent</t>
  </si>
  <si>
    <t># of respondents</t>
  </si>
  <si>
    <t>Estimated burden</t>
  </si>
  <si>
    <t>Total estimated burden</t>
  </si>
  <si>
    <t>Museum Employees</t>
  </si>
  <si>
    <t>Families</t>
  </si>
  <si>
    <t>TOTAL BURDEN</t>
  </si>
  <si>
    <t>Total Estimated Burden:  Year 1</t>
  </si>
  <si>
    <t>Total Estimated Burden:  Year 2</t>
  </si>
  <si>
    <t>Total Estimated Burden: Year 3</t>
  </si>
  <si>
    <t>FOCUS GROUP</t>
  </si>
  <si>
    <t>Mean Hourly Wage</t>
  </si>
  <si>
    <t>Length 
(in hrs)</t>
  </si>
  <si>
    <t xml:space="preserve">
Cost per respondent</t>
  </si>
  <si>
    <t>Estimated Burden</t>
  </si>
  <si>
    <t>Year 1</t>
  </si>
  <si>
    <t>-</t>
  </si>
  <si>
    <t>Year 2</t>
  </si>
  <si>
    <t>Year 3</t>
  </si>
  <si>
    <t>All Years</t>
  </si>
  <si>
    <t xml:space="preserve">INTERVIEW  </t>
  </si>
  <si>
    <t xml:space="preserve">SURVEY  </t>
  </si>
  <si>
    <t>TOTAL</t>
  </si>
  <si>
    <t>Interview length 
(in hrs)</t>
  </si>
  <si>
    <t>Interview 
cost per respondent</t>
  </si>
  <si>
    <t># interview respondents</t>
  </si>
  <si>
    <t>Estimated burden of interview</t>
  </si>
  <si>
    <t>Survey length 
(in hrs)</t>
  </si>
  <si>
    <t>Survey cost per respondent</t>
  </si>
  <si>
    <t># of survey respondents</t>
  </si>
  <si>
    <t>Estimated burden of survey</t>
  </si>
  <si>
    <t>Total estimated burden 
(interview + survey)</t>
  </si>
  <si>
    <t># of staff members</t>
  </si>
  <si>
    <t>Year 1 OMS Staff</t>
  </si>
  <si>
    <t>Year 1 ODIS Staff</t>
  </si>
  <si>
    <t>Year 2 OMS Staff</t>
  </si>
  <si>
    <t>Year 2 ODIS Staff</t>
  </si>
  <si>
    <t>Year 3 OMS Staff</t>
  </si>
  <si>
    <t>Year 3 ODIS Staff</t>
  </si>
  <si>
    <t>OMS Staff - 2 hours per week</t>
  </si>
  <si>
    <t xml:space="preserve">ODIS Staff - Two staff members 2 hours per week during 1/2 of year 1 because of PRA </t>
  </si>
  <si>
    <t>ODIS Staff - One staff person at 1 hour per week during years 2 &amp; 3</t>
  </si>
  <si>
    <t>Total burden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</si>
</sst>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0" tint="-0.499984740745262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wrapText="1"/>
    </xf>
    <xf numFmtId="8" fontId="0" fillId="0" borderId="0" xfId="0" applyNumberFormat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8" fontId="0" fillId="0" borderId="0" xfId="0" applyNumberFormat="1" applyAlignment="1">
      <alignment horizontal="left" wrapText="1"/>
    </xf>
    <xf numFmtId="0" fontId="1" fillId="0" borderId="9" xfId="0" applyFont="1" applyFill="1" applyBorder="1" applyAlignment="1"/>
    <xf numFmtId="0" fontId="1" fillId="0" borderId="6" xfId="0" applyFont="1" applyFill="1" applyBorder="1" applyAlignment="1"/>
    <xf numFmtId="0" fontId="1" fillId="0" borderId="0" xfId="0" applyFont="1" applyFill="1" applyBorder="1" applyAlignment="1"/>
    <xf numFmtId="8" fontId="0" fillId="0" borderId="0" xfId="0" applyNumberFormat="1"/>
    <xf numFmtId="0" fontId="2" fillId="0" borderId="6" xfId="0" applyFont="1" applyFill="1" applyBorder="1" applyAlignment="1"/>
    <xf numFmtId="0" fontId="2" fillId="0" borderId="0" xfId="0" applyFont="1" applyFill="1" applyBorder="1" applyAlignment="1"/>
    <xf numFmtId="0" fontId="2" fillId="0" borderId="9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 wrapText="1"/>
    </xf>
    <xf numFmtId="8" fontId="3" fillId="4" borderId="1" xfId="0" applyNumberFormat="1" applyFont="1" applyFill="1" applyBorder="1" applyAlignment="1">
      <alignment horizontal="left" wrapText="1"/>
    </xf>
    <xf numFmtId="8" fontId="3" fillId="4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vertical="center" wrapText="1"/>
    </xf>
    <xf numFmtId="8" fontId="3" fillId="3" borderId="1" xfId="0" applyNumberFormat="1" applyFont="1" applyFill="1" applyBorder="1" applyAlignment="1">
      <alignment horizontal="left" wrapText="1"/>
    </xf>
    <xf numFmtId="8" fontId="4" fillId="3" borderId="1" xfId="0" applyNumberFormat="1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vertical="center"/>
    </xf>
    <xf numFmtId="8" fontId="3" fillId="3" borderId="1" xfId="0" applyNumberFormat="1" applyFont="1" applyFill="1" applyBorder="1" applyAlignment="1">
      <alignment horizontal="left" vertical="center"/>
    </xf>
    <xf numFmtId="8" fontId="4" fillId="3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8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8" fontId="4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wrapText="1"/>
    </xf>
    <xf numFmtId="8" fontId="3" fillId="2" borderId="1" xfId="0" applyNumberFormat="1" applyFont="1" applyFill="1" applyBorder="1" applyAlignment="1">
      <alignment horizontal="left" wrapText="1"/>
    </xf>
    <xf numFmtId="0" fontId="4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wrapText="1"/>
    </xf>
    <xf numFmtId="8" fontId="3" fillId="5" borderId="1" xfId="0" applyNumberFormat="1" applyFont="1" applyFill="1" applyBorder="1" applyAlignment="1">
      <alignment horizontal="left" vertical="center" wrapText="1"/>
    </xf>
    <xf numFmtId="8" fontId="4" fillId="5" borderId="4" xfId="0" applyNumberFormat="1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left" wrapText="1"/>
    </xf>
    <xf numFmtId="0" fontId="3" fillId="5" borderId="5" xfId="0" applyFont="1" applyFill="1" applyBorder="1" applyAlignment="1">
      <alignment vertical="center"/>
    </xf>
    <xf numFmtId="8" fontId="3" fillId="5" borderId="5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8" fontId="3" fillId="0" borderId="1" xfId="0" applyNumberFormat="1" applyFont="1" applyFill="1" applyBorder="1" applyAlignment="1">
      <alignment horizontal="left" vertical="center" wrapText="1"/>
    </xf>
    <xf numFmtId="8" fontId="3" fillId="0" borderId="1" xfId="0" applyNumberFormat="1" applyFont="1" applyFill="1" applyBorder="1" applyAlignment="1">
      <alignment horizontal="left" wrapText="1"/>
    </xf>
    <xf numFmtId="8" fontId="3" fillId="0" borderId="1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/>
    </xf>
    <xf numFmtId="8" fontId="3" fillId="0" borderId="1" xfId="0" applyNumberFormat="1" applyFont="1" applyBorder="1" applyAlignment="1">
      <alignment horizontal="center" vertical="center"/>
    </xf>
    <xf numFmtId="8" fontId="4" fillId="4" borderId="8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/>
    </xf>
    <xf numFmtId="0" fontId="4" fillId="4" borderId="5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 wrapText="1"/>
    </xf>
    <xf numFmtId="0" fontId="5" fillId="5" borderId="1" xfId="0" applyFont="1" applyFill="1" applyBorder="1" applyAlignment="1">
      <alignment vertical="center"/>
    </xf>
    <xf numFmtId="8" fontId="6" fillId="4" borderId="2" xfId="0" applyNumberFormat="1" applyFont="1" applyFill="1" applyBorder="1" applyAlignment="1">
      <alignment vertical="center" wrapText="1"/>
    </xf>
    <xf numFmtId="0" fontId="4" fillId="5" borderId="5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/>
    </xf>
    <xf numFmtId="0" fontId="4" fillId="5" borderId="3" xfId="0" applyFont="1" applyFill="1" applyBorder="1" applyAlignment="1">
      <alignment vertical="center"/>
    </xf>
    <xf numFmtId="0" fontId="4" fillId="5" borderId="3" xfId="0" applyFont="1" applyFill="1" applyBorder="1" applyAlignment="1">
      <alignment horizontal="left" vertical="center"/>
    </xf>
    <xf numFmtId="8" fontId="4" fillId="5" borderId="3" xfId="0" applyNumberFormat="1" applyFont="1" applyFill="1" applyBorder="1" applyAlignment="1">
      <alignment horizontal="left" vertical="center"/>
    </xf>
    <xf numFmtId="8" fontId="4" fillId="5" borderId="1" xfId="0" applyNumberFormat="1" applyFont="1" applyFill="1" applyBorder="1" applyAlignment="1">
      <alignment horizontal="left"/>
    </xf>
    <xf numFmtId="8" fontId="6" fillId="4" borderId="1" xfId="0" applyNumberFormat="1" applyFont="1" applyFill="1" applyBorder="1" applyAlignment="1">
      <alignment vertical="center" wrapText="1"/>
    </xf>
    <xf numFmtId="8" fontId="6" fillId="5" borderId="2" xfId="0" applyNumberFormat="1" applyFont="1" applyFill="1" applyBorder="1" applyAlignment="1">
      <alignment vertical="center" wrapText="1"/>
    </xf>
    <xf numFmtId="8" fontId="3" fillId="5" borderId="7" xfId="0" applyNumberFormat="1" applyFont="1" applyFill="1" applyBorder="1" applyAlignment="1">
      <alignment vertical="center" wrapText="1"/>
    </xf>
    <xf numFmtId="0" fontId="4" fillId="5" borderId="4" xfId="0" applyFont="1" applyFill="1" applyBorder="1" applyAlignment="1">
      <alignment horizontal="left" vertical="center"/>
    </xf>
    <xf numFmtId="8" fontId="3" fillId="0" borderId="7" xfId="0" applyNumberFormat="1" applyFont="1" applyFill="1" applyBorder="1" applyAlignment="1">
      <alignment horizontal="left" vertical="center" wrapText="1"/>
    </xf>
    <xf numFmtId="8" fontId="3" fillId="0" borderId="8" xfId="0" applyNumberFormat="1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8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6337C-1B8D-CE48-9C7F-0AC92AC98F31}">
  <dimension ref="A1:G26"/>
  <sheetViews>
    <sheetView tabSelected="1" workbookViewId="0">
      <selection activeCell="B14" sqref="B14"/>
    </sheetView>
    <sheetView workbookViewId="1">
      <selection activeCell="J12" sqref="J12"/>
    </sheetView>
  </sheetViews>
  <sheetFormatPr defaultColWidth="11.1640625" defaultRowHeight="15.5" x14ac:dyDescent="0.35"/>
  <cols>
    <col min="1" max="1" width="15" customWidth="1"/>
    <col min="3" max="3" width="10.1640625" customWidth="1"/>
    <col min="5" max="5" width="9.5" style="3" customWidth="1"/>
  </cols>
  <sheetData>
    <row r="1" spans="1:7" x14ac:dyDescent="0.35">
      <c r="A1" s="10" t="s">
        <v>0</v>
      </c>
      <c r="B1" s="8"/>
      <c r="C1" s="6"/>
      <c r="D1" s="6"/>
      <c r="E1" s="42"/>
      <c r="F1" s="6"/>
    </row>
    <row r="2" spans="1:7" ht="36.5" x14ac:dyDescent="0.35">
      <c r="A2" s="45"/>
      <c r="B2" s="47" t="s">
        <v>1</v>
      </c>
      <c r="C2" s="47" t="s">
        <v>2</v>
      </c>
      <c r="D2" s="47" t="s">
        <v>3</v>
      </c>
      <c r="E2" s="47" t="s">
        <v>4</v>
      </c>
      <c r="F2" s="47" t="s">
        <v>5</v>
      </c>
      <c r="G2" s="47" t="s">
        <v>6</v>
      </c>
    </row>
    <row r="3" spans="1:7" ht="17" customHeight="1" x14ac:dyDescent="0.35">
      <c r="A3" s="65" t="s">
        <v>7</v>
      </c>
      <c r="B3" s="63">
        <v>25.61</v>
      </c>
      <c r="C3" s="38">
        <v>0.5</v>
      </c>
      <c r="D3" s="39">
        <f>B3*C3</f>
        <v>12.805</v>
      </c>
      <c r="E3" s="38">
        <v>86</v>
      </c>
      <c r="F3" s="39">
        <f>D3*E3</f>
        <v>1101.23</v>
      </c>
      <c r="G3" s="67">
        <f>SUM(F3:F4)</f>
        <v>2202.46</v>
      </c>
    </row>
    <row r="4" spans="1:7" ht="13.25" customHeight="1" x14ac:dyDescent="0.35">
      <c r="A4" s="66"/>
      <c r="B4" s="64"/>
      <c r="C4" s="38">
        <v>1</v>
      </c>
      <c r="D4" s="39">
        <f>B3*C4</f>
        <v>25.61</v>
      </c>
      <c r="E4" s="38">
        <v>43</v>
      </c>
      <c r="F4" s="39">
        <f>D4*E4</f>
        <v>1101.23</v>
      </c>
      <c r="G4" s="68"/>
    </row>
    <row r="5" spans="1:7" ht="24" customHeight="1" x14ac:dyDescent="0.35">
      <c r="A5" s="46" t="s">
        <v>8</v>
      </c>
      <c r="B5" s="39">
        <v>24.98</v>
      </c>
      <c r="C5" s="38">
        <v>1.5</v>
      </c>
      <c r="D5" s="40">
        <f>B5*C5</f>
        <v>37.47</v>
      </c>
      <c r="E5" s="38">
        <v>480</v>
      </c>
      <c r="F5" s="41">
        <f>D5*E5</f>
        <v>17985.599999999999</v>
      </c>
      <c r="G5" s="43">
        <f>F5</f>
        <v>17985.599999999999</v>
      </c>
    </row>
    <row r="6" spans="1:7" x14ac:dyDescent="0.35">
      <c r="A6" s="69" t="s">
        <v>9</v>
      </c>
      <c r="B6" s="69"/>
      <c r="C6" s="69"/>
      <c r="D6" s="69"/>
      <c r="E6" s="69"/>
      <c r="F6" s="69"/>
      <c r="G6" s="44">
        <f>SUM(G3:G5)</f>
        <v>20188.059999999998</v>
      </c>
    </row>
    <row r="7" spans="1:7" ht="9" customHeight="1" x14ac:dyDescent="0.35"/>
    <row r="8" spans="1:7" x14ac:dyDescent="0.35">
      <c r="A8" s="10" t="s">
        <v>10</v>
      </c>
      <c r="B8" s="8"/>
      <c r="C8" s="6"/>
      <c r="D8" s="6"/>
      <c r="E8" s="42"/>
      <c r="F8" s="6"/>
    </row>
    <row r="9" spans="1:7" ht="36.5" x14ac:dyDescent="0.35">
      <c r="A9" s="45"/>
      <c r="B9" s="47" t="s">
        <v>1</v>
      </c>
      <c r="C9" s="47" t="s">
        <v>2</v>
      </c>
      <c r="D9" s="47" t="s">
        <v>3</v>
      </c>
      <c r="E9" s="47" t="s">
        <v>4</v>
      </c>
      <c r="F9" s="47" t="s">
        <v>5</v>
      </c>
      <c r="G9" s="47" t="s">
        <v>6</v>
      </c>
    </row>
    <row r="10" spans="1:7" x14ac:dyDescent="0.35">
      <c r="A10" s="65" t="s">
        <v>7</v>
      </c>
      <c r="B10" s="63">
        <v>25.61</v>
      </c>
      <c r="C10" s="38">
        <v>0.5</v>
      </c>
      <c r="D10" s="39">
        <f>B10*C10</f>
        <v>12.805</v>
      </c>
      <c r="E10" s="38">
        <v>6</v>
      </c>
      <c r="F10" s="39">
        <f>D10*E10</f>
        <v>76.83</v>
      </c>
      <c r="G10" s="67">
        <f>SUM(F10:F11)</f>
        <v>153.66</v>
      </c>
    </row>
    <row r="11" spans="1:7" x14ac:dyDescent="0.35">
      <c r="A11" s="66"/>
      <c r="B11" s="64"/>
      <c r="C11" s="38">
        <v>1</v>
      </c>
      <c r="D11" s="39">
        <f>B10*C11</f>
        <v>25.61</v>
      </c>
      <c r="E11" s="38">
        <v>3</v>
      </c>
      <c r="F11" s="39">
        <f>D11*E11</f>
        <v>76.83</v>
      </c>
      <c r="G11" s="68"/>
    </row>
    <row r="12" spans="1:7" x14ac:dyDescent="0.35">
      <c r="A12" s="69" t="s">
        <v>9</v>
      </c>
      <c r="B12" s="69"/>
      <c r="C12" s="69"/>
      <c r="D12" s="69"/>
      <c r="E12" s="69"/>
      <c r="F12" s="69"/>
      <c r="G12" s="44">
        <f>SUM(G10:G11)</f>
        <v>153.66</v>
      </c>
    </row>
    <row r="13" spans="1:7" ht="6" customHeight="1" x14ac:dyDescent="0.35"/>
    <row r="14" spans="1:7" x14ac:dyDescent="0.35">
      <c r="A14" s="10" t="s">
        <v>11</v>
      </c>
      <c r="B14" s="8"/>
      <c r="C14" s="6"/>
      <c r="D14" s="6"/>
      <c r="E14" s="42"/>
      <c r="F14" s="6"/>
    </row>
    <row r="15" spans="1:7" ht="36.5" x14ac:dyDescent="0.35">
      <c r="A15" s="45"/>
      <c r="B15" s="47" t="s">
        <v>1</v>
      </c>
      <c r="C15" s="47" t="s">
        <v>2</v>
      </c>
      <c r="D15" s="47" t="s">
        <v>3</v>
      </c>
      <c r="E15" s="47" t="s">
        <v>4</v>
      </c>
      <c r="F15" s="47" t="s">
        <v>5</v>
      </c>
      <c r="G15" s="47" t="s">
        <v>6</v>
      </c>
    </row>
    <row r="16" spans="1:7" x14ac:dyDescent="0.35">
      <c r="A16" s="65" t="s">
        <v>7</v>
      </c>
      <c r="B16" s="63">
        <v>25.61</v>
      </c>
      <c r="C16" s="38">
        <v>0.5</v>
      </c>
      <c r="D16" s="39">
        <f>B16*C16</f>
        <v>12.805</v>
      </c>
      <c r="E16" s="38">
        <v>40</v>
      </c>
      <c r="F16" s="39">
        <f>D16*E16</f>
        <v>512.20000000000005</v>
      </c>
      <c r="G16" s="67">
        <f>SUM(F16:F17)</f>
        <v>1024.4000000000001</v>
      </c>
    </row>
    <row r="17" spans="1:7" x14ac:dyDescent="0.35">
      <c r="A17" s="66"/>
      <c r="B17" s="64"/>
      <c r="C17" s="38">
        <v>1</v>
      </c>
      <c r="D17" s="39">
        <f>B16*C17</f>
        <v>25.61</v>
      </c>
      <c r="E17" s="38">
        <v>20</v>
      </c>
      <c r="F17" s="39">
        <f>D17*E17</f>
        <v>512.20000000000005</v>
      </c>
      <c r="G17" s="68"/>
    </row>
    <row r="18" spans="1:7" x14ac:dyDescent="0.35">
      <c r="A18" s="46" t="s">
        <v>8</v>
      </c>
      <c r="B18" s="39">
        <v>24.98</v>
      </c>
      <c r="C18" s="38">
        <v>1.5</v>
      </c>
      <c r="D18" s="40">
        <f>B18*C18</f>
        <v>37.47</v>
      </c>
      <c r="E18" s="38">
        <v>240</v>
      </c>
      <c r="F18" s="41">
        <f>D18*E18</f>
        <v>8992.7999999999993</v>
      </c>
      <c r="G18" s="43">
        <f>F18</f>
        <v>8992.7999999999993</v>
      </c>
    </row>
    <row r="19" spans="1:7" x14ac:dyDescent="0.35">
      <c r="A19" s="69" t="s">
        <v>9</v>
      </c>
      <c r="B19" s="69"/>
      <c r="C19" s="69"/>
      <c r="D19" s="69"/>
      <c r="E19" s="69"/>
      <c r="F19" s="69"/>
      <c r="G19" s="44">
        <f>SUM(G16:G18)</f>
        <v>10017.199999999999</v>
      </c>
    </row>
    <row r="20" spans="1:7" ht="9" customHeight="1" x14ac:dyDescent="0.35"/>
    <row r="21" spans="1:7" x14ac:dyDescent="0.35">
      <c r="A21" s="10" t="s">
        <v>12</v>
      </c>
      <c r="B21" s="8"/>
      <c r="C21" s="6"/>
      <c r="D21" s="6"/>
      <c r="E21" s="42"/>
      <c r="F21" s="6"/>
    </row>
    <row r="22" spans="1:7" ht="36.5" x14ac:dyDescent="0.35">
      <c r="A22" s="45"/>
      <c r="B22" s="47" t="s">
        <v>1</v>
      </c>
      <c r="C22" s="47" t="s">
        <v>2</v>
      </c>
      <c r="D22" s="47" t="s">
        <v>3</v>
      </c>
      <c r="E22" s="47" t="s">
        <v>4</v>
      </c>
      <c r="F22" s="47" t="s">
        <v>5</v>
      </c>
      <c r="G22" s="47" t="s">
        <v>6</v>
      </c>
    </row>
    <row r="23" spans="1:7" x14ac:dyDescent="0.35">
      <c r="A23" s="65" t="s">
        <v>7</v>
      </c>
      <c r="B23" s="63">
        <v>25.61</v>
      </c>
      <c r="C23" s="38">
        <v>0.5</v>
      </c>
      <c r="D23" s="39">
        <f>B23*C23</f>
        <v>12.805</v>
      </c>
      <c r="E23" s="38">
        <v>40</v>
      </c>
      <c r="F23" s="39">
        <f>D23*E23</f>
        <v>512.20000000000005</v>
      </c>
      <c r="G23" s="67">
        <f>SUM(F23:F24)</f>
        <v>1024.4000000000001</v>
      </c>
    </row>
    <row r="24" spans="1:7" x14ac:dyDescent="0.35">
      <c r="A24" s="66"/>
      <c r="B24" s="64"/>
      <c r="C24" s="38">
        <v>1</v>
      </c>
      <c r="D24" s="39">
        <f>B23*C24</f>
        <v>25.61</v>
      </c>
      <c r="E24" s="38">
        <v>20</v>
      </c>
      <c r="F24" s="39">
        <f>D24*E24</f>
        <v>512.20000000000005</v>
      </c>
      <c r="G24" s="68"/>
    </row>
    <row r="25" spans="1:7" x14ac:dyDescent="0.35">
      <c r="A25" s="46" t="s">
        <v>8</v>
      </c>
      <c r="B25" s="39">
        <v>24.98</v>
      </c>
      <c r="C25" s="38">
        <v>1.5</v>
      </c>
      <c r="D25" s="40">
        <f>B25*C25</f>
        <v>37.47</v>
      </c>
      <c r="E25" s="38">
        <v>240</v>
      </c>
      <c r="F25" s="41">
        <f>D25*E25</f>
        <v>8992.7999999999993</v>
      </c>
      <c r="G25" s="43">
        <f>F25</f>
        <v>8992.7999999999993</v>
      </c>
    </row>
    <row r="26" spans="1:7" x14ac:dyDescent="0.35">
      <c r="A26" s="69" t="s">
        <v>9</v>
      </c>
      <c r="B26" s="69"/>
      <c r="C26" s="69"/>
      <c r="D26" s="69"/>
      <c r="E26" s="69"/>
      <c r="F26" s="69"/>
      <c r="G26" s="44">
        <f>SUM(G23:G25)</f>
        <v>10017.199999999999</v>
      </c>
    </row>
  </sheetData>
  <mergeCells count="16">
    <mergeCell ref="A23:A24"/>
    <mergeCell ref="B23:B24"/>
    <mergeCell ref="G23:G24"/>
    <mergeCell ref="A26:F26"/>
    <mergeCell ref="A12:F12"/>
    <mergeCell ref="A16:A17"/>
    <mergeCell ref="B16:B17"/>
    <mergeCell ref="G16:G17"/>
    <mergeCell ref="A19:F19"/>
    <mergeCell ref="B3:B4"/>
    <mergeCell ref="A3:A4"/>
    <mergeCell ref="G3:G4"/>
    <mergeCell ref="A6:F6"/>
    <mergeCell ref="A10:A11"/>
    <mergeCell ref="B10:B11"/>
    <mergeCell ref="G10:G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96E9E-BF01-C14F-8F9C-99CA26E31370}">
  <dimension ref="A1:G26"/>
  <sheetViews>
    <sheetView workbookViewId="0">
      <selection activeCell="J5" sqref="J5"/>
    </sheetView>
    <sheetView topLeftCell="A13" workbookViewId="1">
      <selection activeCell="J15" sqref="J15"/>
    </sheetView>
  </sheetViews>
  <sheetFormatPr defaultColWidth="11.1640625" defaultRowHeight="15.5" x14ac:dyDescent="0.35"/>
  <cols>
    <col min="1" max="1" width="15" customWidth="1"/>
    <col min="3" max="3" width="10.1640625" customWidth="1"/>
    <col min="5" max="5" width="9.5" style="3" customWidth="1"/>
  </cols>
  <sheetData>
    <row r="1" spans="1:7" x14ac:dyDescent="0.35">
      <c r="A1" s="10" t="s">
        <v>0</v>
      </c>
      <c r="B1" s="8"/>
      <c r="C1" s="6"/>
      <c r="D1" s="6"/>
      <c r="E1" s="42"/>
      <c r="F1" s="6"/>
    </row>
    <row r="2" spans="1:7" ht="36.5" x14ac:dyDescent="0.35">
      <c r="A2" s="45"/>
      <c r="B2" s="47" t="s">
        <v>1</v>
      </c>
      <c r="C2" s="47" t="s">
        <v>2</v>
      </c>
      <c r="D2" s="47" t="s">
        <v>3</v>
      </c>
      <c r="E2" s="47" t="s">
        <v>4</v>
      </c>
      <c r="F2" s="47" t="s">
        <v>5</v>
      </c>
      <c r="G2" s="47" t="s">
        <v>6</v>
      </c>
    </row>
    <row r="3" spans="1:7" ht="17" customHeight="1" x14ac:dyDescent="0.35">
      <c r="A3" s="65" t="s">
        <v>7</v>
      </c>
      <c r="B3" s="63">
        <v>25.61</v>
      </c>
      <c r="C3" s="38">
        <v>0.5</v>
      </c>
      <c r="D3" s="39">
        <v>12.805</v>
      </c>
      <c r="E3" s="38">
        <v>86</v>
      </c>
      <c r="F3" s="39">
        <v>1101.23</v>
      </c>
      <c r="G3" s="67">
        <v>2202.46</v>
      </c>
    </row>
    <row r="4" spans="1:7" ht="13.25" customHeight="1" x14ac:dyDescent="0.35">
      <c r="A4" s="66"/>
      <c r="B4" s="64"/>
      <c r="C4" s="38">
        <v>1</v>
      </c>
      <c r="D4" s="39">
        <v>25.61</v>
      </c>
      <c r="E4" s="38">
        <v>43</v>
      </c>
      <c r="F4" s="39">
        <v>1101.23</v>
      </c>
      <c r="G4" s="68"/>
    </row>
    <row r="5" spans="1:7" ht="24" customHeight="1" x14ac:dyDescent="0.35">
      <c r="A5" s="46" t="s">
        <v>8</v>
      </c>
      <c r="B5" s="39">
        <v>24.98</v>
      </c>
      <c r="C5" s="38">
        <v>1.5</v>
      </c>
      <c r="D5" s="40">
        <v>37.47</v>
      </c>
      <c r="E5" s="38">
        <v>480</v>
      </c>
      <c r="F5" s="41">
        <v>17985.599999999999</v>
      </c>
      <c r="G5" s="43">
        <v>17985.599999999999</v>
      </c>
    </row>
    <row r="6" spans="1:7" x14ac:dyDescent="0.35">
      <c r="A6" s="69" t="s">
        <v>9</v>
      </c>
      <c r="B6" s="69"/>
      <c r="C6" s="69"/>
      <c r="D6" s="69"/>
      <c r="E6" s="69"/>
      <c r="F6" s="69"/>
      <c r="G6" s="44">
        <v>20188.059999999998</v>
      </c>
    </row>
    <row r="7" spans="1:7" ht="9" customHeight="1" x14ac:dyDescent="0.35"/>
    <row r="8" spans="1:7" x14ac:dyDescent="0.35">
      <c r="A8" s="10" t="s">
        <v>10</v>
      </c>
      <c r="B8" s="8"/>
      <c r="C8" s="6"/>
      <c r="D8" s="6"/>
      <c r="E8" s="42"/>
      <c r="F8" s="6"/>
    </row>
    <row r="9" spans="1:7" ht="36.5" x14ac:dyDescent="0.35">
      <c r="A9" s="45"/>
      <c r="B9" s="47" t="s">
        <v>1</v>
      </c>
      <c r="C9" s="47" t="s">
        <v>2</v>
      </c>
      <c r="D9" s="47" t="s">
        <v>3</v>
      </c>
      <c r="E9" s="47" t="s">
        <v>4</v>
      </c>
      <c r="F9" s="47" t="s">
        <v>5</v>
      </c>
      <c r="G9" s="47" t="s">
        <v>6</v>
      </c>
    </row>
    <row r="10" spans="1:7" x14ac:dyDescent="0.35">
      <c r="A10" s="65" t="s">
        <v>7</v>
      </c>
      <c r="B10" s="63">
        <v>25.61</v>
      </c>
      <c r="C10" s="38">
        <v>0.5</v>
      </c>
      <c r="D10" s="39">
        <v>12.805</v>
      </c>
      <c r="E10" s="38">
        <v>6</v>
      </c>
      <c r="F10" s="39">
        <v>76.83</v>
      </c>
      <c r="G10" s="67">
        <v>153.66</v>
      </c>
    </row>
    <row r="11" spans="1:7" x14ac:dyDescent="0.35">
      <c r="A11" s="66"/>
      <c r="B11" s="64"/>
      <c r="C11" s="38">
        <v>1</v>
      </c>
      <c r="D11" s="39">
        <v>25.61</v>
      </c>
      <c r="E11" s="38">
        <v>3</v>
      </c>
      <c r="F11" s="39">
        <v>76.83</v>
      </c>
      <c r="G11" s="68"/>
    </row>
    <row r="12" spans="1:7" x14ac:dyDescent="0.35">
      <c r="A12" s="69" t="s">
        <v>9</v>
      </c>
      <c r="B12" s="69"/>
      <c r="C12" s="69"/>
      <c r="D12" s="69"/>
      <c r="E12" s="69"/>
      <c r="F12" s="69"/>
      <c r="G12" s="44">
        <v>153.66</v>
      </c>
    </row>
    <row r="13" spans="1:7" ht="6" customHeight="1" x14ac:dyDescent="0.35"/>
    <row r="14" spans="1:7" x14ac:dyDescent="0.35">
      <c r="A14" s="10" t="s">
        <v>11</v>
      </c>
      <c r="B14" s="8"/>
      <c r="C14" s="6"/>
      <c r="D14" s="6"/>
      <c r="E14" s="42"/>
      <c r="F14" s="6"/>
    </row>
    <row r="15" spans="1:7" ht="36.5" x14ac:dyDescent="0.35">
      <c r="A15" s="45"/>
      <c r="B15" s="47" t="s">
        <v>1</v>
      </c>
      <c r="C15" s="47" t="s">
        <v>2</v>
      </c>
      <c r="D15" s="47" t="s">
        <v>3</v>
      </c>
      <c r="E15" s="47" t="s">
        <v>4</v>
      </c>
      <c r="F15" s="47" t="s">
        <v>5</v>
      </c>
      <c r="G15" s="47" t="s">
        <v>6</v>
      </c>
    </row>
    <row r="16" spans="1:7" x14ac:dyDescent="0.35">
      <c r="A16" s="65" t="s">
        <v>7</v>
      </c>
      <c r="B16" s="63">
        <v>25.61</v>
      </c>
      <c r="C16" s="38">
        <v>0.5</v>
      </c>
      <c r="D16" s="39">
        <v>12.805</v>
      </c>
      <c r="E16" s="38">
        <v>40</v>
      </c>
      <c r="F16" s="39">
        <v>512.20000000000005</v>
      </c>
      <c r="G16" s="67">
        <v>1024.4000000000001</v>
      </c>
    </row>
    <row r="17" spans="1:7" x14ac:dyDescent="0.35">
      <c r="A17" s="66"/>
      <c r="B17" s="64"/>
      <c r="C17" s="38">
        <v>1</v>
      </c>
      <c r="D17" s="39">
        <v>25.61</v>
      </c>
      <c r="E17" s="38">
        <v>20</v>
      </c>
      <c r="F17" s="39">
        <v>512.20000000000005</v>
      </c>
      <c r="G17" s="68"/>
    </row>
    <row r="18" spans="1:7" x14ac:dyDescent="0.35">
      <c r="A18" s="46" t="s">
        <v>8</v>
      </c>
      <c r="B18" s="39">
        <v>24.98</v>
      </c>
      <c r="C18" s="38">
        <v>1.5</v>
      </c>
      <c r="D18" s="40">
        <v>37.47</v>
      </c>
      <c r="E18" s="38">
        <v>240</v>
      </c>
      <c r="F18" s="41">
        <v>8992.7999999999993</v>
      </c>
      <c r="G18" s="43">
        <v>8992.7999999999993</v>
      </c>
    </row>
    <row r="19" spans="1:7" x14ac:dyDescent="0.35">
      <c r="A19" s="69" t="s">
        <v>9</v>
      </c>
      <c r="B19" s="69"/>
      <c r="C19" s="69"/>
      <c r="D19" s="69"/>
      <c r="E19" s="69"/>
      <c r="F19" s="69"/>
      <c r="G19" s="44">
        <v>10017.199999999999</v>
      </c>
    </row>
    <row r="20" spans="1:7" ht="9" customHeight="1" x14ac:dyDescent="0.35"/>
    <row r="21" spans="1:7" x14ac:dyDescent="0.35">
      <c r="A21" s="10" t="s">
        <v>12</v>
      </c>
      <c r="B21" s="8"/>
      <c r="C21" s="6"/>
      <c r="D21" s="6"/>
      <c r="E21" s="42"/>
      <c r="F21" s="6"/>
    </row>
    <row r="22" spans="1:7" ht="36.5" x14ac:dyDescent="0.35">
      <c r="A22" s="45"/>
      <c r="B22" s="47" t="s">
        <v>1</v>
      </c>
      <c r="C22" s="47" t="s">
        <v>2</v>
      </c>
      <c r="D22" s="47" t="s">
        <v>3</v>
      </c>
      <c r="E22" s="47" t="s">
        <v>4</v>
      </c>
      <c r="F22" s="47" t="s">
        <v>5</v>
      </c>
      <c r="G22" s="47" t="s">
        <v>6</v>
      </c>
    </row>
    <row r="23" spans="1:7" x14ac:dyDescent="0.35">
      <c r="A23" s="65" t="s">
        <v>7</v>
      </c>
      <c r="B23" s="63">
        <v>25.61</v>
      </c>
      <c r="C23" s="38">
        <v>0.5</v>
      </c>
      <c r="D23" s="39">
        <v>12.805</v>
      </c>
      <c r="E23" s="38">
        <v>40</v>
      </c>
      <c r="F23" s="39">
        <v>512.20000000000005</v>
      </c>
      <c r="G23" s="67">
        <v>1024.4000000000001</v>
      </c>
    </row>
    <row r="24" spans="1:7" x14ac:dyDescent="0.35">
      <c r="A24" s="66"/>
      <c r="B24" s="64"/>
      <c r="C24" s="38">
        <v>1</v>
      </c>
      <c r="D24" s="39">
        <v>25.61</v>
      </c>
      <c r="E24" s="38">
        <v>20</v>
      </c>
      <c r="F24" s="39">
        <v>512.20000000000005</v>
      </c>
      <c r="G24" s="68"/>
    </row>
    <row r="25" spans="1:7" x14ac:dyDescent="0.35">
      <c r="A25" s="46" t="s">
        <v>8</v>
      </c>
      <c r="B25" s="39">
        <v>24.98</v>
      </c>
      <c r="C25" s="38">
        <v>1.5</v>
      </c>
      <c r="D25" s="40">
        <v>37.47</v>
      </c>
      <c r="E25" s="38">
        <v>240</v>
      </c>
      <c r="F25" s="41">
        <v>8992.7999999999993</v>
      </c>
      <c r="G25" s="43">
        <v>8992.7999999999993</v>
      </c>
    </row>
    <row r="26" spans="1:7" x14ac:dyDescent="0.35">
      <c r="A26" s="69" t="s">
        <v>9</v>
      </c>
      <c r="B26" s="69"/>
      <c r="C26" s="69"/>
      <c r="D26" s="69"/>
      <c r="E26" s="69"/>
      <c r="F26" s="69"/>
      <c r="G26" s="44">
        <v>10017.199999999999</v>
      </c>
    </row>
  </sheetData>
  <mergeCells count="16">
    <mergeCell ref="A26:F26"/>
    <mergeCell ref="A12:F12"/>
    <mergeCell ref="A16:A17"/>
    <mergeCell ref="B16:B17"/>
    <mergeCell ref="G16:G17"/>
    <mergeCell ref="A19:F19"/>
    <mergeCell ref="A23:A24"/>
    <mergeCell ref="B23:B24"/>
    <mergeCell ref="G23:G24"/>
    <mergeCell ref="A3:A4"/>
    <mergeCell ref="B3:B4"/>
    <mergeCell ref="G3:G4"/>
    <mergeCell ref="A6:F6"/>
    <mergeCell ref="A10:A11"/>
    <mergeCell ref="B10:B11"/>
    <mergeCell ref="G10:G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094CD-9B4A-4DB4-81E0-1C5A8E7BF4D7}">
  <dimension ref="A1:F7"/>
  <sheetViews>
    <sheetView workbookViewId="0">
      <selection activeCell="B14" sqref="B14:B15"/>
    </sheetView>
    <sheetView workbookViewId="1">
      <selection activeCell="C5" sqref="C5"/>
    </sheetView>
  </sheetViews>
  <sheetFormatPr defaultColWidth="11.1640625" defaultRowHeight="15.5" x14ac:dyDescent="0.35"/>
  <cols>
    <col min="1" max="1" width="12.1640625" style="3" customWidth="1"/>
    <col min="2" max="2" width="15" style="3" customWidth="1"/>
    <col min="3" max="3" width="14.6640625" style="4" customWidth="1"/>
    <col min="4" max="4" width="13.1640625" style="4" customWidth="1"/>
    <col min="5" max="5" width="11" style="1" customWidth="1"/>
    <col min="6" max="6" width="14.1640625" style="1" customWidth="1"/>
  </cols>
  <sheetData>
    <row r="1" spans="1:6" x14ac:dyDescent="0.35">
      <c r="A1" s="10" t="s">
        <v>8</v>
      </c>
      <c r="B1" s="8"/>
      <c r="C1" s="6"/>
      <c r="D1" s="6"/>
      <c r="E1" s="6"/>
      <c r="F1" s="6"/>
    </row>
    <row r="2" spans="1:6" ht="20" customHeight="1" x14ac:dyDescent="0.35">
      <c r="A2" s="48"/>
      <c r="B2" s="48"/>
      <c r="C2" s="70" t="s">
        <v>13</v>
      </c>
      <c r="D2" s="71"/>
      <c r="E2" s="71"/>
      <c r="F2" s="72"/>
    </row>
    <row r="3" spans="1:6" ht="24.5" x14ac:dyDescent="0.35">
      <c r="A3" s="49"/>
      <c r="B3" s="50" t="s">
        <v>14</v>
      </c>
      <c r="C3" s="14" t="s">
        <v>15</v>
      </c>
      <c r="D3" s="14" t="s">
        <v>16</v>
      </c>
      <c r="E3" s="14" t="s">
        <v>4</v>
      </c>
      <c r="F3" s="14" t="s">
        <v>17</v>
      </c>
    </row>
    <row r="4" spans="1:6" ht="17" customHeight="1" x14ac:dyDescent="0.35">
      <c r="A4" s="51" t="s">
        <v>18</v>
      </c>
      <c r="B4" s="60" t="s">
        <v>19</v>
      </c>
      <c r="C4" s="52" t="s">
        <v>19</v>
      </c>
      <c r="D4" s="52" t="s">
        <v>19</v>
      </c>
      <c r="E4" s="52" t="s">
        <v>19</v>
      </c>
      <c r="F4" s="59" t="s">
        <v>19</v>
      </c>
    </row>
    <row r="5" spans="1:6" x14ac:dyDescent="0.35">
      <c r="A5" s="53" t="s">
        <v>20</v>
      </c>
      <c r="B5" s="61">
        <v>24.98</v>
      </c>
      <c r="C5" s="14">
        <v>1.5</v>
      </c>
      <c r="D5" s="15">
        <f>B5*C5</f>
        <v>37.47</v>
      </c>
      <c r="E5" s="14">
        <v>240</v>
      </c>
      <c r="F5" s="16">
        <f>D5*E5</f>
        <v>8992.7999999999993</v>
      </c>
    </row>
    <row r="6" spans="1:6" x14ac:dyDescent="0.35">
      <c r="A6" s="53" t="s">
        <v>21</v>
      </c>
      <c r="B6" s="61">
        <v>24.98</v>
      </c>
      <c r="C6" s="14">
        <v>1.5</v>
      </c>
      <c r="D6" s="15">
        <f>B6*C6</f>
        <v>37.47</v>
      </c>
      <c r="E6" s="14">
        <v>240</v>
      </c>
      <c r="F6" s="16">
        <f>D6*E6</f>
        <v>8992.7999999999993</v>
      </c>
    </row>
    <row r="7" spans="1:6" x14ac:dyDescent="0.35">
      <c r="A7" s="54" t="s">
        <v>22</v>
      </c>
      <c r="B7" s="55"/>
      <c r="C7" s="56">
        <v>1.5</v>
      </c>
      <c r="D7" s="57">
        <f>B5*C7</f>
        <v>37.47</v>
      </c>
      <c r="E7" s="62">
        <f>SUM(E5:E6)</f>
        <v>480</v>
      </c>
      <c r="F7" s="58">
        <f>D7*E7</f>
        <v>17985.599999999999</v>
      </c>
    </row>
  </sheetData>
  <mergeCells count="1">
    <mergeCell ref="C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40B71-092D-F041-BD4E-C784A3749F58}">
  <dimension ref="A1:M8"/>
  <sheetViews>
    <sheetView workbookViewId="0">
      <selection activeCell="K4" sqref="K4"/>
    </sheetView>
    <sheetView tabSelected="1" workbookViewId="1">
      <selection activeCell="F10" sqref="F10"/>
    </sheetView>
  </sheetViews>
  <sheetFormatPr defaultColWidth="11.1640625" defaultRowHeight="15.5" x14ac:dyDescent="0.35"/>
  <cols>
    <col min="1" max="1" width="9.6640625" style="3" customWidth="1"/>
    <col min="2" max="2" width="8.1640625" style="3" customWidth="1"/>
    <col min="3" max="3" width="8.6640625" style="3" customWidth="1"/>
    <col min="4" max="4" width="9.5" style="4" customWidth="1"/>
    <col min="5" max="6" width="8.6640625" style="4" customWidth="1"/>
    <col min="7" max="7" width="10.1640625" style="4" customWidth="1"/>
    <col min="8" max="8" width="7.6640625" style="4" customWidth="1"/>
    <col min="9" max="9" width="9.5" style="4" customWidth="1"/>
    <col min="10" max="11" width="9.5" style="1" customWidth="1"/>
    <col min="12" max="12" width="9.1640625" style="1" customWidth="1"/>
    <col min="13" max="13" width="14.5" customWidth="1"/>
  </cols>
  <sheetData>
    <row r="1" spans="1:13" x14ac:dyDescent="0.35">
      <c r="A1" s="7" t="s">
        <v>7</v>
      </c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22.25" customHeight="1" x14ac:dyDescent="0.35">
      <c r="A2" s="13"/>
      <c r="B2" s="13"/>
      <c r="C2" s="75" t="s">
        <v>23</v>
      </c>
      <c r="D2" s="76"/>
      <c r="E2" s="76"/>
      <c r="F2" s="76"/>
      <c r="G2" s="77"/>
      <c r="H2" s="78" t="s">
        <v>24</v>
      </c>
      <c r="I2" s="79"/>
      <c r="J2" s="79"/>
      <c r="K2" s="79"/>
      <c r="L2" s="80"/>
      <c r="M2" s="30" t="s">
        <v>25</v>
      </c>
    </row>
    <row r="3" spans="1:13" ht="36.5" x14ac:dyDescent="0.35">
      <c r="A3" s="34"/>
      <c r="B3" s="35" t="s">
        <v>1</v>
      </c>
      <c r="C3" s="17" t="s">
        <v>26</v>
      </c>
      <c r="D3" s="17" t="s">
        <v>27</v>
      </c>
      <c r="E3" s="17" t="s">
        <v>28</v>
      </c>
      <c r="F3" s="17" t="s">
        <v>45</v>
      </c>
      <c r="G3" s="17" t="s">
        <v>29</v>
      </c>
      <c r="H3" s="28" t="s">
        <v>30</v>
      </c>
      <c r="I3" s="28" t="s">
        <v>31</v>
      </c>
      <c r="J3" s="28" t="s">
        <v>32</v>
      </c>
      <c r="K3" s="28" t="s">
        <v>45</v>
      </c>
      <c r="L3" s="28" t="s">
        <v>33</v>
      </c>
      <c r="M3" s="31" t="s">
        <v>34</v>
      </c>
    </row>
    <row r="4" spans="1:13" x14ac:dyDescent="0.35">
      <c r="A4" s="36" t="s">
        <v>18</v>
      </c>
      <c r="B4" s="37">
        <v>25.61</v>
      </c>
      <c r="C4" s="18">
        <v>1</v>
      </c>
      <c r="D4" s="19">
        <f>B4*C4</f>
        <v>25.61</v>
      </c>
      <c r="E4" s="17">
        <v>3</v>
      </c>
      <c r="F4" s="17">
        <f>C4*E4</f>
        <v>3</v>
      </c>
      <c r="G4" s="20">
        <f>D4*E4</f>
        <v>76.83</v>
      </c>
      <c r="H4" s="28">
        <v>0.5</v>
      </c>
      <c r="I4" s="29">
        <f>B4*$H$4</f>
        <v>12.805</v>
      </c>
      <c r="J4" s="28">
        <v>6</v>
      </c>
      <c r="K4" s="28">
        <f>H4*J4</f>
        <v>3</v>
      </c>
      <c r="L4" s="27">
        <f>I4*J4</f>
        <v>76.83</v>
      </c>
      <c r="M4" s="32">
        <f>SUM(G4,L4)</f>
        <v>153.66</v>
      </c>
    </row>
    <row r="5" spans="1:13" x14ac:dyDescent="0.35">
      <c r="A5" s="36" t="s">
        <v>20</v>
      </c>
      <c r="B5" s="37">
        <v>25.61</v>
      </c>
      <c r="C5" s="17">
        <v>1</v>
      </c>
      <c r="D5" s="19">
        <f>B5*C5</f>
        <v>25.61</v>
      </c>
      <c r="E5" s="17">
        <v>20</v>
      </c>
      <c r="F5" s="17">
        <f>C5*E5</f>
        <v>20</v>
      </c>
      <c r="G5" s="20">
        <f>D5*E5</f>
        <v>512.20000000000005</v>
      </c>
      <c r="H5" s="28">
        <v>0.5</v>
      </c>
      <c r="I5" s="29">
        <f>B4*H5</f>
        <v>12.805</v>
      </c>
      <c r="J5" s="28">
        <v>40</v>
      </c>
      <c r="K5" s="28">
        <f>H5*J5</f>
        <v>20</v>
      </c>
      <c r="L5" s="27">
        <f>I5*J5</f>
        <v>512.20000000000005</v>
      </c>
      <c r="M5" s="32">
        <f>SUM(G5,L5)</f>
        <v>1024.4000000000001</v>
      </c>
    </row>
    <row r="6" spans="1:13" x14ac:dyDescent="0.35">
      <c r="A6" s="36" t="s">
        <v>21</v>
      </c>
      <c r="B6" s="37">
        <v>25.61</v>
      </c>
      <c r="C6" s="17">
        <v>1</v>
      </c>
      <c r="D6" s="19">
        <f>B6*C6</f>
        <v>25.61</v>
      </c>
      <c r="E6" s="17">
        <v>20</v>
      </c>
      <c r="F6" s="17">
        <f>C6*E6</f>
        <v>20</v>
      </c>
      <c r="G6" s="20">
        <f>D6*E6</f>
        <v>512.20000000000005</v>
      </c>
      <c r="H6" s="28">
        <v>0.5</v>
      </c>
      <c r="I6" s="29">
        <f>B4*H6</f>
        <v>12.805</v>
      </c>
      <c r="J6" s="28">
        <v>40</v>
      </c>
      <c r="K6" s="28">
        <f>H6*J6</f>
        <v>20</v>
      </c>
      <c r="L6" s="27">
        <f>I6*J6</f>
        <v>512.20000000000005</v>
      </c>
      <c r="M6" s="32">
        <f>SUM(G6,L6)</f>
        <v>1024.4000000000001</v>
      </c>
    </row>
    <row r="7" spans="1:13" ht="27" customHeight="1" x14ac:dyDescent="0.35">
      <c r="A7" s="73" t="s">
        <v>22</v>
      </c>
      <c r="B7" s="74"/>
      <c r="C7" s="21">
        <f>SUM(C4:C6)</f>
        <v>3</v>
      </c>
      <c r="D7" s="22">
        <v>25.61</v>
      </c>
      <c r="E7" s="21">
        <f>SUM(E4:E6)</f>
        <v>43</v>
      </c>
      <c r="F7" s="21">
        <f>SUM(F4:F6)</f>
        <v>43</v>
      </c>
      <c r="G7" s="23">
        <f>D7*E7</f>
        <v>1101.23</v>
      </c>
      <c r="H7" s="24">
        <f>SUM(H4:H6)</f>
        <v>1.5</v>
      </c>
      <c r="I7" s="25">
        <v>12.81</v>
      </c>
      <c r="J7" s="26">
        <f>SUM(J4:J6)</f>
        <v>86</v>
      </c>
      <c r="K7" s="26">
        <f>SUM(K4:K6)</f>
        <v>43</v>
      </c>
      <c r="L7" s="27">
        <f>I7*J7</f>
        <v>1101.6600000000001</v>
      </c>
      <c r="M7" s="33">
        <f>SUM(G7,L7)</f>
        <v>2202.8900000000003</v>
      </c>
    </row>
    <row r="8" spans="1:13" x14ac:dyDescent="0.35">
      <c r="E8" s="5"/>
      <c r="F8" s="5"/>
      <c r="J8" s="2"/>
      <c r="K8" s="2"/>
      <c r="M8" s="9"/>
    </row>
  </sheetData>
  <mergeCells count="3">
    <mergeCell ref="A7:B7"/>
    <mergeCell ref="C2:G2"/>
    <mergeCell ref="H2:L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137A6-B16B-FE45-96BC-149BCC78E860}">
  <dimension ref="A1:I15"/>
  <sheetViews>
    <sheetView workbookViewId="0">
      <selection activeCell="B14" sqref="B14:B15"/>
    </sheetView>
    <sheetView workbookViewId="1">
      <selection activeCell="B14" sqref="B14"/>
    </sheetView>
  </sheetViews>
  <sheetFormatPr defaultColWidth="11.1640625" defaultRowHeight="15.5" x14ac:dyDescent="0.35"/>
  <cols>
    <col min="1" max="1" width="12.1640625" style="3" customWidth="1"/>
    <col min="2" max="2" width="15" style="3" customWidth="1"/>
    <col min="3" max="3" width="14.6640625" style="4" customWidth="1"/>
    <col min="4" max="4" width="13.1640625" style="4" customWidth="1"/>
    <col min="5" max="5" width="11" style="1" customWidth="1"/>
    <col min="6" max="6" width="14.1640625" style="1" customWidth="1"/>
  </cols>
  <sheetData>
    <row r="1" spans="1:9" x14ac:dyDescent="0.35">
      <c r="A1" s="10" t="s">
        <v>8</v>
      </c>
      <c r="B1" s="8"/>
      <c r="C1" s="6"/>
      <c r="D1" s="6"/>
      <c r="E1" s="6"/>
      <c r="F1" s="6"/>
    </row>
    <row r="2" spans="1:9" ht="20" customHeight="1" x14ac:dyDescent="0.35">
      <c r="A2" s="48"/>
      <c r="B2" s="48"/>
      <c r="C2" s="70" t="s">
        <v>13</v>
      </c>
      <c r="D2" s="71"/>
      <c r="E2" s="71"/>
      <c r="F2" s="72"/>
    </row>
    <row r="3" spans="1:9" ht="24.5" x14ac:dyDescent="0.35">
      <c r="A3" s="49"/>
      <c r="B3" s="50" t="s">
        <v>14</v>
      </c>
      <c r="C3" s="14" t="s">
        <v>15</v>
      </c>
      <c r="D3" s="14" t="s">
        <v>16</v>
      </c>
      <c r="E3" s="14" t="s">
        <v>35</v>
      </c>
      <c r="F3" s="14" t="s">
        <v>17</v>
      </c>
    </row>
    <row r="4" spans="1:9" ht="17" customHeight="1" x14ac:dyDescent="0.35">
      <c r="A4" s="53" t="s">
        <v>36</v>
      </c>
      <c r="B4" s="61">
        <v>60</v>
      </c>
      <c r="C4" s="14">
        <f>2*50</f>
        <v>100</v>
      </c>
      <c r="D4" s="15">
        <f>B4*C4</f>
        <v>6000</v>
      </c>
      <c r="E4" s="14">
        <v>1</v>
      </c>
      <c r="F4" s="16">
        <f>D4*E4</f>
        <v>6000</v>
      </c>
    </row>
    <row r="5" spans="1:9" x14ac:dyDescent="0.35">
      <c r="A5" s="53" t="s">
        <v>37</v>
      </c>
      <c r="B5" s="61">
        <v>59</v>
      </c>
      <c r="C5" s="14">
        <f>25*2*2</f>
        <v>100</v>
      </c>
      <c r="D5" s="15">
        <f>B5*C5</f>
        <v>5900</v>
      </c>
      <c r="E5" s="14">
        <v>2</v>
      </c>
      <c r="F5" s="16">
        <f>D5*E5</f>
        <v>11800</v>
      </c>
    </row>
    <row r="6" spans="1:9" x14ac:dyDescent="0.35">
      <c r="A6" s="53" t="s">
        <v>38</v>
      </c>
      <c r="B6" s="61">
        <v>60</v>
      </c>
      <c r="C6" s="14">
        <f>2*50</f>
        <v>100</v>
      </c>
      <c r="D6" s="15">
        <f t="shared" ref="D6:D9" si="0">B6*C6</f>
        <v>6000</v>
      </c>
      <c r="E6" s="14">
        <v>1</v>
      </c>
      <c r="F6" s="16">
        <f t="shared" ref="F6:F9" si="1">D6*E6</f>
        <v>6000</v>
      </c>
    </row>
    <row r="7" spans="1:9" x14ac:dyDescent="0.35">
      <c r="A7" s="53" t="s">
        <v>39</v>
      </c>
      <c r="B7" s="61">
        <v>59</v>
      </c>
      <c r="C7" s="14">
        <v>50</v>
      </c>
      <c r="D7" s="15">
        <f t="shared" si="0"/>
        <v>2950</v>
      </c>
      <c r="E7" s="14">
        <v>1</v>
      </c>
      <c r="F7" s="16">
        <f t="shared" si="1"/>
        <v>2950</v>
      </c>
      <c r="G7" s="9">
        <f>SUM(F4+F6+F8)</f>
        <v>18000</v>
      </c>
      <c r="I7" s="9">
        <f>G7/3</f>
        <v>6000</v>
      </c>
    </row>
    <row r="8" spans="1:9" x14ac:dyDescent="0.35">
      <c r="A8" s="53" t="s">
        <v>40</v>
      </c>
      <c r="B8" s="61">
        <v>60</v>
      </c>
      <c r="C8" s="14">
        <f>2*50</f>
        <v>100</v>
      </c>
      <c r="D8" s="15">
        <f t="shared" si="0"/>
        <v>6000</v>
      </c>
      <c r="E8" s="14">
        <v>1</v>
      </c>
      <c r="F8" s="16">
        <f t="shared" si="1"/>
        <v>6000</v>
      </c>
      <c r="G8" s="9">
        <f>SUM(F5+F7+F9)</f>
        <v>17700</v>
      </c>
      <c r="I8" s="9">
        <f>G8/3</f>
        <v>5900</v>
      </c>
    </row>
    <row r="9" spans="1:9" x14ac:dyDescent="0.35">
      <c r="A9" s="53" t="s">
        <v>41</v>
      </c>
      <c r="B9" s="61">
        <v>59</v>
      </c>
      <c r="C9" s="14">
        <f>1*50</f>
        <v>50</v>
      </c>
      <c r="D9" s="15">
        <f t="shared" si="0"/>
        <v>2950</v>
      </c>
      <c r="E9" s="14">
        <v>1</v>
      </c>
      <c r="F9" s="16">
        <f t="shared" si="1"/>
        <v>2950</v>
      </c>
    </row>
    <row r="10" spans="1:9" x14ac:dyDescent="0.35">
      <c r="A10" s="54" t="s">
        <v>22</v>
      </c>
      <c r="B10" s="55"/>
      <c r="C10" s="56">
        <v>1.5</v>
      </c>
      <c r="D10" s="57">
        <f>B5*C10</f>
        <v>88.5</v>
      </c>
      <c r="E10" s="62">
        <f>SUM(E5:E9)</f>
        <v>6</v>
      </c>
      <c r="F10" s="58">
        <f>SUM(F4:F9)</f>
        <v>35700</v>
      </c>
    </row>
    <row r="11" spans="1:9" x14ac:dyDescent="0.35">
      <c r="C11" s="4">
        <f>SUM(C4:C9)</f>
        <v>500</v>
      </c>
    </row>
    <row r="13" spans="1:9" ht="31" x14ac:dyDescent="0.35">
      <c r="C13" s="4" t="s">
        <v>42</v>
      </c>
    </row>
    <row r="14" spans="1:9" ht="93" x14ac:dyDescent="0.35">
      <c r="C14" s="4" t="s">
        <v>43</v>
      </c>
    </row>
    <row r="15" spans="1:9" ht="77.5" x14ac:dyDescent="0.35">
      <c r="C15" s="4" t="s">
        <v>44</v>
      </c>
    </row>
  </sheetData>
  <mergeCells count="1">
    <mergeCell ref="C2:F2"/>
  </mergeCells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902E1B956040438F0BD7BF63999C8A" ma:contentTypeVersion="10" ma:contentTypeDescription="Create a new document." ma:contentTypeScope="" ma:versionID="56d40f5c7299a282e03737961ba45a26">
  <xsd:schema xmlns:xsd="http://www.w3.org/2001/XMLSchema" xmlns:xs="http://www.w3.org/2001/XMLSchema" xmlns:p="http://schemas.microsoft.com/office/2006/metadata/properties" xmlns:ns2="256247e4-97d7-49c1-9b6d-26c29e7297e4" xmlns:ns3="5b7cd334-ef48-44ad-ba3d-dd607a2fcc1b" targetNamespace="http://schemas.microsoft.com/office/2006/metadata/properties" ma:root="true" ma:fieldsID="3cf6fa68cd4f8cd77ded521c02ea10bd" ns2:_="" ns3:_="">
    <xsd:import namespace="256247e4-97d7-49c1-9b6d-26c29e7297e4"/>
    <xsd:import namespace="5b7cd334-ef48-44ad-ba3d-dd607a2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6247e4-97d7-49c1-9b6d-26c29e7297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7cd334-ef48-44ad-ba3d-dd607a2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b7cd334-ef48-44ad-ba3d-dd607a2fcc1b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4907732-447F-46D2-94FA-0F460F139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2112FA-6772-49E8-95CF-EC57944B0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6247e4-97d7-49c1-9b6d-26c29e7297e4"/>
    <ds:schemaRef ds:uri="5b7cd334-ef48-44ad-ba3d-dd607a2fcc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75AFC3-728F-4B9A-86CA-D50399C1C9EA}">
  <ds:schemaRefs>
    <ds:schemaRef ds:uri="http://schemas.openxmlformats.org/package/2006/metadata/core-properties"/>
    <ds:schemaRef ds:uri="http://purl.org/dc/elements/1.1/"/>
    <ds:schemaRef ds:uri="http://www.w3.org/XML/1998/namespace"/>
    <ds:schemaRef ds:uri="256247e4-97d7-49c1-9b6d-26c29e7297e4"/>
    <ds:schemaRef ds:uri="http://schemas.microsoft.com/office/2006/documentManagement/types"/>
    <ds:schemaRef ds:uri="http://purl.org/dc/dcmitype/"/>
    <ds:schemaRef ds:uri="http://schemas.microsoft.com/office/infopath/2007/PartnerControls"/>
    <ds:schemaRef ds:uri="5b7cd334-ef48-44ad-ba3d-dd607a2fcc1b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All </vt:lpstr>
      <vt:lpstr>All (no formulas)</vt:lpstr>
      <vt:lpstr>Families</vt:lpstr>
      <vt:lpstr>Museum Employees</vt:lpstr>
      <vt:lpstr>IMLS Employees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Cerrone</dc:creator>
  <cp:keywords/>
  <dc:description/>
  <cp:lastModifiedBy>Kim A. Miller</cp:lastModifiedBy>
  <cp:revision/>
  <dcterms:created xsi:type="dcterms:W3CDTF">2020-03-24T18:56:30Z</dcterms:created>
  <dcterms:modified xsi:type="dcterms:W3CDTF">2020-04-24T19:45:19Z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0x01010021902E1B956040438F0BD7BF63999C8A</vt:lpwstr>
  </property>
  <property fmtid="{D5CDD505-2E9C-101B-9397-08002B2CF9AE}" pid="3" name="Order">
    <vt:r8>58332900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</Properties>
</file>