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filterPrivacy="1"/>
  <bookViews>
    <workbookView xWindow="0" yWindow="0" windowWidth="22260" windowHeight="12645"/>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1" l="1"/>
  <c r="F17" i="1" l="1"/>
  <c r="H17" i="1"/>
  <c r="E33" i="1"/>
  <c r="I17" i="1" s="1"/>
  <c r="J17" i="1" l="1"/>
  <c r="I8" i="1"/>
  <c r="I20" i="1"/>
  <c r="I23" i="1"/>
  <c r="I11" i="1"/>
  <c r="I5" i="1"/>
  <c r="I14" i="1"/>
  <c r="I2" i="1"/>
  <c r="F2" i="1" l="1"/>
  <c r="H2" i="1" s="1"/>
  <c r="F23" i="1" l="1"/>
  <c r="H23" i="1" s="1"/>
  <c r="J23" i="1" s="1"/>
  <c r="F20" i="1"/>
  <c r="H20" i="1" s="1"/>
  <c r="J20" i="1" s="1"/>
  <c r="F11" i="1"/>
  <c r="F14" i="1"/>
  <c r="F8" i="1"/>
  <c r="F5" i="1"/>
  <c r="J2" i="1"/>
  <c r="H11" i="1" l="1"/>
  <c r="J11" i="1" s="1"/>
  <c r="H14" i="1"/>
  <c r="J14" i="1" s="1"/>
  <c r="H5" i="1"/>
  <c r="H8" i="1"/>
  <c r="J8" i="1" s="1"/>
  <c r="D27" i="1"/>
  <c r="D28" i="1" l="1"/>
  <c r="J5" i="1"/>
  <c r="D29" i="1" s="1"/>
</calcChain>
</file>

<file path=xl/sharedStrings.xml><?xml version="1.0" encoding="utf-8"?>
<sst xmlns="http://schemas.openxmlformats.org/spreadsheetml/2006/main" count="113" uniqueCount="44">
  <si>
    <t>Total Respondents</t>
  </si>
  <si>
    <t>Annual Responses</t>
  </si>
  <si>
    <t>Time Per Reponse (hours)</t>
  </si>
  <si>
    <t>Reponses per Resondent</t>
  </si>
  <si>
    <t>Information Collection</t>
  </si>
  <si>
    <t>Regulation</t>
  </si>
  <si>
    <t>Annual Burden Hour</t>
  </si>
  <si>
    <t>Annual Burden Cost</t>
  </si>
  <si>
    <t>Total Salary Cost</t>
  </si>
  <si>
    <t>Number of Annual Respondents</t>
  </si>
  <si>
    <t>Number of Responses</t>
  </si>
  <si>
    <t>Total Annual Burden Hours</t>
  </si>
  <si>
    <t>OES Mean Hourly Wage</t>
  </si>
  <si>
    <t>Compensation Percentage</t>
  </si>
  <si>
    <t>Adjusted Mean Hourly Wage</t>
  </si>
  <si>
    <t>1)</t>
  </si>
  <si>
    <t>2)</t>
  </si>
  <si>
    <t>3)</t>
  </si>
  <si>
    <t>4)</t>
  </si>
  <si>
    <t>5)</t>
  </si>
  <si>
    <t>6)</t>
  </si>
  <si>
    <t>7)</t>
  </si>
  <si>
    <t>8)</t>
  </si>
  <si>
    <t>Occupation</t>
  </si>
  <si>
    <t xml:space="preserve">Occupation labor rates based on 2018 Occupational and Employment Statistics Survey (OES) for “17-2141 Mechanical Engineers.” https://www.bls.gov/oes/2017/may/oes172141.htm  The hourly mean wage for this occupation ($43.99) is adjusted to reflect the total costs of employee compensation based on the BLS Employer Costs for Employee Compensation Summary, which indicates that wages for civilian workers are 68.3 percent of total compensation (total wage = wage rate/wage % of total compensation). </t>
  </si>
  <si>
    <t>Marking new/repaired hoses with unique identifier</t>
  </si>
  <si>
    <t>Record of monthly piping tests</t>
  </si>
  <si>
    <t>Monthly hose inspection records</t>
  </si>
  <si>
    <t>Annual hose test record</t>
  </si>
  <si>
    <t xml:space="preserve">Cargo tank motor vehicles in other than metered delivery service - design certification for automatic shutoff  </t>
  </si>
  <si>
    <t>Cargo tank motor vehicles in other than metered delivery service - installation of the shutoff system by a Registered Inspector</t>
  </si>
  <si>
    <t>Cargo tank motor vehicles in metered delivery service - certification of remote control equipment by a Registered Inspector</t>
  </si>
  <si>
    <t>Minutes per Response</t>
  </si>
  <si>
    <t>Hose pressure test marking</t>
  </si>
  <si>
    <t>§ 180.416(b)</t>
  </si>
  <si>
    <t>§ 180.416(d)(1)</t>
  </si>
  <si>
    <t>§ 180.416(d)(2)</t>
  </si>
  <si>
    <t>§ 180.416(e)</t>
  </si>
  <si>
    <t>§ 180.416(f)</t>
  </si>
  <si>
    <t>§ 173.315(n)(2)(ii)</t>
  </si>
  <si>
    <t>§ 173.315(n)(2)(iii)</t>
  </si>
  <si>
    <t>§ 173.315(n)(3)(ii)</t>
  </si>
  <si>
    <t>Hours per Response</t>
  </si>
  <si>
    <t>Salary Cost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</si>
</sst>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00"/>
    <numFmt numFmtId="165" formatCode="_(* #,##0_);_(* \(#,##0\);_(* &quot;-&quot;??_);_(@_)"/>
    <numFmt numFmtId="166" formatCode="&quot;$&quot;#,##0"/>
  </numFmts>
  <fonts count="9" x14ac:knownFonts="1">
    <font>
      <sz val="11"/>
      <color theme="1"/>
      <name val="Calibri"/>
      <family val="2"/>
      <scheme val="minor"/>
    </font>
    <font>
      <sz val="11"/>
      <name val="Times New Roman"/>
      <family val="1"/>
    </font>
    <font>
      <b/>
      <sz val="11"/>
      <name val="Times New Roman"/>
      <family val="1"/>
    </font>
    <font>
      <sz val="11"/>
      <color theme="1"/>
      <name val="Calibri"/>
      <family val="2"/>
      <scheme val="minor"/>
    </font>
    <font>
      <sz val="10"/>
      <color theme="1"/>
      <name val="Times New Roman"/>
      <family val="1"/>
    </font>
    <font>
      <b/>
      <sz val="10"/>
      <color theme="1"/>
      <name val="Times New Roman"/>
      <family val="1"/>
    </font>
    <font>
      <sz val="11"/>
      <color theme="1"/>
      <name val="Times New Roman"/>
      <family val="1"/>
    </font>
    <font>
      <u/>
      <sz val="11"/>
      <color theme="1"/>
      <name val="Times New Roman"/>
      <family val="1"/>
    </font>
    <font>
      <b/>
      <sz val="11"/>
      <color theme="1"/>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45">
    <xf numFmtId="0" fontId="0" fillId="0" borderId="0" xfId="0"/>
    <xf numFmtId="0" fontId="2" fillId="0" borderId="1" xfId="0" applyFont="1" applyFill="1" applyBorder="1" applyAlignment="1">
      <alignment wrapText="1"/>
    </xf>
    <xf numFmtId="164" fontId="1" fillId="0" borderId="1" xfId="0" applyNumberFormat="1" applyFont="1" applyFill="1" applyBorder="1" applyAlignment="1">
      <alignment wrapText="1"/>
    </xf>
    <xf numFmtId="0" fontId="2" fillId="0" borderId="1" xfId="0" applyFont="1" applyFill="1" applyBorder="1" applyAlignment="1">
      <alignment horizontal="left" wrapText="1"/>
    </xf>
    <xf numFmtId="0" fontId="4" fillId="0" borderId="0" xfId="0" applyFont="1" applyAlignment="1">
      <alignment horizontal="center" wrapText="1"/>
    </xf>
    <xf numFmtId="0" fontId="5" fillId="2" borderId="2" xfId="0" applyFont="1" applyFill="1" applyBorder="1" applyAlignment="1">
      <alignment horizontal="center" wrapText="1"/>
    </xf>
    <xf numFmtId="0" fontId="5" fillId="0" borderId="2" xfId="0" applyFont="1" applyBorder="1" applyAlignment="1">
      <alignment horizontal="left" wrapText="1"/>
    </xf>
    <xf numFmtId="0" fontId="8" fillId="0" borderId="0" xfId="0" applyFont="1" applyAlignment="1">
      <alignment horizontal="left" wrapText="1"/>
    </xf>
    <xf numFmtId="0" fontId="6"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6" fillId="0" borderId="2" xfId="0" applyFont="1" applyBorder="1" applyAlignment="1">
      <alignment wrapText="1"/>
    </xf>
    <xf numFmtId="0" fontId="6" fillId="0" borderId="0" xfId="0" applyFont="1" applyAlignment="1">
      <alignment wrapText="1"/>
    </xf>
    <xf numFmtId="0" fontId="4" fillId="3" borderId="1" xfId="0" applyFont="1" applyFill="1" applyBorder="1" applyAlignment="1">
      <alignment wrapText="1"/>
    </xf>
    <xf numFmtId="0" fontId="6" fillId="3" borderId="1" xfId="0" applyFont="1" applyFill="1" applyBorder="1" applyAlignment="1">
      <alignment wrapText="1"/>
    </xf>
    <xf numFmtId="0" fontId="6" fillId="0" borderId="2" xfId="0" applyFont="1" applyBorder="1" applyAlignment="1">
      <alignment horizontal="right" wrapText="1"/>
    </xf>
    <xf numFmtId="3" fontId="6" fillId="0" borderId="2" xfId="0" applyNumberFormat="1" applyFont="1" applyBorder="1" applyAlignment="1">
      <alignment horizontal="right" wrapText="1"/>
    </xf>
    <xf numFmtId="164" fontId="6" fillId="0" borderId="2" xfId="0" applyNumberFormat="1" applyFont="1" applyBorder="1" applyAlignment="1">
      <alignment horizontal="right"/>
    </xf>
    <xf numFmtId="0" fontId="6" fillId="0" borderId="0" xfId="0" applyFont="1" applyAlignment="1">
      <alignment horizontal="right" wrapText="1"/>
    </xf>
    <xf numFmtId="3" fontId="6" fillId="0" borderId="0" xfId="0" applyNumberFormat="1" applyFont="1" applyAlignment="1">
      <alignment horizontal="right" wrapText="1"/>
    </xf>
    <xf numFmtId="0" fontId="6" fillId="0" borderId="0" xfId="0" applyFont="1" applyAlignment="1">
      <alignment horizontal="right"/>
    </xf>
    <xf numFmtId="3" fontId="6" fillId="0" borderId="1" xfId="0" applyNumberFormat="1" applyFont="1" applyBorder="1" applyAlignment="1">
      <alignment horizontal="right" wrapText="1"/>
    </xf>
    <xf numFmtId="0" fontId="2" fillId="0" borderId="1" xfId="0" applyFont="1" applyFill="1" applyBorder="1" applyAlignment="1">
      <alignment horizontal="right" wrapText="1"/>
    </xf>
    <xf numFmtId="10"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165" fontId="6" fillId="0" borderId="2" xfId="1" applyNumberFormat="1" applyFont="1" applyBorder="1" applyAlignment="1">
      <alignment horizontal="right" wrapText="1"/>
    </xf>
    <xf numFmtId="0" fontId="4" fillId="0" borderId="0" xfId="0" applyFont="1" applyBorder="1" applyAlignment="1">
      <alignment horizontal="left"/>
    </xf>
    <xf numFmtId="0" fontId="5" fillId="0" borderId="0" xfId="0" applyFont="1" applyBorder="1" applyAlignment="1">
      <alignment horizontal="left" wrapText="1"/>
    </xf>
    <xf numFmtId="0" fontId="6" fillId="0" borderId="0" xfId="0" applyFont="1" applyBorder="1" applyAlignment="1">
      <alignment wrapText="1"/>
    </xf>
    <xf numFmtId="165" fontId="6" fillId="0" borderId="0" xfId="1" applyNumberFormat="1" applyFont="1" applyBorder="1" applyAlignment="1">
      <alignment horizontal="right" wrapText="1"/>
    </xf>
    <xf numFmtId="0" fontId="6" fillId="0" borderId="0" xfId="0" applyFont="1" applyBorder="1" applyAlignment="1">
      <alignment horizontal="right" wrapText="1"/>
    </xf>
    <xf numFmtId="3" fontId="6" fillId="0" borderId="0" xfId="0" applyNumberFormat="1" applyFont="1" applyBorder="1" applyAlignment="1">
      <alignment horizontal="right" wrapText="1"/>
    </xf>
    <xf numFmtId="0" fontId="6" fillId="0" borderId="0" xfId="0" applyFont="1" applyBorder="1" applyAlignment="1">
      <alignment horizontal="right"/>
    </xf>
    <xf numFmtId="164" fontId="6" fillId="0" borderId="0" xfId="0" applyNumberFormat="1" applyFont="1" applyBorder="1" applyAlignment="1">
      <alignment horizontal="right"/>
    </xf>
    <xf numFmtId="0" fontId="6" fillId="0" borderId="0" xfId="0" applyFont="1" applyBorder="1" applyAlignment="1">
      <alignment horizontal="center"/>
    </xf>
    <xf numFmtId="1" fontId="6" fillId="0" borderId="2" xfId="0" applyNumberFormat="1" applyFont="1" applyBorder="1" applyAlignment="1">
      <alignment horizontal="right" wrapText="1"/>
    </xf>
    <xf numFmtId="3" fontId="6" fillId="0" borderId="2" xfId="0" applyNumberFormat="1" applyFont="1" applyBorder="1" applyAlignment="1">
      <alignment horizontal="right"/>
    </xf>
    <xf numFmtId="166" fontId="5" fillId="2" borderId="2" xfId="0" applyNumberFormat="1" applyFont="1" applyFill="1" applyBorder="1" applyAlignment="1">
      <alignment horizontal="center" wrapText="1"/>
    </xf>
    <xf numFmtId="166" fontId="6" fillId="0" borderId="2"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5" fontId="4" fillId="0" borderId="1" xfId="0" applyNumberFormat="1" applyFont="1" applyBorder="1" applyAlignment="1">
      <alignment horizontal="right"/>
    </xf>
    <xf numFmtId="3" fontId="6" fillId="0" borderId="1" xfId="0" applyNumberFormat="1" applyFont="1" applyBorder="1" applyAlignment="1">
      <alignment horizontal="right"/>
    </xf>
    <xf numFmtId="166" fontId="6" fillId="0" borderId="1" xfId="0" applyNumberFormat="1" applyFont="1"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topLeftCell="A23" zoomScaleNormal="100" workbookViewId="0">
      <selection activeCell="G23" sqref="G23"/>
    </sheetView>
  </sheetViews>
  <sheetFormatPr defaultColWidth="16.86328125" defaultRowHeight="13.9" x14ac:dyDescent="0.4"/>
  <cols>
    <col min="1" max="1" width="2.6640625" style="11" bestFit="1" customWidth="1"/>
    <col min="2" max="2" width="24.86328125" style="7" bestFit="1" customWidth="1"/>
    <col min="3" max="3" width="16.53125" style="13" bestFit="1" customWidth="1"/>
    <col min="4" max="4" width="15.53125" style="19" customWidth="1"/>
    <col min="5" max="5" width="12.53125" style="19" bestFit="1" customWidth="1"/>
    <col min="6" max="6" width="10.19921875" style="19" bestFit="1" customWidth="1"/>
    <col min="7" max="7" width="11.1328125" style="19" customWidth="1"/>
    <col min="8" max="8" width="12.33203125" style="21" customWidth="1"/>
    <col min="9" max="9" width="9.6640625" style="21" bestFit="1" customWidth="1"/>
    <col min="10" max="10" width="11" style="21" bestFit="1" customWidth="1"/>
    <col min="11" max="11" width="7.1328125" style="41" bestFit="1" customWidth="1"/>
    <col min="12" max="16384" width="16.86328125" style="8"/>
  </cols>
  <sheetData>
    <row r="1" spans="1:12" s="4" customFormat="1" ht="38.65" x14ac:dyDescent="0.4">
      <c r="A1" s="10"/>
      <c r="B1" s="5" t="s">
        <v>4</v>
      </c>
      <c r="C1" s="5" t="s">
        <v>5</v>
      </c>
      <c r="D1" s="5" t="s">
        <v>0</v>
      </c>
      <c r="E1" s="5" t="s">
        <v>3</v>
      </c>
      <c r="F1" s="5" t="s">
        <v>1</v>
      </c>
      <c r="G1" s="5" t="s">
        <v>32</v>
      </c>
      <c r="H1" s="5" t="s">
        <v>6</v>
      </c>
      <c r="I1" s="5" t="s">
        <v>43</v>
      </c>
      <c r="J1" s="5" t="s">
        <v>8</v>
      </c>
      <c r="K1" s="38" t="s">
        <v>7</v>
      </c>
    </row>
    <row r="2" spans="1:12" ht="25.9" x14ac:dyDescent="0.4">
      <c r="A2" s="11" t="s">
        <v>15</v>
      </c>
      <c r="B2" s="6" t="s">
        <v>25</v>
      </c>
      <c r="C2" s="12" t="s">
        <v>34</v>
      </c>
      <c r="D2" s="26">
        <v>6800</v>
      </c>
      <c r="E2" s="16">
        <v>1.79</v>
      </c>
      <c r="F2" s="17">
        <f t="shared" ref="F2:F23" si="0">D2*E2</f>
        <v>12172</v>
      </c>
      <c r="G2" s="36">
        <v>4.9800000000000004</v>
      </c>
      <c r="H2" s="37">
        <f>F2*(G2/60)</f>
        <v>1010.2760000000001</v>
      </c>
      <c r="I2" s="18">
        <f>E33</f>
        <v>64.407027818448015</v>
      </c>
      <c r="J2" s="39">
        <f>H2*I2</f>
        <v>65068.874436310391</v>
      </c>
      <c r="K2" s="39">
        <v>0</v>
      </c>
    </row>
    <row r="3" spans="1:12" s="35" customFormat="1" x14ac:dyDescent="0.4">
      <c r="A3" s="27"/>
      <c r="B3" s="28"/>
      <c r="C3" s="29"/>
      <c r="D3" s="30"/>
      <c r="E3" s="31"/>
      <c r="F3" s="32"/>
      <c r="G3" s="31"/>
      <c r="H3" s="33"/>
      <c r="I3" s="34"/>
      <c r="J3" s="40"/>
      <c r="K3" s="40"/>
    </row>
    <row r="4" spans="1:12" s="4" customFormat="1" ht="38.65" x14ac:dyDescent="0.4">
      <c r="A4" s="10"/>
      <c r="B4" s="5" t="s">
        <v>4</v>
      </c>
      <c r="C4" s="5" t="s">
        <v>5</v>
      </c>
      <c r="D4" s="5" t="s">
        <v>0</v>
      </c>
      <c r="E4" s="5" t="s">
        <v>3</v>
      </c>
      <c r="F4" s="5" t="s">
        <v>1</v>
      </c>
      <c r="G4" s="5" t="s">
        <v>32</v>
      </c>
      <c r="H4" s="5" t="s">
        <v>6</v>
      </c>
      <c r="I4" s="5" t="s">
        <v>43</v>
      </c>
      <c r="J4" s="38" t="s">
        <v>8</v>
      </c>
      <c r="K4" s="38" t="s">
        <v>7</v>
      </c>
    </row>
    <row r="5" spans="1:12" ht="25.9" x14ac:dyDescent="0.4">
      <c r="A5" s="11" t="s">
        <v>16</v>
      </c>
      <c r="B5" s="6" t="s">
        <v>27</v>
      </c>
      <c r="C5" s="12" t="s">
        <v>35</v>
      </c>
      <c r="D5" s="26">
        <v>6800</v>
      </c>
      <c r="E5" s="16">
        <v>64.7</v>
      </c>
      <c r="F5" s="17">
        <f t="shared" si="0"/>
        <v>439960</v>
      </c>
      <c r="G5" s="16">
        <v>6</v>
      </c>
      <c r="H5" s="37">
        <f>F5*(G5/60)</f>
        <v>43996</v>
      </c>
      <c r="I5" s="18">
        <f>E33</f>
        <v>64.407027818448015</v>
      </c>
      <c r="J5" s="39">
        <f t="shared" ref="J5:J23" si="1">H5*I5</f>
        <v>2833651.5959004387</v>
      </c>
      <c r="K5" s="39">
        <v>0</v>
      </c>
    </row>
    <row r="6" spans="1:12" s="35" customFormat="1" x14ac:dyDescent="0.4">
      <c r="A6" s="27"/>
      <c r="B6" s="28"/>
      <c r="C6" s="29"/>
      <c r="D6" s="30"/>
      <c r="E6" s="31"/>
      <c r="F6" s="32"/>
      <c r="G6" s="31"/>
      <c r="H6" s="33"/>
      <c r="I6" s="34"/>
      <c r="J6" s="40"/>
      <c r="K6" s="40"/>
    </row>
    <row r="7" spans="1:12" s="4" customFormat="1" ht="38.65" x14ac:dyDescent="0.4">
      <c r="A7" s="10"/>
      <c r="B7" s="5" t="s">
        <v>4</v>
      </c>
      <c r="C7" s="5" t="s">
        <v>5</v>
      </c>
      <c r="D7" s="5" t="s">
        <v>0</v>
      </c>
      <c r="E7" s="5" t="s">
        <v>3</v>
      </c>
      <c r="F7" s="5" t="s">
        <v>1</v>
      </c>
      <c r="G7" s="5" t="s">
        <v>32</v>
      </c>
      <c r="H7" s="5" t="s">
        <v>6</v>
      </c>
      <c r="I7" s="5" t="s">
        <v>43</v>
      </c>
      <c r="J7" s="38" t="s">
        <v>8</v>
      </c>
      <c r="K7" s="38" t="s">
        <v>7</v>
      </c>
    </row>
    <row r="8" spans="1:12" x14ac:dyDescent="0.4">
      <c r="A8" s="11" t="s">
        <v>17</v>
      </c>
      <c r="B8" s="6" t="s">
        <v>26</v>
      </c>
      <c r="C8" s="12" t="s">
        <v>36</v>
      </c>
      <c r="D8" s="26">
        <v>6800</v>
      </c>
      <c r="E8" s="16">
        <v>58.84</v>
      </c>
      <c r="F8" s="17">
        <f t="shared" si="0"/>
        <v>400112</v>
      </c>
      <c r="G8" s="16">
        <v>12</v>
      </c>
      <c r="H8" s="37">
        <f>F8*G8/60</f>
        <v>80022.399999999994</v>
      </c>
      <c r="I8" s="18">
        <f>E33</f>
        <v>64.407027818448015</v>
      </c>
      <c r="J8" s="39">
        <f t="shared" si="1"/>
        <v>5154004.9428989738</v>
      </c>
      <c r="K8" s="39">
        <v>0</v>
      </c>
    </row>
    <row r="9" spans="1:12" s="35" customFormat="1" x14ac:dyDescent="0.4">
      <c r="A9" s="27"/>
      <c r="B9" s="28"/>
      <c r="C9" s="29"/>
      <c r="D9" s="30"/>
      <c r="E9" s="31"/>
      <c r="F9" s="32"/>
      <c r="G9" s="31"/>
      <c r="H9" s="33"/>
      <c r="I9" s="34"/>
      <c r="J9" s="40"/>
      <c r="K9" s="40"/>
    </row>
    <row r="10" spans="1:12" s="4" customFormat="1" ht="38.65" x14ac:dyDescent="0.4">
      <c r="A10" s="10"/>
      <c r="B10" s="5" t="s">
        <v>4</v>
      </c>
      <c r="C10" s="5" t="s">
        <v>5</v>
      </c>
      <c r="D10" s="5" t="s">
        <v>0</v>
      </c>
      <c r="E10" s="5" t="s">
        <v>3</v>
      </c>
      <c r="F10" s="5" t="s">
        <v>1</v>
      </c>
      <c r="G10" s="5" t="s">
        <v>2</v>
      </c>
      <c r="H10" s="5" t="s">
        <v>6</v>
      </c>
      <c r="I10" s="5" t="s">
        <v>43</v>
      </c>
      <c r="J10" s="38" t="s">
        <v>8</v>
      </c>
      <c r="K10" s="38" t="s">
        <v>7</v>
      </c>
    </row>
    <row r="11" spans="1:12" x14ac:dyDescent="0.4">
      <c r="A11" s="11" t="s">
        <v>18</v>
      </c>
      <c r="B11" s="6" t="s">
        <v>28</v>
      </c>
      <c r="C11" s="12" t="s">
        <v>37</v>
      </c>
      <c r="D11" s="26">
        <v>6800</v>
      </c>
      <c r="E11" s="16">
        <v>5.39</v>
      </c>
      <c r="F11" s="26">
        <f>D11*E11</f>
        <v>36652</v>
      </c>
      <c r="G11" s="36">
        <v>25.2</v>
      </c>
      <c r="H11" s="37">
        <f>F11*G11/60</f>
        <v>15393.84</v>
      </c>
      <c r="I11" s="18">
        <f>E33</f>
        <v>64.407027818448015</v>
      </c>
      <c r="J11" s="39">
        <f>H11*I11</f>
        <v>991471.48111273779</v>
      </c>
      <c r="K11" s="39">
        <v>0</v>
      </c>
      <c r="L11" s="9"/>
    </row>
    <row r="12" spans="1:12" s="35" customFormat="1" x14ac:dyDescent="0.4">
      <c r="A12" s="27"/>
      <c r="B12" s="28"/>
      <c r="C12" s="29"/>
      <c r="D12" s="30"/>
      <c r="E12" s="31"/>
      <c r="F12" s="32"/>
      <c r="G12" s="31"/>
      <c r="H12" s="33"/>
      <c r="I12" s="34"/>
      <c r="J12" s="40"/>
      <c r="K12" s="40"/>
    </row>
    <row r="13" spans="1:12" s="4" customFormat="1" ht="38.65" x14ac:dyDescent="0.4">
      <c r="A13" s="10"/>
      <c r="B13" s="5" t="s">
        <v>4</v>
      </c>
      <c r="C13" s="5" t="s">
        <v>5</v>
      </c>
      <c r="D13" s="5" t="s">
        <v>0</v>
      </c>
      <c r="E13" s="5" t="s">
        <v>3</v>
      </c>
      <c r="F13" s="5" t="s">
        <v>1</v>
      </c>
      <c r="G13" s="5" t="s">
        <v>32</v>
      </c>
      <c r="H13" s="5" t="s">
        <v>6</v>
      </c>
      <c r="I13" s="5" t="s">
        <v>43</v>
      </c>
      <c r="J13" s="38" t="s">
        <v>8</v>
      </c>
      <c r="K13" s="38" t="s">
        <v>7</v>
      </c>
    </row>
    <row r="14" spans="1:12" x14ac:dyDescent="0.4">
      <c r="A14" s="11" t="s">
        <v>19</v>
      </c>
      <c r="B14" s="6" t="s">
        <v>33</v>
      </c>
      <c r="C14" s="12" t="s">
        <v>38</v>
      </c>
      <c r="D14" s="26">
        <v>6800</v>
      </c>
      <c r="E14" s="16">
        <v>1.79</v>
      </c>
      <c r="F14" s="17">
        <f t="shared" si="0"/>
        <v>12172</v>
      </c>
      <c r="G14" s="36">
        <v>4.9800000000000004</v>
      </c>
      <c r="H14" s="37">
        <f>F14*G14/60</f>
        <v>1010.2760000000001</v>
      </c>
      <c r="I14" s="18">
        <f>E33</f>
        <v>64.407027818448015</v>
      </c>
      <c r="J14" s="39">
        <f t="shared" si="1"/>
        <v>65068.874436310391</v>
      </c>
      <c r="K14" s="39">
        <v>0</v>
      </c>
    </row>
    <row r="15" spans="1:12" s="35" customFormat="1" x14ac:dyDescent="0.4">
      <c r="A15" s="27"/>
      <c r="B15" s="28"/>
      <c r="C15" s="29"/>
      <c r="D15" s="30"/>
      <c r="E15" s="31"/>
      <c r="F15" s="32"/>
      <c r="G15" s="31"/>
      <c r="H15" s="33"/>
      <c r="I15" s="34"/>
      <c r="J15" s="40"/>
      <c r="K15" s="40"/>
    </row>
    <row r="16" spans="1:12" s="4" customFormat="1" ht="38.65" x14ac:dyDescent="0.4">
      <c r="A16" s="10"/>
      <c r="B16" s="5" t="s">
        <v>4</v>
      </c>
      <c r="C16" s="5" t="s">
        <v>5</v>
      </c>
      <c r="D16" s="5" t="s">
        <v>0</v>
      </c>
      <c r="E16" s="5" t="s">
        <v>3</v>
      </c>
      <c r="F16" s="5" t="s">
        <v>1</v>
      </c>
      <c r="G16" s="5" t="s">
        <v>42</v>
      </c>
      <c r="H16" s="5" t="s">
        <v>6</v>
      </c>
      <c r="I16" s="5" t="s">
        <v>43</v>
      </c>
      <c r="J16" s="38" t="s">
        <v>8</v>
      </c>
      <c r="K16" s="38" t="s">
        <v>7</v>
      </c>
    </row>
    <row r="17" spans="1:11" ht="51.4" x14ac:dyDescent="0.4">
      <c r="A17" s="11" t="s">
        <v>20</v>
      </c>
      <c r="B17" s="6" t="s">
        <v>29</v>
      </c>
      <c r="C17" s="12" t="s">
        <v>39</v>
      </c>
      <c r="D17" s="16">
        <v>150</v>
      </c>
      <c r="E17" s="16">
        <v>6</v>
      </c>
      <c r="F17" s="16">
        <f t="shared" si="0"/>
        <v>900</v>
      </c>
      <c r="G17" s="16">
        <v>8</v>
      </c>
      <c r="H17" s="37">
        <f t="shared" ref="H17:H23" si="2">F17*G17</f>
        <v>7200</v>
      </c>
      <c r="I17" s="18">
        <f>E33</f>
        <v>64.407027818448015</v>
      </c>
      <c r="J17" s="39">
        <f t="shared" si="1"/>
        <v>463730.60029282572</v>
      </c>
      <c r="K17" s="39">
        <v>0</v>
      </c>
    </row>
    <row r="18" spans="1:11" s="35" customFormat="1" x14ac:dyDescent="0.4">
      <c r="A18" s="27"/>
      <c r="B18" s="28"/>
      <c r="C18" s="29"/>
      <c r="D18" s="30"/>
      <c r="E18" s="31"/>
      <c r="F18" s="32"/>
      <c r="G18" s="31"/>
      <c r="H18" s="33"/>
      <c r="I18" s="34"/>
      <c r="J18" s="40"/>
      <c r="K18" s="40"/>
    </row>
    <row r="19" spans="1:11" s="4" customFormat="1" ht="38.65" x14ac:dyDescent="0.4">
      <c r="A19" s="10"/>
      <c r="B19" s="5" t="s">
        <v>4</v>
      </c>
      <c r="C19" s="5" t="s">
        <v>5</v>
      </c>
      <c r="D19" s="5" t="s">
        <v>0</v>
      </c>
      <c r="E19" s="5" t="s">
        <v>3</v>
      </c>
      <c r="F19" s="5" t="s">
        <v>1</v>
      </c>
      <c r="G19" s="5" t="s">
        <v>42</v>
      </c>
      <c r="H19" s="5" t="s">
        <v>6</v>
      </c>
      <c r="I19" s="5" t="s">
        <v>43</v>
      </c>
      <c r="J19" s="38" t="s">
        <v>8</v>
      </c>
      <c r="K19" s="38" t="s">
        <v>7</v>
      </c>
    </row>
    <row r="20" spans="1:11" ht="64.150000000000006" x14ac:dyDescent="0.4">
      <c r="A20" s="11" t="s">
        <v>21</v>
      </c>
      <c r="B20" s="6" t="s">
        <v>30</v>
      </c>
      <c r="C20" s="12" t="s">
        <v>40</v>
      </c>
      <c r="D20" s="16">
        <v>150</v>
      </c>
      <c r="E20" s="16">
        <v>6</v>
      </c>
      <c r="F20" s="16">
        <f t="shared" si="0"/>
        <v>900</v>
      </c>
      <c r="G20" s="16">
        <v>8</v>
      </c>
      <c r="H20" s="37">
        <f t="shared" si="2"/>
        <v>7200</v>
      </c>
      <c r="I20" s="18">
        <f>E33</f>
        <v>64.407027818448015</v>
      </c>
      <c r="J20" s="39">
        <f t="shared" si="1"/>
        <v>463730.60029282572</v>
      </c>
      <c r="K20" s="39">
        <v>0</v>
      </c>
    </row>
    <row r="21" spans="1:11" s="35" customFormat="1" x14ac:dyDescent="0.4">
      <c r="A21" s="27"/>
      <c r="B21" s="28"/>
      <c r="C21" s="29"/>
      <c r="D21" s="30"/>
      <c r="E21" s="31"/>
      <c r="F21" s="32"/>
      <c r="G21" s="31"/>
      <c r="H21" s="33"/>
      <c r="I21" s="34"/>
      <c r="J21" s="40"/>
      <c r="K21" s="40"/>
    </row>
    <row r="22" spans="1:11" s="4" customFormat="1" ht="38.65" x14ac:dyDescent="0.4">
      <c r="A22" s="10"/>
      <c r="B22" s="5" t="s">
        <v>4</v>
      </c>
      <c r="C22" s="5" t="s">
        <v>5</v>
      </c>
      <c r="D22" s="5" t="s">
        <v>0</v>
      </c>
      <c r="E22" s="5" t="s">
        <v>3</v>
      </c>
      <c r="F22" s="5" t="s">
        <v>1</v>
      </c>
      <c r="G22" s="5" t="s">
        <v>42</v>
      </c>
      <c r="H22" s="5" t="s">
        <v>6</v>
      </c>
      <c r="I22" s="5" t="s">
        <v>43</v>
      </c>
      <c r="J22" s="38" t="s">
        <v>8</v>
      </c>
      <c r="K22" s="38" t="s">
        <v>7</v>
      </c>
    </row>
    <row r="23" spans="1:11" ht="64.150000000000006" x14ac:dyDescent="0.4">
      <c r="A23" s="11" t="s">
        <v>22</v>
      </c>
      <c r="B23" s="6" t="s">
        <v>31</v>
      </c>
      <c r="C23" s="12" t="s">
        <v>41</v>
      </c>
      <c r="D23" s="16">
        <v>150</v>
      </c>
      <c r="E23" s="16">
        <v>22</v>
      </c>
      <c r="F23" s="26">
        <f t="shared" si="0"/>
        <v>3300</v>
      </c>
      <c r="G23" s="16">
        <v>8</v>
      </c>
      <c r="H23" s="37">
        <f t="shared" si="2"/>
        <v>26400</v>
      </c>
      <c r="I23" s="18">
        <f>E33</f>
        <v>64.407027818448015</v>
      </c>
      <c r="J23" s="39">
        <f t="shared" si="1"/>
        <v>1700345.5344070275</v>
      </c>
      <c r="K23" s="39">
        <v>0</v>
      </c>
    </row>
    <row r="25" spans="1:11" ht="14.25" thickBot="1" x14ac:dyDescent="0.45">
      <c r="F25" s="20"/>
    </row>
    <row r="26" spans="1:11" ht="27" thickTop="1" thickBot="1" x14ac:dyDescent="0.45">
      <c r="C26" s="14" t="s">
        <v>9</v>
      </c>
      <c r="D26" s="42">
        <f>SUM(D2,D5,D8,D11,D14,D17,D20,D23)</f>
        <v>34450</v>
      </c>
    </row>
    <row r="27" spans="1:11" ht="27" thickTop="1" thickBot="1" x14ac:dyDescent="0.45">
      <c r="C27" s="14" t="s">
        <v>10</v>
      </c>
      <c r="D27" s="22">
        <f>SUM(F2:F23)</f>
        <v>906168</v>
      </c>
    </row>
    <row r="28" spans="1:11" ht="27" thickTop="1" thickBot="1" x14ac:dyDescent="0.45">
      <c r="C28" s="14" t="s">
        <v>11</v>
      </c>
      <c r="D28" s="43">
        <f>SUM(H2:H23)</f>
        <v>182232.79200000002</v>
      </c>
    </row>
    <row r="29" spans="1:11" ht="14.65" thickTop="1" thickBot="1" x14ac:dyDescent="0.45">
      <c r="C29" s="15" t="s">
        <v>8</v>
      </c>
      <c r="D29" s="44">
        <f>SUM(J5:J23)</f>
        <v>11672003.629341139</v>
      </c>
    </row>
    <row r="30" spans="1:11" ht="14.25" thickTop="1" x14ac:dyDescent="0.4"/>
    <row r="31" spans="1:11" ht="14.25" thickBot="1" x14ac:dyDescent="0.45"/>
    <row r="32" spans="1:11" ht="41.65" thickTop="1" thickBot="1" x14ac:dyDescent="0.45">
      <c r="B32" s="3" t="s">
        <v>23</v>
      </c>
      <c r="C32" s="1" t="s">
        <v>12</v>
      </c>
      <c r="D32" s="23" t="s">
        <v>13</v>
      </c>
      <c r="E32" s="23" t="s">
        <v>14</v>
      </c>
    </row>
    <row r="33" spans="2:5" ht="271.14999999999998" thickTop="1" thickBot="1" x14ac:dyDescent="0.45">
      <c r="B33" s="3" t="s">
        <v>24</v>
      </c>
      <c r="C33" s="2">
        <v>43.99</v>
      </c>
      <c r="D33" s="24">
        <v>0.68300000000000005</v>
      </c>
      <c r="E33" s="25">
        <f>C33/D33</f>
        <v>64.407027818448015</v>
      </c>
    </row>
    <row r="34" spans="2:5" ht="14.25" thickTop="1" x14ac:dyDescent="0.4"/>
  </sheetData>
  <pageMargins left="0.25" right="0.25" top="0.75" bottom="0.75" header="0.3" footer="0.3"/>
  <pageSetup orientation="landscape"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2020-04-02T19:54:31Z</dcterms:modified>
</cp:coreProperties>
</file>