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https://usepa-my.sharepoint.com/personal/wrigley_william_epa_gov/Documents/Desktop/"/>
    </mc:Choice>
  </mc:AlternateContent>
  <xr:revisionPtr revIDLastSave="0" documentId="8_{73722F45-BDF5-4F9B-8D45-FBD0D473500F}" xr6:coauthVersionLast="44" xr6:coauthVersionMax="44" xr10:uidLastSave="{00000000-0000-0000-0000-000000000000}"/>
  <bookViews>
    <workbookView xWindow="-120" yWindow="-120" windowWidth="20730" windowHeight="11160" xr2:uid="{00000000-000D-0000-FFFF-FFFF00000000}"/>
  </bookViews>
  <sheets>
    <sheet name="Respondents" sheetId="1" r:id="rId1"/>
    <sheet name="Agency" sheetId="2" r:id="rId2"/>
    <sheet name="O&amp;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7" i="1" l="1"/>
  <c r="F26" i="1"/>
  <c r="G32" i="3" l="1"/>
  <c r="D32" i="3"/>
  <c r="I37" i="1" l="1"/>
  <c r="E18" i="3"/>
  <c r="E19" i="3"/>
  <c r="E20" i="3"/>
  <c r="E21" i="3"/>
  <c r="E22" i="3"/>
  <c r="E23" i="3"/>
  <c r="E24" i="3"/>
  <c r="E25" i="3"/>
  <c r="E26" i="3"/>
  <c r="E17" i="3"/>
  <c r="F9" i="3"/>
  <c r="F8" i="3"/>
  <c r="E11" i="3"/>
  <c r="D11" i="3"/>
  <c r="C9" i="3"/>
  <c r="B11" i="3"/>
  <c r="E27" i="3" l="1"/>
  <c r="C10" i="3"/>
  <c r="F10" i="3" s="1"/>
  <c r="F11" i="3" s="1"/>
  <c r="D15" i="2"/>
  <c r="F15" i="2" s="1"/>
  <c r="D14" i="2"/>
  <c r="F14" i="2" s="1"/>
  <c r="D13" i="2"/>
  <c r="F13" i="2" s="1"/>
  <c r="D12" i="2"/>
  <c r="F12" i="2" s="1"/>
  <c r="D11" i="2"/>
  <c r="F11" i="2" s="1"/>
  <c r="D10" i="2"/>
  <c r="F10" i="2" s="1"/>
  <c r="D9" i="2"/>
  <c r="F9" i="2" s="1"/>
  <c r="D8" i="2"/>
  <c r="F8" i="2" s="1"/>
  <c r="D7" i="2"/>
  <c r="F7" i="2" s="1"/>
  <c r="D6" i="2"/>
  <c r="F6" i="2" s="1"/>
  <c r="D5" i="2"/>
  <c r="F5" i="2" s="1"/>
  <c r="D32" i="1"/>
  <c r="F32" i="1" s="1"/>
  <c r="D20" i="1"/>
  <c r="F20" i="1" s="1"/>
  <c r="D24" i="1"/>
  <c r="F24" i="1" s="1"/>
  <c r="G24" i="1" s="1"/>
  <c r="D23" i="1"/>
  <c r="F23" i="1" s="1"/>
  <c r="D22" i="1"/>
  <c r="F22" i="1" s="1"/>
  <c r="D21" i="1"/>
  <c r="F21" i="1" s="1"/>
  <c r="D19" i="1"/>
  <c r="F19" i="1" s="1"/>
  <c r="G19" i="1" s="1"/>
  <c r="D18" i="1"/>
  <c r="F18" i="1" s="1"/>
  <c r="D17" i="1"/>
  <c r="F17" i="1" s="1"/>
  <c r="D16" i="1"/>
  <c r="F16" i="1" s="1"/>
  <c r="D15" i="1"/>
  <c r="F15" i="1" s="1"/>
  <c r="G15" i="1" s="1"/>
  <c r="D11" i="1"/>
  <c r="F11" i="1" s="1"/>
  <c r="D10" i="1"/>
  <c r="F10" i="1" s="1"/>
  <c r="D9" i="1"/>
  <c r="F9" i="1" s="1"/>
  <c r="D7" i="1"/>
  <c r="F7" i="1" s="1"/>
  <c r="G7" i="1" l="1"/>
  <c r="C11" i="3"/>
  <c r="G17" i="1"/>
  <c r="H17" i="1"/>
  <c r="G32" i="1"/>
  <c r="F35" i="1" s="1"/>
  <c r="H32" i="1"/>
  <c r="I32" i="1" s="1"/>
  <c r="I35" i="1" s="1"/>
  <c r="H11" i="1"/>
  <c r="G11" i="1"/>
  <c r="H23" i="1"/>
  <c r="G23" i="1"/>
  <c r="G10" i="1"/>
  <c r="H10" i="1"/>
  <c r="G22" i="1"/>
  <c r="H22" i="1"/>
  <c r="H18" i="1"/>
  <c r="G18" i="1"/>
  <c r="H9" i="1"/>
  <c r="G9" i="1"/>
  <c r="H16" i="1"/>
  <c r="G16" i="1"/>
  <c r="I16" i="1" s="1"/>
  <c r="H21" i="1"/>
  <c r="G21" i="1"/>
  <c r="H20" i="1"/>
  <c r="G20" i="1"/>
  <c r="H7" i="1"/>
  <c r="I7" i="1" s="1"/>
  <c r="H24" i="1"/>
  <c r="I24" i="1" s="1"/>
  <c r="H15" i="1"/>
  <c r="I15" i="1" s="1"/>
  <c r="H19" i="1"/>
  <c r="I19" i="1" s="1"/>
  <c r="H6" i="2"/>
  <c r="H8" i="2"/>
  <c r="H10" i="2"/>
  <c r="H12" i="2"/>
  <c r="H14" i="2"/>
  <c r="H5" i="2"/>
  <c r="G5" i="2"/>
  <c r="H7" i="2"/>
  <c r="G7" i="2"/>
  <c r="H9" i="2"/>
  <c r="G9" i="2"/>
  <c r="H11" i="2"/>
  <c r="G11" i="2"/>
  <c r="H13" i="2"/>
  <c r="G13" i="2"/>
  <c r="H15" i="2"/>
  <c r="G15" i="2"/>
  <c r="G6" i="2"/>
  <c r="G8" i="2"/>
  <c r="G10" i="2"/>
  <c r="G12" i="2"/>
  <c r="G14" i="2"/>
  <c r="I20" i="1" l="1"/>
  <c r="I18" i="1"/>
  <c r="F36" i="1"/>
  <c r="I23" i="1"/>
  <c r="I7" i="2"/>
  <c r="I12" i="2"/>
  <c r="I11" i="2"/>
  <c r="I15" i="2"/>
  <c r="F16" i="2"/>
  <c r="I10" i="1"/>
  <c r="I17" i="1"/>
  <c r="I21" i="1"/>
  <c r="I10" i="2"/>
  <c r="I8" i="2"/>
  <c r="I9" i="1"/>
  <c r="I22" i="1"/>
  <c r="I11" i="1"/>
  <c r="I13" i="2"/>
  <c r="I9" i="2"/>
  <c r="I5" i="2"/>
  <c r="I14" i="2"/>
  <c r="I6" i="2"/>
  <c r="I26" i="1" l="1"/>
  <c r="I36" i="1" s="1"/>
  <c r="I38" i="1" s="1"/>
  <c r="G27" i="3"/>
  <c r="I16" i="2"/>
</calcChain>
</file>

<file path=xl/sharedStrings.xml><?xml version="1.0" encoding="utf-8"?>
<sst xmlns="http://schemas.openxmlformats.org/spreadsheetml/2006/main" count="174" uniqueCount="131">
  <si>
    <t>Burden item</t>
  </si>
  <si>
    <t>1. Applications</t>
  </si>
  <si>
    <t>N/A</t>
  </si>
  <si>
    <t xml:space="preserve"> </t>
  </si>
  <si>
    <t>2. Survey and Studies</t>
  </si>
  <si>
    <t>3. Reporting requirements</t>
  </si>
  <si>
    <t>See 3B</t>
  </si>
  <si>
    <t>See 3E</t>
  </si>
  <si>
    <t>4.  Recordkeeping requirements</t>
  </si>
  <si>
    <t>See 3A</t>
  </si>
  <si>
    <t xml:space="preserve">  </t>
  </si>
  <si>
    <t>(E) Technical person- hours per year (E=CxD)</t>
  </si>
  <si>
    <t>(F) Management person-hours per year (Ex0.05)</t>
  </si>
  <si>
    <t>Activity</t>
  </si>
  <si>
    <t>Subtotal for Reporting Requirements</t>
  </si>
  <si>
    <t>Subtotal for Recordkeeping Requirements</t>
  </si>
  <si>
    <t>Capital/Startup vs. Operation and Maintenance (O&amp;M) Costs</t>
  </si>
  <si>
    <t>(A)</t>
  </si>
  <si>
    <t>Continuous Monitoring Device</t>
  </si>
  <si>
    <t>(B)</t>
  </si>
  <si>
    <t>Capital/Startup Cost for One Respondent</t>
  </si>
  <si>
    <t>(C)</t>
  </si>
  <si>
    <t xml:space="preserve">Number of New Respondents </t>
  </si>
  <si>
    <t>(D)</t>
  </si>
  <si>
    <t>Total Capital/Startup Cost, (B X C)</t>
  </si>
  <si>
    <t>(E)</t>
  </si>
  <si>
    <t>Annual O&amp;M Costs for One Respondent</t>
  </si>
  <si>
    <t>(F)</t>
  </si>
  <si>
    <t>Number of Respondents with O&amp;M</t>
  </si>
  <si>
    <t>(G)</t>
  </si>
  <si>
    <t>Number of Respondents</t>
  </si>
  <si>
    <t>Respondents That Submit Reports</t>
  </si>
  <si>
    <t>Respondents That Do Not Submit Any Reports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</si>
  <si>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</si>
  <si>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</si>
  <si>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</si>
  <si>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</si>
  <si>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</si>
  <si>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Average</t>
  </si>
  <si>
    <t>Number of Respondents
(E=A+B+C-D)</t>
  </si>
  <si>
    <t>Total Annual Responses</t>
  </si>
  <si>
    <t>Information Collection Activity</t>
  </si>
  <si>
    <t>Number of Responses</t>
  </si>
  <si>
    <t>Number of Existing Respondents That Keep Records But Do Not Submit Reports</t>
  </si>
  <si>
    <t>Total</t>
  </si>
  <si>
    <t>Total Annual Responses
E=(BxC)+D</t>
  </si>
  <si>
    <r>
      <t>1</t>
    </r>
    <r>
      <rPr>
        <sz val="12"/>
        <color rgb="FF000000"/>
        <rFont val="Times New Roman"/>
        <family val="1"/>
      </rPr>
      <t xml:space="preserve"> </t>
    </r>
    <r>
      <rPr>
        <sz val="10"/>
        <color rgb="FF000000"/>
        <rFont val="Times New Roman"/>
        <family val="1"/>
      </rPr>
      <t>New respondent include sources with constructed, reconstructed and modified affected facilities.</t>
    </r>
    <r>
      <rPr>
        <sz val="10"/>
        <color rgb="FFFF0000"/>
        <rFont val="Times New Roman"/>
        <family val="1"/>
      </rPr>
      <t xml:space="preserve">  </t>
    </r>
  </si>
  <si>
    <t>Notification of modification</t>
  </si>
  <si>
    <t>Notification of actual startup</t>
  </si>
  <si>
    <t>Initial certification of equipment and inspections</t>
  </si>
  <si>
    <t>Initial inspection report detailing emission problems</t>
  </si>
  <si>
    <t>Notifications of various intent</t>
  </si>
  <si>
    <t>Demonstration for alternative operational or process parameter</t>
  </si>
  <si>
    <t>Notification of delay in compliance</t>
  </si>
  <si>
    <t>Semiannual report</t>
  </si>
  <si>
    <t>Notification of initial performance test</t>
  </si>
  <si>
    <t>Notification of construction/
reconstruction</t>
  </si>
  <si>
    <t xml:space="preserve">Portable VOC analyzer for non-regenerative carbon absorber </t>
  </si>
  <si>
    <t>Total O&amp;M, 
(E X F)</t>
  </si>
  <si>
    <t>Assumptions:</t>
  </si>
  <si>
    <t xml:space="preserve">    A.  Familiarize with regulatory requirements</t>
  </si>
  <si>
    <t>hr/response</t>
  </si>
  <si>
    <t>2019 Labor Rates</t>
  </si>
  <si>
    <t>Technical</t>
  </si>
  <si>
    <t>Management</t>
  </si>
  <si>
    <t>Clerical</t>
  </si>
  <si>
    <t>Labor Rates</t>
  </si>
  <si>
    <r>
      <t>b</t>
    </r>
    <r>
      <rPr>
        <sz val="10"/>
        <color theme="1"/>
        <rFont val="Times New Roman"/>
        <family val="1"/>
      </rPr>
      <t xml:space="preserve">  This ICR uses the following labor rates:  $66.62 for managerial, $49.44 for technical,  and $26.75 for clerical labor. These rates are from the Office of Personnel Management (OPM), 2019 General Schedule, which excludes locality rates of pay.  The rates have been increased by 60 percent to account for the benefit packages available to government employees.</t>
    </r>
  </si>
  <si>
    <r>
      <t>c</t>
    </r>
    <r>
      <rPr>
        <sz val="10"/>
        <color theme="1"/>
        <rFont val="Times New Roman"/>
        <family val="1"/>
      </rPr>
      <t xml:space="preserve">  The following notification review is included: election to construct and operate a completely closed drain system; election to construct and operate a floating roof; intent to use an alternative means of emission limitation; and intent to use a VOC control device other than a carbon absorber to meet the requirements of 60.692-5(a).</t>
    </r>
  </si>
  <si>
    <r>
      <t>d</t>
    </r>
    <r>
      <rPr>
        <sz val="10"/>
        <color theme="1"/>
        <rFont val="Times New Roman"/>
        <family val="1"/>
      </rPr>
      <t xml:space="preserve">  We have assumed that it will take 8 hours two times per year to review each semiannual report.</t>
    </r>
  </si>
  <si>
    <r>
      <rPr>
        <vertAlign val="superscript"/>
        <sz val="10"/>
        <color rgb="FF000000"/>
        <rFont val="Times New Roman"/>
        <family val="1"/>
      </rPr>
      <t xml:space="preserve">e </t>
    </r>
    <r>
      <rPr>
        <sz val="10"/>
        <color rgb="FF000000"/>
        <rFont val="Times New Roman"/>
        <family val="1"/>
      </rPr>
      <t xml:space="preserve"> Totals have been rounded to 3 significant figures. Figures may not add exactly due to rounding.</t>
    </r>
  </si>
  <si>
    <t>(A) 
Person- hours per occurrence</t>
  </si>
  <si>
    <t>(B) 
No. of occurrences per respondent per year</t>
  </si>
  <si>
    <t>(C) 
Person- hours per respondent per year (C=AxB)</t>
  </si>
  <si>
    <t>(G) 
Clerical person-hours per year (Ex0.1)</t>
  </si>
  <si>
    <r>
      <t xml:space="preserve">(H) 
Cost </t>
    </r>
    <r>
      <rPr>
        <b/>
        <vertAlign val="superscript"/>
        <sz val="10"/>
        <color theme="1"/>
        <rFont val="Times New Roman"/>
        <family val="1"/>
      </rPr>
      <t>(b)</t>
    </r>
    <r>
      <rPr>
        <sz val="10"/>
        <color theme="1"/>
        <rFont val="Times New Roman"/>
        <family val="1"/>
      </rPr>
      <t xml:space="preserve"> </t>
    </r>
  </si>
  <si>
    <t>B.  Required activities</t>
  </si>
  <si>
    <t xml:space="preserve"> C.   Create information </t>
  </si>
  <si>
    <t xml:space="preserve"> D.   Gather existing information</t>
  </si>
  <si>
    <t xml:space="preserve"> E.   Write report  </t>
  </si>
  <si>
    <t xml:space="preserve">    B.  Plan activities</t>
  </si>
  <si>
    <t xml:space="preserve">    C.  Implement activities</t>
  </si>
  <si>
    <t xml:space="preserve">    D. Develop record system </t>
  </si>
  <si>
    <t xml:space="preserve">    E.  Enter information</t>
  </si>
  <si>
    <t xml:space="preserve">    F.  Train personnel</t>
  </si>
  <si>
    <t xml:space="preserve">    G.  Audits</t>
  </si>
  <si>
    <r>
      <t>a</t>
    </r>
    <r>
      <rPr>
        <sz val="10"/>
        <color theme="1"/>
        <rFont val="Times New Roman"/>
        <family val="1"/>
      </rPr>
      <t xml:space="preserve">  We have assumed that the average number of respondents that will be subject to the rule will be 149.  There will be no additional new sources that will become subject to the rule over the three-year period of this ICR.</t>
    </r>
  </si>
  <si>
    <t>(A) 
EPA Person- hours per occurrence</t>
  </si>
  <si>
    <t>(B) 
No. of occurrences per plant per year</t>
  </si>
  <si>
    <t>(C) 
EPA person- hours per respondent per year (C=AxB)</t>
  </si>
  <si>
    <r>
      <t xml:space="preserve">(D) 
Plants per year </t>
    </r>
    <r>
      <rPr>
        <b/>
        <vertAlign val="superscript"/>
        <sz val="10"/>
        <color theme="1"/>
        <rFont val="Times New Roman"/>
        <family val="1"/>
      </rPr>
      <t>(a)</t>
    </r>
  </si>
  <si>
    <t>(E) 
Technical person- hours per year (E=CxD)</t>
  </si>
  <si>
    <t>(F) 
Management person-hours per year (Ex0.05)</t>
  </si>
  <si>
    <r>
      <t>TOTAL COSTS (rounded)</t>
    </r>
    <r>
      <rPr>
        <b/>
        <vertAlign val="superscript"/>
        <sz val="10"/>
        <color theme="1"/>
        <rFont val="Times New Roman"/>
        <family val="1"/>
      </rPr>
      <t>e</t>
    </r>
  </si>
  <si>
    <t xml:space="preserve">Table 1: Annual Respondent Burden and Cost –  NSPS for VOC Emissions from Petroleum Refinery Wastewater Systems (40 CFR Part 60, Subpart QQQ (Renewal) </t>
  </si>
  <si>
    <t xml:space="preserve">Table 2: Average Annual EPA Burden and Cost –  NSPS for VOC Emissions from Petroleum Refinery Wastewater Systems (40 CFR Part 60, Subpart QQQ (Renewal) </t>
  </si>
  <si>
    <t>Results of performance test</t>
  </si>
  <si>
    <r>
      <t xml:space="preserve">f   </t>
    </r>
    <r>
      <rPr>
        <sz val="10"/>
        <rFont val="Times New Roman"/>
        <family val="1"/>
      </rPr>
      <t>This activity applies only to new or modified sources.</t>
    </r>
  </si>
  <si>
    <r>
      <t xml:space="preserve">(D) Respondents 
per year </t>
    </r>
    <r>
      <rPr>
        <b/>
        <vertAlign val="superscript"/>
        <sz val="10"/>
        <rFont val="Times New Roman"/>
        <family val="1"/>
      </rPr>
      <t>(a)</t>
    </r>
  </si>
  <si>
    <r>
      <t xml:space="preserve">(H) 
Cost </t>
    </r>
    <r>
      <rPr>
        <b/>
        <vertAlign val="superscript"/>
        <sz val="10"/>
        <rFont val="Times New Roman"/>
        <family val="1"/>
      </rPr>
      <t>(b)</t>
    </r>
    <r>
      <rPr>
        <sz val="10"/>
        <rFont val="Times New Roman"/>
        <family val="1"/>
      </rPr>
      <t xml:space="preserve"> </t>
    </r>
  </si>
  <si>
    <r>
      <t xml:space="preserve">A.  Familiarize with regulatory requirements </t>
    </r>
    <r>
      <rPr>
        <vertAlign val="superscript"/>
        <sz val="10"/>
        <rFont val="Times New Roman"/>
        <family val="1"/>
      </rPr>
      <t>c</t>
    </r>
  </si>
  <si>
    <r>
      <t xml:space="preserve">Notification of construction/reconstruction </t>
    </r>
    <r>
      <rPr>
        <vertAlign val="superscript"/>
        <sz val="10"/>
        <rFont val="Times New Roman"/>
        <family val="1"/>
      </rPr>
      <t>f</t>
    </r>
  </si>
  <si>
    <r>
      <t xml:space="preserve">Notification of modification </t>
    </r>
    <r>
      <rPr>
        <vertAlign val="superscript"/>
        <sz val="10"/>
        <rFont val="Times New Roman"/>
        <family val="1"/>
      </rPr>
      <t>f</t>
    </r>
  </si>
  <si>
    <r>
      <t xml:space="preserve">Notification of actual startup </t>
    </r>
    <r>
      <rPr>
        <vertAlign val="superscript"/>
        <sz val="10"/>
        <rFont val="Times New Roman"/>
        <family val="1"/>
      </rPr>
      <t>f</t>
    </r>
  </si>
  <si>
    <r>
      <t xml:space="preserve">Initial certification of equipment and inspections </t>
    </r>
    <r>
      <rPr>
        <vertAlign val="superscript"/>
        <sz val="10"/>
        <rFont val="Times New Roman"/>
        <family val="1"/>
      </rPr>
      <t>f</t>
    </r>
  </si>
  <si>
    <r>
      <t xml:space="preserve">Initial inspection report detailing emission problems </t>
    </r>
    <r>
      <rPr>
        <vertAlign val="superscript"/>
        <sz val="10"/>
        <rFont val="Times New Roman"/>
        <family val="1"/>
      </rPr>
      <t>f</t>
    </r>
  </si>
  <si>
    <r>
      <t xml:space="preserve">Notification of initial performance test </t>
    </r>
    <r>
      <rPr>
        <vertAlign val="superscript"/>
        <sz val="10"/>
        <rFont val="Times New Roman"/>
        <family val="1"/>
      </rPr>
      <t>f</t>
    </r>
  </si>
  <si>
    <r>
      <t xml:space="preserve">Various notifications of intent </t>
    </r>
    <r>
      <rPr>
        <vertAlign val="superscript"/>
        <sz val="10"/>
        <rFont val="Times New Roman"/>
        <family val="1"/>
      </rPr>
      <t>f</t>
    </r>
  </si>
  <si>
    <r>
      <t xml:space="preserve">Demonstration for alternative operational or process parameter </t>
    </r>
    <r>
      <rPr>
        <vertAlign val="superscript"/>
        <sz val="10"/>
        <rFont val="Times New Roman"/>
        <family val="1"/>
      </rPr>
      <t>f</t>
    </r>
  </si>
  <si>
    <r>
      <t xml:space="preserve">Notification of delay in compliance </t>
    </r>
    <r>
      <rPr>
        <vertAlign val="superscript"/>
        <sz val="10"/>
        <rFont val="Times New Roman"/>
        <family val="1"/>
      </rPr>
      <t>f</t>
    </r>
  </si>
  <si>
    <r>
      <t xml:space="preserve">Semiannual report </t>
    </r>
    <r>
      <rPr>
        <vertAlign val="superscript"/>
        <sz val="10"/>
        <rFont val="Times New Roman"/>
        <family val="1"/>
      </rPr>
      <t>g</t>
    </r>
  </si>
  <si>
    <r>
      <t xml:space="preserve">TOTAL LABOR BURDEN AND COSTS (rounded) </t>
    </r>
    <r>
      <rPr>
        <b/>
        <vertAlign val="superscript"/>
        <sz val="10"/>
        <rFont val="Times New Roman"/>
        <family val="1"/>
      </rPr>
      <t>h</t>
    </r>
  </si>
  <si>
    <r>
      <t xml:space="preserve">TOTAL CAPITAL AND O&amp;M COSTS (rounded) </t>
    </r>
    <r>
      <rPr>
        <b/>
        <vertAlign val="superscript"/>
        <sz val="10"/>
        <rFont val="Times New Roman"/>
        <family val="1"/>
      </rPr>
      <t>h</t>
    </r>
  </si>
  <si>
    <r>
      <t>GRAND TOTAL (rounded)</t>
    </r>
    <r>
      <rPr>
        <b/>
        <vertAlign val="superscript"/>
        <sz val="10"/>
        <rFont val="Times New Roman"/>
        <family val="1"/>
      </rPr>
      <t xml:space="preserve"> h</t>
    </r>
  </si>
  <si>
    <r>
      <t>a</t>
    </r>
    <r>
      <rPr>
        <sz val="10"/>
        <rFont val="Times New Roman"/>
        <family val="1"/>
      </rPr>
      <t xml:space="preserve">  We have assumed that the average number of respondents that will be subject to the rule will be 149.  There will be no additional new sources per year that will become subject to the rule over the three-year period of this ICR.</t>
    </r>
  </si>
  <si>
    <r>
      <rPr>
        <vertAlign val="superscript"/>
        <sz val="10"/>
        <rFont val="Times New Roman"/>
        <family val="1"/>
      </rPr>
      <t xml:space="preserve">b  </t>
    </r>
    <r>
      <rPr>
        <sz val="10"/>
        <rFont val="Times New Roman"/>
        <family val="1"/>
      </rPr>
      <t>This ICR uses the following labor rates: $141.06 per hour for Executive, Administrative, and Managerial labor; $120.27 per hour for Technical labor, and $58.67 per hour for Clerical labor. These rates are from the United States Department of Labor, Bureau of Labor Statistics, June 2019, “Table 2. Civilian Workers, by Occupational and Industry group.” The rates are from column 1, “Total Compensation.”  The rates have been increased by 110 percent to account for the benefit packages available to those employed by private industry.</t>
    </r>
  </si>
  <si>
    <r>
      <t>c</t>
    </r>
    <r>
      <rPr>
        <sz val="10"/>
        <rFont val="Times New Roman"/>
        <family val="1"/>
      </rPr>
      <t xml:space="preserve">  We have assumed that each respondent will read instructions one time per year.</t>
    </r>
  </si>
  <si>
    <r>
      <t>d</t>
    </r>
    <r>
      <rPr>
        <sz val="10"/>
        <rFont val="Times New Roman"/>
        <family val="1"/>
      </rPr>
      <t xml:space="preserve">  We have assumed that each respondent will take two hours to inspect drain systems twelve times per year.</t>
    </r>
  </si>
  <si>
    <r>
      <t>e</t>
    </r>
    <r>
      <rPr>
        <sz val="10"/>
        <rFont val="Times New Roman"/>
        <family val="1"/>
      </rPr>
      <t xml:space="preserve">  We have assumed that it will take eight hours for each respondent to inspect oil-water separators two times per year.</t>
    </r>
  </si>
  <si>
    <r>
      <t>g</t>
    </r>
    <r>
      <rPr>
        <sz val="10"/>
        <rFont val="Times New Roman"/>
        <family val="1"/>
      </rPr>
      <t xml:space="preserve">  We have assumed that each respondent will take eight hours to write the semiannual report two times per year.</t>
    </r>
  </si>
  <si>
    <r>
      <t xml:space="preserve">h  </t>
    </r>
    <r>
      <rPr>
        <sz val="10"/>
        <rFont val="Times New Roman"/>
        <family val="1"/>
      </rPr>
      <t>Totals have been rounded to 3 significant figures. Figures may not add exactly due to rounding.</t>
    </r>
  </si>
  <si>
    <r>
      <t xml:space="preserve">Inspect drain systems </t>
    </r>
    <r>
      <rPr>
        <vertAlign val="superscript"/>
        <sz val="10"/>
        <rFont val="Times New Roman"/>
        <family val="1"/>
      </rPr>
      <t>d</t>
    </r>
  </si>
  <si>
    <r>
      <t xml:space="preserve">Inspect oil-water separators </t>
    </r>
    <r>
      <rPr>
        <vertAlign val="superscript"/>
        <sz val="10"/>
        <rFont val="Times New Roman"/>
        <family val="1"/>
      </rPr>
      <t>e</t>
    </r>
  </si>
  <si>
    <r>
      <t xml:space="preserve">Performance test </t>
    </r>
    <r>
      <rPr>
        <vertAlign val="superscript"/>
        <sz val="10"/>
        <rFont val="Times New Roman"/>
        <family val="1"/>
      </rPr>
      <t>f</t>
    </r>
  </si>
  <si>
    <t>1. Report Review</t>
  </si>
  <si>
    <t xml:space="preserve">Notification of construction/reconstruction </t>
  </si>
  <si>
    <t>Initial certification for equipment and inspections</t>
  </si>
  <si>
    <t>Initial inspection detailing emission problems</t>
  </si>
  <si>
    <r>
      <t xml:space="preserve">Notification of various intent </t>
    </r>
    <r>
      <rPr>
        <vertAlign val="superscript"/>
        <sz val="10"/>
        <color theme="1"/>
        <rFont val="Times New Roman"/>
        <family val="1"/>
      </rPr>
      <t>c</t>
    </r>
  </si>
  <si>
    <t>Initial performance test report for flares</t>
  </si>
  <si>
    <r>
      <t xml:space="preserve">Review of semiannual reports </t>
    </r>
    <r>
      <rPr>
        <vertAlign val="superscript"/>
        <sz val="10"/>
        <color theme="1"/>
        <rFont val="Times New Roman"/>
        <family val="1"/>
      </rPr>
      <t>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</si>
</sst>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quot;$&quot;#,##0"/>
    <numFmt numFmtId="165" formatCode="&quot;$&quot;#,##0.00"/>
    <numFmt numFmtId="166" formatCode="0.0"/>
  </numFmts>
  <fonts count="24" x14ac:knownFonts="1">
    <font>
      <sz val="11"/>
      <color theme="1"/>
      <name val="Calibri"/>
      <family val="2"/>
      <scheme val="minor"/>
    </font>
    <font>
      <sz val="10"/>
      <color theme="1"/>
      <name val="Times New Roman"/>
      <family val="1"/>
    </font>
    <font>
      <b/>
      <vertAlign val="superscript"/>
      <sz val="10"/>
      <color theme="1"/>
      <name val="Times New Roman"/>
      <family val="1"/>
    </font>
    <font>
      <vertAlign val="superscript"/>
      <sz val="10"/>
      <color theme="1"/>
      <name val="Times New Roman"/>
      <family val="1"/>
    </font>
    <font>
      <b/>
      <sz val="10"/>
      <color theme="1"/>
      <name val="Times New Roman"/>
      <family val="1"/>
    </font>
    <font>
      <sz val="12"/>
      <color rgb="FF000000"/>
      <name val="Times New Roman"/>
      <family val="1"/>
    </font>
    <font>
      <b/>
      <sz val="12"/>
      <color rgb="FF000000"/>
      <name val="Times New Roman"/>
      <family val="1"/>
    </font>
    <font>
      <sz val="10"/>
      <color rgb="FF000000"/>
      <name val="Times New Roman"/>
      <family val="1"/>
    </font>
    <font>
      <sz val="9"/>
      <color rgb="FF000000"/>
      <name val="Times New Roman"/>
      <family val="1"/>
    </font>
    <font>
      <vertAlign val="superscript"/>
      <sz val="10"/>
      <color rgb="FF000000"/>
      <name val="Times New Roman"/>
      <family val="1"/>
    </font>
    <font>
      <sz val="9"/>
      <name val="Times New Roman"/>
      <family val="1"/>
    </font>
    <font>
      <vertAlign val="superscript"/>
      <sz val="12"/>
      <color rgb="FF000000"/>
      <name val="Times New Roman"/>
      <family val="1"/>
    </font>
    <font>
      <sz val="10"/>
      <color rgb="FFFF0000"/>
      <name val="Times New Roman"/>
      <family val="1"/>
    </font>
    <font>
      <b/>
      <sz val="10"/>
      <color rgb="FF000000"/>
      <name val="Times New Roman"/>
      <family val="1"/>
    </font>
    <font>
      <b/>
      <sz val="10"/>
      <name val="Times New Roman"/>
      <family val="1"/>
    </font>
    <font>
      <b/>
      <sz val="12"/>
      <color theme="1"/>
      <name val="Times New Roman"/>
      <family val="1"/>
    </font>
    <font>
      <sz val="10"/>
      <name val="Times New Roman"/>
      <family val="1"/>
    </font>
    <font>
      <vertAlign val="superscript"/>
      <sz val="10"/>
      <name val="Times New Roman"/>
      <family val="1"/>
    </font>
    <font>
      <b/>
      <sz val="12"/>
      <name val="Times New Roman"/>
      <family val="1"/>
    </font>
    <font>
      <sz val="11"/>
      <name val="Calibri"/>
      <family val="2"/>
      <scheme val="minor"/>
    </font>
    <font>
      <b/>
      <vertAlign val="superscript"/>
      <sz val="10"/>
      <name val="Times New Roman"/>
      <family val="1"/>
    </font>
    <font>
      <b/>
      <i/>
      <sz val="10"/>
      <name val="Times New Roman"/>
      <family val="1"/>
    </font>
    <font>
      <b/>
      <sz val="11"/>
      <name val="Calibri"/>
      <family val="2"/>
      <scheme val="minor"/>
    </font>
    <font>
      <sz val="12"/>
      <name val="Times New Roman"/>
      <family val="1"/>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01">
    <xf numFmtId="0" fontId="0" fillId="0" borderId="0" xfId="0"/>
    <xf numFmtId="0" fontId="1" fillId="0" borderId="1" xfId="0" applyFont="1" applyBorder="1" applyAlignment="1"/>
    <xf numFmtId="0" fontId="1" fillId="0" borderId="1" xfId="0" applyFont="1" applyBorder="1" applyAlignment="1">
      <alignment horizontal="right"/>
    </xf>
    <xf numFmtId="6" fontId="1" fillId="0" borderId="1" xfId="0" applyNumberFormat="1" applyFont="1" applyBorder="1" applyAlignment="1"/>
    <xf numFmtId="0" fontId="1" fillId="0" borderId="1" xfId="0" applyFont="1" applyBorder="1" applyAlignment="1">
      <alignment horizontal="center" vertical="center" wrapText="1"/>
    </xf>
    <xf numFmtId="0" fontId="0" fillId="0" borderId="0" xfId="0" applyAlignment="1">
      <alignment wrapText="1"/>
    </xf>
    <xf numFmtId="0" fontId="1" fillId="0" borderId="1" xfId="0" applyFont="1" applyBorder="1" applyAlignment="1">
      <alignment horizontal="center" vertical="center"/>
    </xf>
    <xf numFmtId="3" fontId="1" fillId="0" borderId="1" xfId="0" applyNumberFormat="1" applyFont="1" applyBorder="1" applyAlignment="1">
      <alignment horizontal="center" vertical="center"/>
    </xf>
    <xf numFmtId="8" fontId="1" fillId="0" borderId="1" xfId="0" applyNumberFormat="1" applyFont="1" applyBorder="1" applyAlignment="1"/>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0" xfId="0" applyFont="1" applyAlignment="1">
      <alignment vertical="center"/>
    </xf>
    <xf numFmtId="0" fontId="13" fillId="0" borderId="1" xfId="0" applyFont="1" applyBorder="1" applyAlignment="1">
      <alignment horizontal="center" vertical="center" wrapText="1"/>
    </xf>
    <xf numFmtId="0" fontId="1" fillId="0" borderId="1" xfId="0" applyFont="1" applyBorder="1" applyAlignment="1">
      <alignment horizontal="center"/>
    </xf>
    <xf numFmtId="0" fontId="7" fillId="0" borderId="1" xfId="0" applyFont="1" applyBorder="1" applyAlignment="1">
      <alignment horizontal="left" vertical="center" wrapText="1"/>
    </xf>
    <xf numFmtId="0" fontId="14" fillId="0" borderId="1" xfId="0" applyFont="1" applyBorder="1" applyAlignment="1">
      <alignment horizontal="center" vertical="center" wrapText="1"/>
    </xf>
    <xf numFmtId="0" fontId="7" fillId="0" borderId="1" xfId="0" applyFont="1" applyBorder="1" applyAlignment="1">
      <alignment wrapText="1"/>
    </xf>
    <xf numFmtId="164" fontId="1" fillId="0" borderId="1" xfId="0" applyNumberFormat="1" applyFont="1" applyBorder="1" applyAlignment="1">
      <alignment horizontal="center" vertical="center" wrapText="1"/>
    </xf>
    <xf numFmtId="164" fontId="7" fillId="0" borderId="1" xfId="0" applyNumberFormat="1" applyFont="1" applyBorder="1" applyAlignment="1">
      <alignment horizontal="center" vertical="center" wrapText="1"/>
    </xf>
    <xf numFmtId="0" fontId="1" fillId="0" borderId="0" xfId="0" applyFont="1" applyAlignment="1">
      <alignment horizontal="justify" vertical="center"/>
    </xf>
    <xf numFmtId="0" fontId="4" fillId="0" borderId="1" xfId="0" applyFont="1" applyBorder="1" applyAlignment="1">
      <alignment wrapText="1"/>
    </xf>
    <xf numFmtId="6" fontId="4" fillId="0" borderId="1" xfId="0" applyNumberFormat="1" applyFont="1" applyBorder="1" applyAlignment="1">
      <alignment horizontal="center" vertical="center"/>
    </xf>
    <xf numFmtId="1" fontId="0" fillId="0" borderId="0" xfId="0" applyNumberFormat="1"/>
    <xf numFmtId="0" fontId="16" fillId="0" borderId="1" xfId="0" applyFont="1" applyBorder="1"/>
    <xf numFmtId="0" fontId="16" fillId="0" borderId="6" xfId="0" applyFont="1" applyBorder="1"/>
    <xf numFmtId="165" fontId="1" fillId="0" borderId="1" xfId="0" applyNumberFormat="1" applyFont="1" applyBorder="1"/>
    <xf numFmtId="1" fontId="1" fillId="0" borderId="1" xfId="0" applyNumberFormat="1" applyFont="1" applyBorder="1" applyAlignment="1">
      <alignment horizontal="center" vertical="center"/>
    </xf>
    <xf numFmtId="0" fontId="1" fillId="0" borderId="1" xfId="0" applyFont="1" applyBorder="1" applyAlignment="1">
      <alignment horizontal="center" vertical="top" wrapText="1"/>
    </xf>
    <xf numFmtId="0" fontId="1" fillId="0" borderId="1" xfId="0" applyFont="1" applyBorder="1" applyAlignment="1">
      <alignment horizontal="left" vertical="center" wrapText="1"/>
    </xf>
    <xf numFmtId="0" fontId="19" fillId="0" borderId="0" xfId="0" applyFont="1"/>
    <xf numFmtId="0" fontId="16" fillId="0" borderId="1" xfId="0" applyFont="1" applyBorder="1" applyAlignment="1">
      <alignment vertical="center" wrapText="1"/>
    </xf>
    <xf numFmtId="0" fontId="16" fillId="0" borderId="1" xfId="0" applyFont="1" applyBorder="1" applyAlignment="1">
      <alignment horizontal="center" vertical="top" wrapText="1"/>
    </xf>
    <xf numFmtId="0" fontId="19" fillId="0" borderId="0" xfId="0" applyFont="1" applyAlignment="1">
      <alignment wrapText="1"/>
    </xf>
    <xf numFmtId="0" fontId="16" fillId="0" borderId="1" xfId="0" applyFont="1" applyBorder="1" applyAlignment="1"/>
    <xf numFmtId="0" fontId="16" fillId="0" borderId="1" xfId="0" applyFont="1" applyBorder="1" applyAlignment="1">
      <alignment horizontal="center" vertical="center"/>
    </xf>
    <xf numFmtId="0" fontId="16" fillId="0" borderId="1" xfId="0" applyFont="1" applyBorder="1" applyAlignment="1">
      <alignment horizontal="right" vertical="center"/>
    </xf>
    <xf numFmtId="165" fontId="16" fillId="0" borderId="1" xfId="0" applyNumberFormat="1" applyFont="1" applyBorder="1"/>
    <xf numFmtId="0" fontId="16" fillId="0" borderId="1" xfId="0" applyFont="1" applyBorder="1" applyAlignment="1">
      <alignment horizontal="left" indent="1"/>
    </xf>
    <xf numFmtId="1" fontId="16" fillId="0" borderId="1" xfId="0" applyNumberFormat="1" applyFont="1" applyBorder="1" applyAlignment="1">
      <alignment horizontal="center" vertical="center"/>
    </xf>
    <xf numFmtId="8" fontId="16" fillId="0" borderId="1" xfId="0" applyNumberFormat="1" applyFont="1" applyBorder="1" applyAlignment="1">
      <alignment horizontal="right" vertical="center"/>
    </xf>
    <xf numFmtId="0" fontId="16" fillId="0" borderId="1" xfId="0" applyFont="1" applyBorder="1" applyAlignment="1">
      <alignment horizontal="left" indent="2"/>
    </xf>
    <xf numFmtId="3" fontId="16" fillId="0" borderId="1" xfId="0" applyNumberFormat="1" applyFont="1" applyBorder="1" applyAlignment="1">
      <alignment horizontal="center" vertical="center"/>
    </xf>
    <xf numFmtId="6" fontId="16" fillId="0" borderId="1" xfId="0" applyNumberFormat="1" applyFont="1" applyBorder="1" applyAlignment="1">
      <alignment horizontal="right" vertical="center"/>
    </xf>
    <xf numFmtId="0" fontId="16" fillId="0" borderId="1" xfId="0" applyFont="1" applyBorder="1" applyAlignment="1">
      <alignment horizontal="left" wrapText="1" indent="2"/>
    </xf>
    <xf numFmtId="0" fontId="21" fillId="0" borderId="1" xfId="0" applyFont="1" applyBorder="1" applyAlignment="1">
      <alignment horizontal="left"/>
    </xf>
    <xf numFmtId="164" fontId="21" fillId="0" borderId="1" xfId="0" applyNumberFormat="1" applyFont="1" applyBorder="1" applyAlignment="1">
      <alignment horizontal="right" vertical="center"/>
    </xf>
    <xf numFmtId="0" fontId="22" fillId="0" borderId="0" xfId="0" applyFont="1"/>
    <xf numFmtId="0" fontId="16" fillId="0" borderId="1" xfId="0" applyFont="1" applyBorder="1" applyAlignment="1">
      <alignment horizontal="left"/>
    </xf>
    <xf numFmtId="0" fontId="14" fillId="0" borderId="1" xfId="0" applyFont="1" applyBorder="1" applyAlignment="1">
      <alignment horizontal="center" vertical="center"/>
    </xf>
    <xf numFmtId="0" fontId="14" fillId="0" borderId="1" xfId="0" applyFont="1" applyBorder="1" applyAlignment="1"/>
    <xf numFmtId="6" fontId="14" fillId="0" borderId="1" xfId="0" applyNumberFormat="1" applyFont="1" applyBorder="1" applyAlignment="1">
      <alignment horizontal="right" vertical="center"/>
    </xf>
    <xf numFmtId="0" fontId="14" fillId="0" borderId="1" xfId="0" applyFont="1" applyBorder="1"/>
    <xf numFmtId="164" fontId="14" fillId="0" borderId="1" xfId="0" applyNumberFormat="1" applyFont="1" applyBorder="1"/>
    <xf numFmtId="166" fontId="19" fillId="0" borderId="0" xfId="0" applyNumberFormat="1" applyFont="1"/>
    <xf numFmtId="3" fontId="14" fillId="0" borderId="1" xfId="0" applyNumberFormat="1" applyFont="1" applyBorder="1" applyAlignment="1"/>
    <xf numFmtId="6" fontId="14" fillId="0" borderId="1" xfId="0" applyNumberFormat="1" applyFont="1" applyBorder="1"/>
    <xf numFmtId="0" fontId="14" fillId="0" borderId="0" xfId="0" applyFont="1" applyAlignment="1">
      <alignment vertical="center"/>
    </xf>
    <xf numFmtId="0" fontId="23" fillId="0" borderId="0" xfId="0" applyFont="1" applyBorder="1" applyAlignment="1">
      <alignment vertical="center" wrapText="1"/>
    </xf>
    <xf numFmtId="0" fontId="19" fillId="0" borderId="0" xfId="0" applyFont="1" applyBorder="1"/>
    <xf numFmtId="0" fontId="16" fillId="0" borderId="0" xfId="0" applyFont="1" applyAlignment="1">
      <alignment vertical="center" wrapText="1"/>
    </xf>
    <xf numFmtId="0" fontId="23" fillId="0" borderId="0" xfId="0" applyFont="1" applyAlignment="1">
      <alignment vertical="center" wrapText="1"/>
    </xf>
    <xf numFmtId="0" fontId="1" fillId="0" borderId="1" xfId="0" applyFont="1" applyBorder="1" applyAlignment="1">
      <alignment horizontal="left" wrapText="1" indent="1"/>
    </xf>
    <xf numFmtId="0" fontId="17" fillId="0" borderId="0" xfId="0" applyFont="1" applyAlignment="1">
      <alignment horizontal="left" vertical="center"/>
    </xf>
    <xf numFmtId="0" fontId="17" fillId="0" borderId="0" xfId="0" applyFont="1" applyAlignment="1">
      <alignment horizontal="left" vertical="top"/>
    </xf>
    <xf numFmtId="0" fontId="18" fillId="0" borderId="0" xfId="0" applyFont="1" applyAlignment="1">
      <alignment horizontal="left" vertical="top" wrapText="1"/>
    </xf>
    <xf numFmtId="0" fontId="14" fillId="0" borderId="2" xfId="0" applyFont="1" applyBorder="1" applyAlignment="1">
      <alignment horizontal="center"/>
    </xf>
    <xf numFmtId="0" fontId="14" fillId="0" borderId="4" xfId="0" applyFont="1" applyBorder="1" applyAlignment="1">
      <alignment horizontal="center"/>
    </xf>
    <xf numFmtId="0" fontId="16" fillId="0" borderId="0" xfId="0" applyFont="1" applyAlignment="1">
      <alignment horizontal="left" vertical="top" wrapText="1"/>
    </xf>
    <xf numFmtId="0" fontId="17" fillId="0" borderId="0" xfId="0" applyFont="1" applyAlignment="1">
      <alignment horizontal="left" vertical="top" wrapText="1"/>
    </xf>
    <xf numFmtId="1" fontId="21" fillId="0" borderId="2" xfId="0" applyNumberFormat="1" applyFont="1" applyBorder="1" applyAlignment="1">
      <alignment horizontal="center" vertical="center"/>
    </xf>
    <xf numFmtId="1" fontId="21" fillId="0" borderId="3" xfId="0" applyNumberFormat="1" applyFont="1" applyBorder="1" applyAlignment="1">
      <alignment horizontal="center" vertical="center"/>
    </xf>
    <xf numFmtId="1" fontId="21" fillId="0" borderId="4" xfId="0" applyNumberFormat="1" applyFont="1" applyBorder="1" applyAlignment="1">
      <alignment horizontal="center" vertical="center"/>
    </xf>
    <xf numFmtId="3" fontId="14" fillId="0" borderId="2" xfId="0" applyNumberFormat="1" applyFont="1" applyBorder="1" applyAlignment="1">
      <alignment horizontal="center" vertical="center"/>
    </xf>
    <xf numFmtId="3" fontId="14" fillId="0" borderId="3" xfId="0" applyNumberFormat="1" applyFont="1" applyBorder="1" applyAlignment="1">
      <alignment horizontal="center" vertical="center"/>
    </xf>
    <xf numFmtId="3" fontId="14" fillId="0" borderId="4" xfId="0" applyNumberFormat="1" applyFont="1" applyBorder="1" applyAlignment="1">
      <alignment horizontal="center" vertical="center"/>
    </xf>
    <xf numFmtId="3" fontId="21" fillId="0" borderId="2" xfId="0" applyNumberFormat="1" applyFont="1" applyBorder="1" applyAlignment="1">
      <alignment horizontal="center" vertical="center"/>
    </xf>
    <xf numFmtId="3" fontId="21" fillId="0" borderId="3" xfId="0" applyNumberFormat="1" applyFont="1" applyBorder="1" applyAlignment="1">
      <alignment horizontal="center" vertical="center"/>
    </xf>
    <xf numFmtId="3" fontId="21" fillId="0" borderId="4" xfId="0" applyNumberFormat="1" applyFont="1" applyBorder="1" applyAlignment="1">
      <alignment horizontal="center" vertical="center"/>
    </xf>
    <xf numFmtId="0" fontId="7" fillId="0" borderId="0" xfId="0" applyFont="1" applyAlignment="1">
      <alignment horizontal="left" vertical="center"/>
    </xf>
    <xf numFmtId="0" fontId="3" fillId="0" borderId="0" xfId="0" applyFont="1" applyAlignment="1">
      <alignment horizontal="left" vertical="top" wrapText="1"/>
    </xf>
    <xf numFmtId="3" fontId="4" fillId="0" borderId="2" xfId="0" applyNumberFormat="1" applyFont="1" applyBorder="1" applyAlignment="1">
      <alignment horizontal="center" vertical="center"/>
    </xf>
    <xf numFmtId="3" fontId="4" fillId="0" borderId="3" xfId="0" applyNumberFormat="1" applyFont="1" applyBorder="1" applyAlignment="1">
      <alignment horizontal="center" vertical="center"/>
    </xf>
    <xf numFmtId="3" fontId="4" fillId="0" borderId="4" xfId="0" applyNumberFormat="1" applyFont="1" applyBorder="1" applyAlignment="1">
      <alignment horizontal="center" vertical="center"/>
    </xf>
    <xf numFmtId="0" fontId="15" fillId="0" borderId="0" xfId="0" applyFont="1" applyAlignment="1">
      <alignment horizontal="left" vertical="top" wrapText="1"/>
    </xf>
    <xf numFmtId="0" fontId="7" fillId="0" borderId="2" xfId="0" applyFont="1" applyBorder="1" applyAlignment="1">
      <alignment horizontal="center"/>
    </xf>
    <xf numFmtId="0" fontId="7" fillId="0" borderId="4" xfId="0" applyFont="1" applyBorder="1" applyAlignment="1">
      <alignment horizontal="center"/>
    </xf>
    <xf numFmtId="0" fontId="3" fillId="0" borderId="0" xfId="0" applyFont="1" applyAlignment="1">
      <alignment horizontal="left" vertical="top"/>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8" fillId="0" borderId="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8"/>
  <sheetViews>
    <sheetView tabSelected="1" zoomScaleNormal="100" workbookViewId="0">
      <selection activeCell="A2" sqref="A2"/>
    </sheetView>
  </sheetViews>
  <sheetFormatPr defaultRowHeight="15" x14ac:dyDescent="0.25"/>
  <cols>
    <col min="1" max="1" width="43.140625" style="31" customWidth="1"/>
    <col min="2" max="2" width="9.140625" style="31"/>
    <col min="3" max="3" width="10.140625" style="31" customWidth="1"/>
    <col min="4" max="4" width="10.28515625" style="31" customWidth="1"/>
    <col min="5" max="5" width="11.5703125" style="31" customWidth="1"/>
    <col min="6" max="6" width="9.140625" style="31"/>
    <col min="7" max="7" width="10.85546875" style="31" customWidth="1"/>
    <col min="8" max="8" width="9.140625" style="31"/>
    <col min="9" max="9" width="12.28515625" style="31" bestFit="1" customWidth="1"/>
    <col min="10" max="10" width="9.140625" style="31"/>
    <col min="11" max="11" width="13.5703125" style="31" customWidth="1"/>
    <col min="12" max="12" width="10.7109375" style="31" customWidth="1"/>
    <col min="13" max="14" width="13.140625" style="31" customWidth="1"/>
    <col min="15" max="15" width="13.42578125" style="31" customWidth="1"/>
    <col min="16" max="16" width="13.7109375" style="31" customWidth="1"/>
    <col min="17" max="17" width="11.42578125" style="31" customWidth="1"/>
    <col min="18" max="16384" width="9.140625" style="31"/>
  </cols>
  <sheetData>
    <row r="1" spans="1:12" ht="31.5" customHeight="1" x14ac:dyDescent="0.25">
      <c r="A1" s="66" t="s">
        <v>94</v>
      </c>
      <c r="B1" s="66"/>
      <c r="C1" s="66"/>
      <c r="D1" s="66"/>
      <c r="E1" s="66"/>
      <c r="F1" s="66"/>
      <c r="G1" s="66"/>
      <c r="H1" s="66"/>
      <c r="I1" s="66"/>
    </row>
    <row r="3" spans="1:12" s="34" customFormat="1" ht="76.5" x14ac:dyDescent="0.25">
      <c r="A3" s="32" t="s">
        <v>0</v>
      </c>
      <c r="B3" s="33" t="s">
        <v>71</v>
      </c>
      <c r="C3" s="33" t="s">
        <v>72</v>
      </c>
      <c r="D3" s="33" t="s">
        <v>73</v>
      </c>
      <c r="E3" s="33" t="s">
        <v>98</v>
      </c>
      <c r="F3" s="33" t="s">
        <v>11</v>
      </c>
      <c r="G3" s="33" t="s">
        <v>12</v>
      </c>
      <c r="H3" s="33" t="s">
        <v>74</v>
      </c>
      <c r="I3" s="33" t="s">
        <v>99</v>
      </c>
    </row>
    <row r="4" spans="1:12" x14ac:dyDescent="0.25">
      <c r="A4" s="35" t="s">
        <v>1</v>
      </c>
      <c r="B4" s="36" t="s">
        <v>2</v>
      </c>
      <c r="C4" s="36"/>
      <c r="D4" s="36"/>
      <c r="E4" s="36"/>
      <c r="F4" s="36"/>
      <c r="G4" s="36"/>
      <c r="H4" s="36"/>
      <c r="I4" s="37" t="s">
        <v>3</v>
      </c>
      <c r="K4" s="67" t="s">
        <v>62</v>
      </c>
      <c r="L4" s="68"/>
    </row>
    <row r="5" spans="1:12" x14ac:dyDescent="0.25">
      <c r="A5" s="35" t="s">
        <v>4</v>
      </c>
      <c r="B5" s="36" t="s">
        <v>2</v>
      </c>
      <c r="C5" s="36"/>
      <c r="D5" s="36"/>
      <c r="E5" s="36"/>
      <c r="F5" s="36"/>
      <c r="G5" s="36"/>
      <c r="H5" s="36"/>
      <c r="I5" s="37" t="s">
        <v>3</v>
      </c>
      <c r="K5" s="25" t="s">
        <v>63</v>
      </c>
      <c r="L5" s="38">
        <v>120.27</v>
      </c>
    </row>
    <row r="6" spans="1:12" x14ac:dyDescent="0.25">
      <c r="A6" s="35" t="s">
        <v>5</v>
      </c>
      <c r="B6" s="36"/>
      <c r="C6" s="36"/>
      <c r="D6" s="36"/>
      <c r="E6" s="36"/>
      <c r="F6" s="36"/>
      <c r="G6" s="36"/>
      <c r="H6" s="36"/>
      <c r="I6" s="37" t="s">
        <v>3</v>
      </c>
      <c r="K6" s="25" t="s">
        <v>64</v>
      </c>
      <c r="L6" s="38">
        <v>141.06</v>
      </c>
    </row>
    <row r="7" spans="1:12" ht="16.5" x14ac:dyDescent="0.25">
      <c r="A7" s="39" t="s">
        <v>100</v>
      </c>
      <c r="B7" s="36">
        <v>2</v>
      </c>
      <c r="C7" s="36">
        <v>1</v>
      </c>
      <c r="D7" s="36">
        <f>B7*C7</f>
        <v>2</v>
      </c>
      <c r="E7" s="36">
        <v>149</v>
      </c>
      <c r="F7" s="36">
        <f>D7*E7</f>
        <v>298</v>
      </c>
      <c r="G7" s="40">
        <f>F7*0.05</f>
        <v>14.9</v>
      </c>
      <c r="H7" s="40">
        <f>F7*0.1</f>
        <v>29.8</v>
      </c>
      <c r="I7" s="41">
        <f>F7*L$5+G7*L$6+H7*L$7</f>
        <v>39690.620000000003</v>
      </c>
      <c r="K7" s="25" t="s">
        <v>65</v>
      </c>
      <c r="L7" s="38">
        <v>58.67</v>
      </c>
    </row>
    <row r="8" spans="1:12" x14ac:dyDescent="0.25">
      <c r="A8" s="39" t="s">
        <v>76</v>
      </c>
      <c r="B8" s="36"/>
      <c r="C8" s="36"/>
      <c r="D8" s="36"/>
      <c r="E8" s="36"/>
      <c r="F8" s="36"/>
      <c r="G8" s="36"/>
      <c r="H8" s="36"/>
      <c r="I8" s="37"/>
    </row>
    <row r="9" spans="1:12" ht="16.5" x14ac:dyDescent="0.25">
      <c r="A9" s="42" t="s">
        <v>121</v>
      </c>
      <c r="B9" s="36">
        <v>2</v>
      </c>
      <c r="C9" s="36">
        <v>12</v>
      </c>
      <c r="D9" s="36">
        <f>B9*C9</f>
        <v>24</v>
      </c>
      <c r="E9" s="36">
        <v>149</v>
      </c>
      <c r="F9" s="43">
        <f>D9*E9</f>
        <v>3576</v>
      </c>
      <c r="G9" s="40">
        <f>F9*0.05</f>
        <v>178.8</v>
      </c>
      <c r="H9" s="40">
        <f>F9*0.1</f>
        <v>357.6</v>
      </c>
      <c r="I9" s="41">
        <f>F9*L$5+G9*L$6+H9*L$7</f>
        <v>476287.43999999994</v>
      </c>
    </row>
    <row r="10" spans="1:12" ht="16.5" x14ac:dyDescent="0.25">
      <c r="A10" s="42" t="s">
        <v>122</v>
      </c>
      <c r="B10" s="36">
        <v>8</v>
      </c>
      <c r="C10" s="36">
        <v>2</v>
      </c>
      <c r="D10" s="36">
        <f>B10*C10</f>
        <v>16</v>
      </c>
      <c r="E10" s="36">
        <v>149</v>
      </c>
      <c r="F10" s="43">
        <f>D10*E10</f>
        <v>2384</v>
      </c>
      <c r="G10" s="40">
        <f>F10*0.05</f>
        <v>119.2</v>
      </c>
      <c r="H10" s="40">
        <f>F10*0.1</f>
        <v>238.4</v>
      </c>
      <c r="I10" s="41">
        <f>F10*L$5+G10*L$6+H10*L$7</f>
        <v>317524.96000000002</v>
      </c>
    </row>
    <row r="11" spans="1:12" ht="16.5" x14ac:dyDescent="0.25">
      <c r="A11" s="42" t="s">
        <v>123</v>
      </c>
      <c r="B11" s="36">
        <v>330</v>
      </c>
      <c r="C11" s="36">
        <v>1</v>
      </c>
      <c r="D11" s="36">
        <f>B11*C11</f>
        <v>330</v>
      </c>
      <c r="E11" s="36">
        <v>0</v>
      </c>
      <c r="F11" s="36">
        <f>D11*E11</f>
        <v>0</v>
      </c>
      <c r="G11" s="36">
        <f>F11*0.05</f>
        <v>0</v>
      </c>
      <c r="H11" s="36">
        <f>F11*0.1</f>
        <v>0</v>
      </c>
      <c r="I11" s="44">
        <f>F11*L$5+G11*L$6+H11*L$7</f>
        <v>0</v>
      </c>
    </row>
    <row r="12" spans="1:12" x14ac:dyDescent="0.25">
      <c r="A12" s="39" t="s">
        <v>77</v>
      </c>
      <c r="B12" s="36" t="s">
        <v>6</v>
      </c>
      <c r="C12" s="36"/>
      <c r="D12" s="36"/>
      <c r="E12" s="36"/>
      <c r="F12" s="36"/>
      <c r="G12" s="36"/>
      <c r="H12" s="36"/>
      <c r="I12" s="44"/>
    </row>
    <row r="13" spans="1:12" x14ac:dyDescent="0.25">
      <c r="A13" s="39" t="s">
        <v>78</v>
      </c>
      <c r="B13" s="36" t="s">
        <v>7</v>
      </c>
      <c r="C13" s="36"/>
      <c r="D13" s="36"/>
      <c r="E13" s="36"/>
      <c r="F13" s="36"/>
      <c r="G13" s="36"/>
      <c r="H13" s="36"/>
      <c r="I13" s="44"/>
    </row>
    <row r="14" spans="1:12" x14ac:dyDescent="0.25">
      <c r="A14" s="39" t="s">
        <v>79</v>
      </c>
      <c r="B14" s="36"/>
      <c r="C14" s="36"/>
      <c r="D14" s="36"/>
      <c r="E14" s="36"/>
      <c r="F14" s="36"/>
      <c r="G14" s="36"/>
      <c r="H14" s="36"/>
      <c r="I14" s="44"/>
    </row>
    <row r="15" spans="1:12" ht="16.5" x14ac:dyDescent="0.25">
      <c r="A15" s="42" t="s">
        <v>101</v>
      </c>
      <c r="B15" s="36">
        <v>2</v>
      </c>
      <c r="C15" s="36">
        <v>1</v>
      </c>
      <c r="D15" s="36">
        <f t="shared" ref="D15:D22" si="0">B15*C15</f>
        <v>2</v>
      </c>
      <c r="E15" s="36">
        <v>0</v>
      </c>
      <c r="F15" s="36">
        <f t="shared" ref="F15:F22" si="1">D15*E15</f>
        <v>0</v>
      </c>
      <c r="G15" s="36">
        <f t="shared" ref="G15:G22" si="2">F15*0.05</f>
        <v>0</v>
      </c>
      <c r="H15" s="36">
        <f t="shared" ref="H15:H22" si="3">F15*0.1</f>
        <v>0</v>
      </c>
      <c r="I15" s="44">
        <f t="shared" ref="I15:I22" si="4">F15*L$5+G15*L$6+H15*L$7</f>
        <v>0</v>
      </c>
    </row>
    <row r="16" spans="1:12" ht="16.5" x14ac:dyDescent="0.25">
      <c r="A16" s="42" t="s">
        <v>102</v>
      </c>
      <c r="B16" s="36">
        <v>2</v>
      </c>
      <c r="C16" s="36">
        <v>1</v>
      </c>
      <c r="D16" s="36">
        <f t="shared" si="0"/>
        <v>2</v>
      </c>
      <c r="E16" s="36">
        <v>0</v>
      </c>
      <c r="F16" s="36">
        <f t="shared" si="1"/>
        <v>0</v>
      </c>
      <c r="G16" s="36">
        <f t="shared" si="2"/>
        <v>0</v>
      </c>
      <c r="H16" s="36">
        <f t="shared" si="3"/>
        <v>0</v>
      </c>
      <c r="I16" s="44">
        <f t="shared" si="4"/>
        <v>0</v>
      </c>
    </row>
    <row r="17" spans="1:10" ht="16.5" x14ac:dyDescent="0.25">
      <c r="A17" s="42" t="s">
        <v>103</v>
      </c>
      <c r="B17" s="36">
        <v>2</v>
      </c>
      <c r="C17" s="36">
        <v>1</v>
      </c>
      <c r="D17" s="36">
        <f t="shared" si="0"/>
        <v>2</v>
      </c>
      <c r="E17" s="36">
        <v>0</v>
      </c>
      <c r="F17" s="36">
        <f t="shared" si="1"/>
        <v>0</v>
      </c>
      <c r="G17" s="36">
        <f t="shared" si="2"/>
        <v>0</v>
      </c>
      <c r="H17" s="36">
        <f t="shared" si="3"/>
        <v>0</v>
      </c>
      <c r="I17" s="44">
        <f t="shared" si="4"/>
        <v>0</v>
      </c>
    </row>
    <row r="18" spans="1:10" ht="16.5" x14ac:dyDescent="0.25">
      <c r="A18" s="42" t="s">
        <v>104</v>
      </c>
      <c r="B18" s="36">
        <v>2</v>
      </c>
      <c r="C18" s="36">
        <v>1</v>
      </c>
      <c r="D18" s="36">
        <f t="shared" si="0"/>
        <v>2</v>
      </c>
      <c r="E18" s="36">
        <v>0</v>
      </c>
      <c r="F18" s="36">
        <f t="shared" si="1"/>
        <v>0</v>
      </c>
      <c r="G18" s="36">
        <f t="shared" si="2"/>
        <v>0</v>
      </c>
      <c r="H18" s="36">
        <f t="shared" si="3"/>
        <v>0</v>
      </c>
      <c r="I18" s="44">
        <f t="shared" si="4"/>
        <v>0</v>
      </c>
    </row>
    <row r="19" spans="1:10" ht="16.5" x14ac:dyDescent="0.25">
      <c r="A19" s="42" t="s">
        <v>105</v>
      </c>
      <c r="B19" s="36">
        <v>2</v>
      </c>
      <c r="C19" s="36">
        <v>1</v>
      </c>
      <c r="D19" s="36">
        <f t="shared" si="0"/>
        <v>2</v>
      </c>
      <c r="E19" s="36">
        <v>0</v>
      </c>
      <c r="F19" s="36">
        <f t="shared" si="1"/>
        <v>0</v>
      </c>
      <c r="G19" s="36">
        <f t="shared" si="2"/>
        <v>0</v>
      </c>
      <c r="H19" s="36">
        <f t="shared" si="3"/>
        <v>0</v>
      </c>
      <c r="I19" s="44">
        <f t="shared" si="4"/>
        <v>0</v>
      </c>
    </row>
    <row r="20" spans="1:10" ht="16.5" x14ac:dyDescent="0.25">
      <c r="A20" s="42" t="s">
        <v>106</v>
      </c>
      <c r="B20" s="36">
        <v>2</v>
      </c>
      <c r="C20" s="36">
        <v>1</v>
      </c>
      <c r="D20" s="36">
        <f>B20*C20</f>
        <v>2</v>
      </c>
      <c r="E20" s="36">
        <v>0</v>
      </c>
      <c r="F20" s="36">
        <f>D20*E20</f>
        <v>0</v>
      </c>
      <c r="G20" s="36">
        <f>F20*0.05</f>
        <v>0</v>
      </c>
      <c r="H20" s="36">
        <f>F20*0.1</f>
        <v>0</v>
      </c>
      <c r="I20" s="44">
        <f>F20*L$5+G20*L$6+H20*L$7</f>
        <v>0</v>
      </c>
    </row>
    <row r="21" spans="1:10" ht="16.5" x14ac:dyDescent="0.25">
      <c r="A21" s="42" t="s">
        <v>107</v>
      </c>
      <c r="B21" s="36">
        <v>2</v>
      </c>
      <c r="C21" s="36">
        <v>1</v>
      </c>
      <c r="D21" s="36">
        <f t="shared" si="0"/>
        <v>2</v>
      </c>
      <c r="E21" s="36">
        <v>0</v>
      </c>
      <c r="F21" s="36">
        <f t="shared" si="1"/>
        <v>0</v>
      </c>
      <c r="G21" s="36">
        <f t="shared" si="2"/>
        <v>0</v>
      </c>
      <c r="H21" s="36">
        <f t="shared" si="3"/>
        <v>0</v>
      </c>
      <c r="I21" s="44">
        <f t="shared" si="4"/>
        <v>0</v>
      </c>
    </row>
    <row r="22" spans="1:10" ht="29.25" x14ac:dyDescent="0.25">
      <c r="A22" s="45" t="s">
        <v>108</v>
      </c>
      <c r="B22" s="36">
        <v>2</v>
      </c>
      <c r="C22" s="36">
        <v>1</v>
      </c>
      <c r="D22" s="36">
        <f t="shared" si="0"/>
        <v>2</v>
      </c>
      <c r="E22" s="36">
        <v>0</v>
      </c>
      <c r="F22" s="36">
        <f t="shared" si="1"/>
        <v>0</v>
      </c>
      <c r="G22" s="36">
        <f t="shared" si="2"/>
        <v>0</v>
      </c>
      <c r="H22" s="36">
        <f t="shared" si="3"/>
        <v>0</v>
      </c>
      <c r="I22" s="44">
        <f t="shared" si="4"/>
        <v>0</v>
      </c>
    </row>
    <row r="23" spans="1:10" ht="16.5" x14ac:dyDescent="0.25">
      <c r="A23" s="42" t="s">
        <v>109</v>
      </c>
      <c r="B23" s="36">
        <v>2</v>
      </c>
      <c r="C23" s="36">
        <v>1</v>
      </c>
      <c r="D23" s="36">
        <f>B23*C23</f>
        <v>2</v>
      </c>
      <c r="E23" s="36">
        <v>0</v>
      </c>
      <c r="F23" s="36">
        <f>D23*E23</f>
        <v>0</v>
      </c>
      <c r="G23" s="36">
        <f>F23*0.05</f>
        <v>0</v>
      </c>
      <c r="H23" s="36">
        <f>F23*0.1</f>
        <v>0</v>
      </c>
      <c r="I23" s="44">
        <f>F23*L$5+G23*L$6+H23*L$7</f>
        <v>0</v>
      </c>
    </row>
    <row r="24" spans="1:10" ht="16.5" x14ac:dyDescent="0.25">
      <c r="A24" s="42" t="s">
        <v>110</v>
      </c>
      <c r="B24" s="36">
        <v>8</v>
      </c>
      <c r="C24" s="36">
        <v>2</v>
      </c>
      <c r="D24" s="36">
        <f>B24*C24</f>
        <v>16</v>
      </c>
      <c r="E24" s="36">
        <v>149</v>
      </c>
      <c r="F24" s="43">
        <f>D24*E24</f>
        <v>2384</v>
      </c>
      <c r="G24" s="40">
        <f>F24*0.05</f>
        <v>119.2</v>
      </c>
      <c r="H24" s="40">
        <f>F24*0.1</f>
        <v>238.4</v>
      </c>
      <c r="I24" s="41">
        <f>F24*L$5+G24*L$6+H24*L$7</f>
        <v>317524.96000000002</v>
      </c>
    </row>
    <row r="25" spans="1:10" x14ac:dyDescent="0.25">
      <c r="A25" s="42" t="s">
        <v>96</v>
      </c>
      <c r="B25" s="36" t="s">
        <v>6</v>
      </c>
      <c r="C25" s="36"/>
      <c r="D25" s="36"/>
      <c r="E25" s="36"/>
      <c r="F25" s="36"/>
      <c r="G25" s="36"/>
      <c r="H25" s="36"/>
      <c r="I25" s="37"/>
    </row>
    <row r="26" spans="1:10" x14ac:dyDescent="0.25">
      <c r="A26" s="46" t="s">
        <v>14</v>
      </c>
      <c r="B26" s="36"/>
      <c r="C26" s="36"/>
      <c r="D26" s="36"/>
      <c r="E26" s="36"/>
      <c r="F26" s="77">
        <f>SUM(F4:H25)</f>
        <v>9938.3000000000011</v>
      </c>
      <c r="G26" s="78"/>
      <c r="H26" s="79"/>
      <c r="I26" s="47">
        <f>SUM(I4:I25)</f>
        <v>1151027.98</v>
      </c>
      <c r="J26" s="48"/>
    </row>
    <row r="27" spans="1:10" x14ac:dyDescent="0.25">
      <c r="A27" s="35" t="s">
        <v>8</v>
      </c>
      <c r="B27" s="36"/>
      <c r="C27" s="36"/>
      <c r="D27" s="36"/>
      <c r="E27" s="36"/>
      <c r="F27" s="36"/>
      <c r="G27" s="36"/>
      <c r="H27" s="36"/>
      <c r="I27" s="37"/>
    </row>
    <row r="28" spans="1:10" x14ac:dyDescent="0.25">
      <c r="A28" s="35" t="s">
        <v>60</v>
      </c>
      <c r="B28" s="36" t="s">
        <v>9</v>
      </c>
      <c r="C28" s="36"/>
      <c r="D28" s="36"/>
      <c r="E28" s="36"/>
      <c r="F28" s="36"/>
      <c r="G28" s="36"/>
      <c r="H28" s="36"/>
      <c r="I28" s="37"/>
    </row>
    <row r="29" spans="1:10" x14ac:dyDescent="0.25">
      <c r="A29" s="35" t="s">
        <v>80</v>
      </c>
      <c r="B29" s="36" t="s">
        <v>2</v>
      </c>
      <c r="C29" s="36"/>
      <c r="D29" s="36"/>
      <c r="E29" s="36"/>
      <c r="F29" s="36"/>
      <c r="G29" s="36"/>
      <c r="H29" s="36"/>
      <c r="I29" s="37" t="s">
        <v>10</v>
      </c>
    </row>
    <row r="30" spans="1:10" x14ac:dyDescent="0.25">
      <c r="A30" s="35" t="s">
        <v>81</v>
      </c>
      <c r="B30" s="36" t="s">
        <v>2</v>
      </c>
      <c r="C30" s="36"/>
      <c r="D30" s="36"/>
      <c r="E30" s="36"/>
      <c r="F30" s="36"/>
      <c r="G30" s="36"/>
      <c r="H30" s="36"/>
      <c r="I30" s="37" t="s">
        <v>10</v>
      </c>
    </row>
    <row r="31" spans="1:10" x14ac:dyDescent="0.25">
      <c r="A31" s="49" t="s">
        <v>82</v>
      </c>
      <c r="B31" s="36" t="s">
        <v>2</v>
      </c>
      <c r="C31" s="36"/>
      <c r="D31" s="36"/>
      <c r="E31" s="36"/>
      <c r="F31" s="36"/>
      <c r="G31" s="36"/>
      <c r="H31" s="36"/>
      <c r="I31" s="37" t="s">
        <v>10</v>
      </c>
    </row>
    <row r="32" spans="1:10" x14ac:dyDescent="0.25">
      <c r="A32" s="35" t="s">
        <v>83</v>
      </c>
      <c r="B32" s="36">
        <v>1.5</v>
      </c>
      <c r="C32" s="36">
        <v>1</v>
      </c>
      <c r="D32" s="36">
        <f>B32*C32</f>
        <v>1.5</v>
      </c>
      <c r="E32" s="36">
        <v>149</v>
      </c>
      <c r="F32" s="40">
        <f>D32*E32</f>
        <v>223.5</v>
      </c>
      <c r="G32" s="40">
        <f>F32*0.05</f>
        <v>11.175000000000001</v>
      </c>
      <c r="H32" s="40">
        <f>F32*0.1</f>
        <v>22.35</v>
      </c>
      <c r="I32" s="41">
        <f>F32*L$5+G32*L$6+H32*L$7</f>
        <v>29767.964999999997</v>
      </c>
    </row>
    <row r="33" spans="1:18" x14ac:dyDescent="0.25">
      <c r="A33" s="35" t="s">
        <v>84</v>
      </c>
      <c r="B33" s="36" t="s">
        <v>2</v>
      </c>
      <c r="C33" s="36"/>
      <c r="D33" s="36"/>
      <c r="E33" s="36"/>
      <c r="F33" s="36"/>
      <c r="G33" s="36"/>
      <c r="H33" s="36"/>
      <c r="I33" s="37"/>
    </row>
    <row r="34" spans="1:18" x14ac:dyDescent="0.25">
      <c r="A34" s="49" t="s">
        <v>85</v>
      </c>
      <c r="B34" s="36" t="s">
        <v>2</v>
      </c>
      <c r="C34" s="36"/>
      <c r="D34" s="36"/>
      <c r="E34" s="36"/>
      <c r="F34" s="36"/>
      <c r="G34" s="36"/>
      <c r="H34" s="36"/>
      <c r="I34" s="37"/>
    </row>
    <row r="35" spans="1:18" x14ac:dyDescent="0.25">
      <c r="A35" s="46" t="s">
        <v>15</v>
      </c>
      <c r="B35" s="50"/>
      <c r="C35" s="50"/>
      <c r="D35" s="50"/>
      <c r="E35" s="50"/>
      <c r="F35" s="71">
        <f>SUM(F27:H34)</f>
        <v>257.02500000000003</v>
      </c>
      <c r="G35" s="72"/>
      <c r="H35" s="73"/>
      <c r="I35" s="47">
        <f>SUM(I27:I34)</f>
        <v>29767.964999999997</v>
      </c>
    </row>
    <row r="36" spans="1:18" ht="16.5" x14ac:dyDescent="0.25">
      <c r="A36" s="51" t="s">
        <v>111</v>
      </c>
      <c r="B36" s="36"/>
      <c r="C36" s="36"/>
      <c r="D36" s="36"/>
      <c r="E36" s="36"/>
      <c r="F36" s="74">
        <f>ROUND(F35+F26,-1)</f>
        <v>10200</v>
      </c>
      <c r="G36" s="75"/>
      <c r="H36" s="76"/>
      <c r="I36" s="52">
        <f>ROUND(SUM(I35+I26),-4)</f>
        <v>1180000</v>
      </c>
    </row>
    <row r="37" spans="1:18" ht="16.5" x14ac:dyDescent="0.25">
      <c r="A37" s="53" t="s">
        <v>112</v>
      </c>
      <c r="B37" s="53"/>
      <c r="C37" s="53"/>
      <c r="D37" s="53"/>
      <c r="E37" s="53"/>
      <c r="F37" s="53"/>
      <c r="G37" s="53"/>
      <c r="H37" s="53"/>
      <c r="I37" s="54">
        <f>ROUND('O&amp;M'!G32,-2)</f>
        <v>19400</v>
      </c>
      <c r="K37" s="55">
        <f>F36/'O&amp;M'!E27</f>
        <v>34.228187919463089</v>
      </c>
      <c r="L37" s="31" t="s">
        <v>61</v>
      </c>
    </row>
    <row r="38" spans="1:18" ht="16.5" x14ac:dyDescent="0.25">
      <c r="A38" s="53" t="s">
        <v>113</v>
      </c>
      <c r="B38" s="53"/>
      <c r="C38" s="53"/>
      <c r="D38" s="53"/>
      <c r="E38" s="53"/>
      <c r="F38" s="56"/>
      <c r="G38" s="51"/>
      <c r="H38" s="51"/>
      <c r="I38" s="57">
        <f>ROUND(SUM(I36:I37),-4)</f>
        <v>1200000</v>
      </c>
    </row>
    <row r="40" spans="1:18" ht="15.75" x14ac:dyDescent="0.25">
      <c r="A40" s="58" t="s">
        <v>59</v>
      </c>
      <c r="L40" s="59"/>
      <c r="M40" s="59"/>
      <c r="N40" s="59"/>
      <c r="O40" s="59"/>
      <c r="P40" s="59"/>
      <c r="Q40" s="59"/>
      <c r="R40" s="59"/>
    </row>
    <row r="41" spans="1:18" ht="33.75" customHeight="1" x14ac:dyDescent="0.25">
      <c r="A41" s="70" t="s">
        <v>114</v>
      </c>
      <c r="B41" s="70"/>
      <c r="C41" s="70"/>
      <c r="D41" s="70"/>
      <c r="E41" s="70"/>
      <c r="F41" s="70"/>
      <c r="G41" s="70"/>
      <c r="H41" s="70"/>
      <c r="I41" s="70"/>
      <c r="L41" s="60"/>
      <c r="M41" s="60"/>
      <c r="N41" s="60"/>
      <c r="O41" s="60"/>
      <c r="P41" s="60"/>
      <c r="Q41" s="60"/>
      <c r="R41" s="60"/>
    </row>
    <row r="42" spans="1:18" ht="54" customHeight="1" x14ac:dyDescent="0.25">
      <c r="A42" s="69" t="s">
        <v>115</v>
      </c>
      <c r="B42" s="69"/>
      <c r="C42" s="69"/>
      <c r="D42" s="69"/>
      <c r="E42" s="69"/>
      <c r="F42" s="69"/>
      <c r="G42" s="69"/>
      <c r="H42" s="69"/>
      <c r="I42" s="69"/>
    </row>
    <row r="43" spans="1:18" ht="15.75" x14ac:dyDescent="0.25">
      <c r="A43" s="64" t="s">
        <v>116</v>
      </c>
      <c r="B43" s="64"/>
      <c r="C43" s="64"/>
      <c r="D43" s="64"/>
      <c r="E43" s="64"/>
      <c r="F43" s="64"/>
      <c r="G43" s="64"/>
      <c r="H43" s="64"/>
      <c r="I43" s="64"/>
    </row>
    <row r="44" spans="1:18" ht="15.75" x14ac:dyDescent="0.25">
      <c r="A44" s="64" t="s">
        <v>117</v>
      </c>
      <c r="B44" s="64"/>
      <c r="C44" s="64"/>
      <c r="D44" s="64"/>
      <c r="E44" s="64"/>
      <c r="F44" s="64"/>
      <c r="G44" s="64"/>
      <c r="H44" s="64"/>
      <c r="I44" s="64"/>
    </row>
    <row r="45" spans="1:18" ht="15.75" x14ac:dyDescent="0.25">
      <c r="A45" s="64" t="s">
        <v>118</v>
      </c>
      <c r="B45" s="64"/>
      <c r="C45" s="64"/>
      <c r="D45" s="64"/>
      <c r="E45" s="64"/>
      <c r="F45" s="64"/>
      <c r="G45" s="64"/>
      <c r="H45" s="64"/>
      <c r="I45" s="64"/>
      <c r="L45" s="61"/>
      <c r="M45" s="61"/>
      <c r="N45" s="61"/>
      <c r="O45" s="61"/>
      <c r="P45" s="61"/>
      <c r="Q45" s="61"/>
      <c r="R45" s="61"/>
    </row>
    <row r="46" spans="1:18" ht="15.75" x14ac:dyDescent="0.25">
      <c r="A46" s="65" t="s">
        <v>97</v>
      </c>
      <c r="B46" s="65"/>
      <c r="C46" s="65"/>
      <c r="D46" s="65"/>
      <c r="E46" s="65"/>
      <c r="F46" s="65"/>
      <c r="G46" s="65"/>
      <c r="H46" s="65"/>
      <c r="I46" s="65"/>
      <c r="L46" s="61"/>
      <c r="M46" s="61"/>
      <c r="N46" s="61"/>
      <c r="O46" s="61"/>
      <c r="P46" s="61"/>
      <c r="Q46" s="61"/>
      <c r="R46" s="61"/>
    </row>
    <row r="47" spans="1:18" ht="15.75" x14ac:dyDescent="0.25">
      <c r="A47" s="64" t="s">
        <v>119</v>
      </c>
      <c r="B47" s="64"/>
      <c r="C47" s="64"/>
      <c r="D47" s="64"/>
      <c r="E47" s="64"/>
      <c r="F47" s="64"/>
      <c r="G47" s="64"/>
      <c r="H47" s="64"/>
      <c r="I47" s="64"/>
      <c r="L47" s="61"/>
      <c r="M47" s="61"/>
      <c r="N47" s="61"/>
      <c r="O47" s="61"/>
      <c r="P47" s="61"/>
      <c r="Q47" s="61"/>
      <c r="R47" s="61"/>
    </row>
    <row r="48" spans="1:18" ht="15.75" x14ac:dyDescent="0.25">
      <c r="A48" s="64" t="s">
        <v>120</v>
      </c>
      <c r="B48" s="64"/>
      <c r="C48" s="64"/>
      <c r="D48" s="64"/>
      <c r="E48" s="64"/>
      <c r="F48" s="64"/>
      <c r="G48" s="64"/>
      <c r="H48" s="64"/>
      <c r="I48" s="64"/>
      <c r="L48" s="61"/>
      <c r="M48" s="61"/>
      <c r="N48" s="61"/>
      <c r="O48" s="61"/>
      <c r="P48" s="61"/>
      <c r="Q48" s="61"/>
      <c r="R48" s="62"/>
    </row>
  </sheetData>
  <mergeCells count="13">
    <mergeCell ref="A1:I1"/>
    <mergeCell ref="K4:L4"/>
    <mergeCell ref="A42:I42"/>
    <mergeCell ref="A41:I41"/>
    <mergeCell ref="F35:H35"/>
    <mergeCell ref="F36:H36"/>
    <mergeCell ref="F26:H26"/>
    <mergeCell ref="A43:I43"/>
    <mergeCell ref="A44:I44"/>
    <mergeCell ref="A45:I45"/>
    <mergeCell ref="A47:I47"/>
    <mergeCell ref="A48:I48"/>
    <mergeCell ref="A46:I4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3"/>
  <sheetViews>
    <sheetView workbookViewId="0">
      <selection activeCell="A23" sqref="A3:I23"/>
    </sheetView>
  </sheetViews>
  <sheetFormatPr defaultRowHeight="15" x14ac:dyDescent="0.25"/>
  <cols>
    <col min="1" max="1" width="41.7109375" customWidth="1"/>
    <col min="3" max="4" width="10.140625" customWidth="1"/>
    <col min="7" max="7" width="11.140625" customWidth="1"/>
    <col min="8" max="8" width="9.28515625" customWidth="1"/>
    <col min="9" max="9" width="11.140625" customWidth="1"/>
    <col min="11" max="11" width="11.7109375" customWidth="1"/>
    <col min="12" max="12" width="7.28515625" customWidth="1"/>
  </cols>
  <sheetData>
    <row r="1" spans="1:12" ht="30" customHeight="1" x14ac:dyDescent="0.25">
      <c r="A1" s="85" t="s">
        <v>95</v>
      </c>
      <c r="B1" s="85"/>
      <c r="C1" s="85"/>
      <c r="D1" s="85"/>
      <c r="E1" s="85"/>
      <c r="F1" s="85"/>
      <c r="G1" s="85"/>
      <c r="H1" s="85"/>
      <c r="I1" s="85"/>
    </row>
    <row r="3" spans="1:12" s="5" customFormat="1" ht="76.5" x14ac:dyDescent="0.25">
      <c r="A3" s="30" t="s">
        <v>13</v>
      </c>
      <c r="B3" s="29" t="s">
        <v>87</v>
      </c>
      <c r="C3" s="29" t="s">
        <v>88</v>
      </c>
      <c r="D3" s="29" t="s">
        <v>89</v>
      </c>
      <c r="E3" s="29" t="s">
        <v>90</v>
      </c>
      <c r="F3" s="29" t="s">
        <v>91</v>
      </c>
      <c r="G3" s="29" t="s">
        <v>92</v>
      </c>
      <c r="H3" s="29" t="s">
        <v>74</v>
      </c>
      <c r="I3" s="29" t="s">
        <v>75</v>
      </c>
    </row>
    <row r="4" spans="1:12" x14ac:dyDescent="0.25">
      <c r="A4" s="1" t="s">
        <v>124</v>
      </c>
      <c r="B4" s="6"/>
      <c r="C4" s="6"/>
      <c r="D4" s="6"/>
      <c r="E4" s="6"/>
      <c r="F4" s="6"/>
      <c r="G4" s="6"/>
      <c r="H4" s="6"/>
      <c r="I4" s="2"/>
      <c r="K4" s="86" t="s">
        <v>66</v>
      </c>
      <c r="L4" s="87"/>
    </row>
    <row r="5" spans="1:12" x14ac:dyDescent="0.25">
      <c r="A5" s="63" t="s">
        <v>125</v>
      </c>
      <c r="B5" s="6">
        <v>2</v>
      </c>
      <c r="C5" s="6">
        <v>1</v>
      </c>
      <c r="D5" s="6">
        <f t="shared" ref="D5:D11" si="0">B5*C5</f>
        <v>2</v>
      </c>
      <c r="E5" s="6">
        <v>0</v>
      </c>
      <c r="F5" s="6">
        <f t="shared" ref="F5:F11" si="1">D5*E5</f>
        <v>0</v>
      </c>
      <c r="G5" s="6">
        <f t="shared" ref="G5:G11" si="2">F5*0.05</f>
        <v>0</v>
      </c>
      <c r="H5" s="6">
        <f t="shared" ref="H5:H11" si="3">F5*0.1</f>
        <v>0</v>
      </c>
      <c r="I5" s="3">
        <f t="shared" ref="I5:I11" si="4">F5*L$5+G5*L$6+H5*L$7</f>
        <v>0</v>
      </c>
      <c r="K5" s="26" t="s">
        <v>63</v>
      </c>
      <c r="L5" s="27">
        <v>49.44</v>
      </c>
    </row>
    <row r="6" spans="1:12" x14ac:dyDescent="0.25">
      <c r="A6" s="63" t="s">
        <v>47</v>
      </c>
      <c r="B6" s="6">
        <v>2</v>
      </c>
      <c r="C6" s="6">
        <v>1</v>
      </c>
      <c r="D6" s="6">
        <f t="shared" si="0"/>
        <v>2</v>
      </c>
      <c r="E6" s="6">
        <v>0</v>
      </c>
      <c r="F6" s="6">
        <f t="shared" si="1"/>
        <v>0</v>
      </c>
      <c r="G6" s="6">
        <f t="shared" si="2"/>
        <v>0</v>
      </c>
      <c r="H6" s="6">
        <f t="shared" si="3"/>
        <v>0</v>
      </c>
      <c r="I6" s="3">
        <f t="shared" si="4"/>
        <v>0</v>
      </c>
      <c r="K6" s="25" t="s">
        <v>64</v>
      </c>
      <c r="L6" s="27">
        <v>66.62</v>
      </c>
    </row>
    <row r="7" spans="1:12" x14ac:dyDescent="0.25">
      <c r="A7" s="63" t="s">
        <v>48</v>
      </c>
      <c r="B7" s="6">
        <v>2</v>
      </c>
      <c r="C7" s="6">
        <v>1</v>
      </c>
      <c r="D7" s="6">
        <f t="shared" si="0"/>
        <v>2</v>
      </c>
      <c r="E7" s="6">
        <v>0</v>
      </c>
      <c r="F7" s="6">
        <f t="shared" si="1"/>
        <v>0</v>
      </c>
      <c r="G7" s="6">
        <f t="shared" si="2"/>
        <v>0</v>
      </c>
      <c r="H7" s="6">
        <f t="shared" si="3"/>
        <v>0</v>
      </c>
      <c r="I7" s="3">
        <f t="shared" si="4"/>
        <v>0</v>
      </c>
      <c r="K7" s="25" t="s">
        <v>65</v>
      </c>
      <c r="L7" s="27">
        <v>26.75</v>
      </c>
    </row>
    <row r="8" spans="1:12" x14ac:dyDescent="0.25">
      <c r="A8" s="63" t="s">
        <v>126</v>
      </c>
      <c r="B8" s="6">
        <v>2</v>
      </c>
      <c r="C8" s="6">
        <v>1</v>
      </c>
      <c r="D8" s="6">
        <f t="shared" si="0"/>
        <v>2</v>
      </c>
      <c r="E8" s="6">
        <v>0</v>
      </c>
      <c r="F8" s="6">
        <f t="shared" si="1"/>
        <v>0</v>
      </c>
      <c r="G8" s="6">
        <f t="shared" si="2"/>
        <v>0</v>
      </c>
      <c r="H8" s="6">
        <f t="shared" si="3"/>
        <v>0</v>
      </c>
      <c r="I8" s="3">
        <f t="shared" si="4"/>
        <v>0</v>
      </c>
    </row>
    <row r="9" spans="1:12" x14ac:dyDescent="0.25">
      <c r="A9" s="63" t="s">
        <v>127</v>
      </c>
      <c r="B9" s="6">
        <v>2</v>
      </c>
      <c r="C9" s="6">
        <v>1</v>
      </c>
      <c r="D9" s="6">
        <f t="shared" si="0"/>
        <v>2</v>
      </c>
      <c r="E9" s="6">
        <v>0</v>
      </c>
      <c r="F9" s="6">
        <f t="shared" si="1"/>
        <v>0</v>
      </c>
      <c r="G9" s="6">
        <f t="shared" si="2"/>
        <v>0</v>
      </c>
      <c r="H9" s="6">
        <f t="shared" si="3"/>
        <v>0</v>
      </c>
      <c r="I9" s="3">
        <f t="shared" si="4"/>
        <v>0</v>
      </c>
    </row>
    <row r="10" spans="1:12" ht="16.5" x14ac:dyDescent="0.25">
      <c r="A10" s="63" t="s">
        <v>128</v>
      </c>
      <c r="B10" s="6">
        <v>2</v>
      </c>
      <c r="C10" s="6">
        <v>1</v>
      </c>
      <c r="D10" s="6">
        <f t="shared" si="0"/>
        <v>2</v>
      </c>
      <c r="E10" s="6">
        <v>0</v>
      </c>
      <c r="F10" s="6">
        <f t="shared" si="1"/>
        <v>0</v>
      </c>
      <c r="G10" s="6">
        <f t="shared" si="2"/>
        <v>0</v>
      </c>
      <c r="H10" s="6">
        <f t="shared" si="3"/>
        <v>0</v>
      </c>
      <c r="I10" s="3">
        <f t="shared" si="4"/>
        <v>0</v>
      </c>
    </row>
    <row r="11" spans="1:12" ht="26.25" x14ac:dyDescent="0.25">
      <c r="A11" s="63" t="s">
        <v>52</v>
      </c>
      <c r="B11" s="6">
        <v>2</v>
      </c>
      <c r="C11" s="6">
        <v>1</v>
      </c>
      <c r="D11" s="6">
        <f t="shared" si="0"/>
        <v>2</v>
      </c>
      <c r="E11" s="6">
        <v>0</v>
      </c>
      <c r="F11" s="6">
        <f t="shared" si="1"/>
        <v>0</v>
      </c>
      <c r="G11" s="6">
        <f t="shared" si="2"/>
        <v>0</v>
      </c>
      <c r="H11" s="6">
        <f t="shared" si="3"/>
        <v>0</v>
      </c>
      <c r="I11" s="3">
        <f t="shared" si="4"/>
        <v>0</v>
      </c>
    </row>
    <row r="12" spans="1:12" x14ac:dyDescent="0.25">
      <c r="A12" s="63" t="s">
        <v>53</v>
      </c>
      <c r="B12" s="6">
        <v>2</v>
      </c>
      <c r="C12" s="6">
        <v>1</v>
      </c>
      <c r="D12" s="6">
        <f>B12*C12</f>
        <v>2</v>
      </c>
      <c r="E12" s="6">
        <v>0</v>
      </c>
      <c r="F12" s="6">
        <f>D12*E12</f>
        <v>0</v>
      </c>
      <c r="G12" s="6">
        <f>F12*0.05</f>
        <v>0</v>
      </c>
      <c r="H12" s="6">
        <f>F12*0.1</f>
        <v>0</v>
      </c>
      <c r="I12" s="3">
        <f>F12*L$5+G12*L$6+H12*L$7</f>
        <v>0</v>
      </c>
    </row>
    <row r="13" spans="1:12" x14ac:dyDescent="0.25">
      <c r="A13" s="63" t="s">
        <v>55</v>
      </c>
      <c r="B13" s="6">
        <v>2</v>
      </c>
      <c r="C13" s="6">
        <v>1</v>
      </c>
      <c r="D13" s="6">
        <f>B13*C13</f>
        <v>2</v>
      </c>
      <c r="E13" s="6">
        <v>0</v>
      </c>
      <c r="F13" s="6">
        <f>D13*E13</f>
        <v>0</v>
      </c>
      <c r="G13" s="6">
        <f>F13*0.05</f>
        <v>0</v>
      </c>
      <c r="H13" s="6">
        <f>F13*0.1</f>
        <v>0</v>
      </c>
      <c r="I13" s="3">
        <f>F13*L$5+G13*L$6+H13*L$7</f>
        <v>0</v>
      </c>
    </row>
    <row r="14" spans="1:12" x14ac:dyDescent="0.25">
      <c r="A14" s="63" t="s">
        <v>129</v>
      </c>
      <c r="B14" s="6">
        <v>2</v>
      </c>
      <c r="C14" s="6">
        <v>1</v>
      </c>
      <c r="D14" s="6">
        <f>B14*C14</f>
        <v>2</v>
      </c>
      <c r="E14" s="6">
        <v>0</v>
      </c>
      <c r="F14" s="6">
        <f>D14*E14</f>
        <v>0</v>
      </c>
      <c r="G14" s="6">
        <f>F14*0.05</f>
        <v>0</v>
      </c>
      <c r="H14" s="6">
        <f>F14*0.1</f>
        <v>0</v>
      </c>
      <c r="I14" s="3">
        <f>F14*L$5+G14*L$6+H14*L$7</f>
        <v>0</v>
      </c>
    </row>
    <row r="15" spans="1:12" ht="16.5" x14ac:dyDescent="0.25">
      <c r="A15" s="63" t="s">
        <v>130</v>
      </c>
      <c r="B15" s="6">
        <v>8</v>
      </c>
      <c r="C15" s="6">
        <v>2</v>
      </c>
      <c r="D15" s="6">
        <f>B15*C15</f>
        <v>16</v>
      </c>
      <c r="E15" s="6">
        <v>149</v>
      </c>
      <c r="F15" s="7">
        <f>D15*E15</f>
        <v>2384</v>
      </c>
      <c r="G15" s="28">
        <f>F15*0.05</f>
        <v>119.2</v>
      </c>
      <c r="H15" s="28">
        <f>F15*0.1</f>
        <v>238.4</v>
      </c>
      <c r="I15" s="8">
        <f>F15*L$5+G15*L$6+H15*L$7</f>
        <v>132183.264</v>
      </c>
    </row>
    <row r="16" spans="1:12" ht="16.5" x14ac:dyDescent="0.25">
      <c r="A16" s="22" t="s">
        <v>93</v>
      </c>
      <c r="B16" s="6"/>
      <c r="C16" s="6"/>
      <c r="D16" s="6"/>
      <c r="E16" s="6"/>
      <c r="F16" s="82">
        <f>ROUND(SUM(F4:H15),-1)</f>
        <v>2740</v>
      </c>
      <c r="G16" s="83"/>
      <c r="H16" s="84"/>
      <c r="I16" s="23">
        <f>ROUND(SUM(I4:I15),-3)</f>
        <v>132000</v>
      </c>
    </row>
    <row r="18" spans="1:9" x14ac:dyDescent="0.25">
      <c r="A18" s="21" t="s">
        <v>59</v>
      </c>
    </row>
    <row r="19" spans="1:9" ht="33.75" customHeight="1" x14ac:dyDescent="0.25">
      <c r="A19" s="81" t="s">
        <v>86</v>
      </c>
      <c r="B19" s="81"/>
      <c r="C19" s="81"/>
      <c r="D19" s="81"/>
      <c r="E19" s="81"/>
      <c r="F19" s="81"/>
      <c r="G19" s="81"/>
      <c r="H19" s="81"/>
      <c r="I19" s="81"/>
    </row>
    <row r="20" spans="1:9" ht="47.25" customHeight="1" x14ac:dyDescent="0.25">
      <c r="A20" s="81" t="s">
        <v>67</v>
      </c>
      <c r="B20" s="81"/>
      <c r="C20" s="81"/>
      <c r="D20" s="81"/>
      <c r="E20" s="81"/>
      <c r="F20" s="81"/>
      <c r="G20" s="81"/>
      <c r="H20" s="81"/>
      <c r="I20" s="81"/>
    </row>
    <row r="21" spans="1:9" ht="48" customHeight="1" x14ac:dyDescent="0.25">
      <c r="A21" s="81" t="s">
        <v>68</v>
      </c>
      <c r="B21" s="81"/>
      <c r="C21" s="81"/>
      <c r="D21" s="81"/>
      <c r="E21" s="81"/>
      <c r="F21" s="81"/>
      <c r="G21" s="81"/>
      <c r="H21" s="81"/>
      <c r="I21" s="81"/>
    </row>
    <row r="22" spans="1:9" ht="15.75" x14ac:dyDescent="0.25">
      <c r="A22" s="88" t="s">
        <v>69</v>
      </c>
      <c r="B22" s="88"/>
      <c r="C22" s="88"/>
      <c r="D22" s="88"/>
      <c r="E22" s="88"/>
      <c r="F22" s="88"/>
      <c r="G22" s="88"/>
      <c r="H22" s="88"/>
      <c r="I22" s="88"/>
    </row>
    <row r="23" spans="1:9" ht="15.75" x14ac:dyDescent="0.25">
      <c r="A23" s="80" t="s">
        <v>70</v>
      </c>
      <c r="B23" s="80"/>
      <c r="C23" s="80"/>
      <c r="D23" s="80"/>
      <c r="E23" s="80"/>
      <c r="F23" s="80"/>
      <c r="G23" s="80"/>
      <c r="H23" s="80"/>
      <c r="I23" s="80"/>
    </row>
  </sheetData>
  <mergeCells count="8">
    <mergeCell ref="A23:I23"/>
    <mergeCell ref="A21:I21"/>
    <mergeCell ref="F16:H16"/>
    <mergeCell ref="A1:I1"/>
    <mergeCell ref="K4:L4"/>
    <mergeCell ref="A20:I20"/>
    <mergeCell ref="A19:I19"/>
    <mergeCell ref="A22:I2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32"/>
  <sheetViews>
    <sheetView topLeftCell="A22" workbookViewId="0">
      <selection activeCell="A46" sqref="A46"/>
    </sheetView>
  </sheetViews>
  <sheetFormatPr defaultRowHeight="15" x14ac:dyDescent="0.25"/>
  <cols>
    <col min="1" max="1" width="19.7109375" customWidth="1"/>
    <col min="2" max="2" width="12.28515625" customWidth="1"/>
    <col min="3" max="3" width="10.85546875" customWidth="1"/>
    <col min="4" max="4" width="13.42578125" customWidth="1"/>
    <col min="5" max="5" width="13.5703125" customWidth="1"/>
    <col min="6" max="6" width="13.42578125" customWidth="1"/>
    <col min="10" max="10" width="19" customWidth="1"/>
    <col min="11" max="11" width="14.7109375" customWidth="1"/>
    <col min="12" max="12" width="15.85546875" customWidth="1"/>
    <col min="13" max="13" width="12.5703125" customWidth="1"/>
    <col min="14" max="14" width="12.85546875" customWidth="1"/>
  </cols>
  <sheetData>
    <row r="2" spans="1:6" ht="15.75" x14ac:dyDescent="0.25">
      <c r="A2" s="90" t="s">
        <v>30</v>
      </c>
      <c r="B2" s="90"/>
      <c r="C2" s="90"/>
      <c r="D2" s="90"/>
      <c r="E2" s="90"/>
      <c r="F2" s="90"/>
    </row>
    <row r="3" spans="1:6" ht="21" customHeight="1" x14ac:dyDescent="0.25">
      <c r="A3" s="91"/>
      <c r="B3" s="93" t="s">
        <v>31</v>
      </c>
      <c r="C3" s="94"/>
      <c r="D3" s="97" t="s">
        <v>32</v>
      </c>
      <c r="E3" s="92"/>
      <c r="F3" s="92"/>
    </row>
    <row r="4" spans="1:6" ht="21.75" customHeight="1" x14ac:dyDescent="0.25">
      <c r="A4" s="91"/>
      <c r="B4" s="95"/>
      <c r="C4" s="96"/>
      <c r="D4" s="98"/>
      <c r="E4" s="92"/>
      <c r="F4" s="92"/>
    </row>
    <row r="5" spans="1:6" x14ac:dyDescent="0.25">
      <c r="A5" s="97"/>
      <c r="B5" s="99" t="s">
        <v>17</v>
      </c>
      <c r="C5" s="99" t="s">
        <v>19</v>
      </c>
      <c r="D5" s="99" t="s">
        <v>21</v>
      </c>
      <c r="E5" s="99" t="s">
        <v>23</v>
      </c>
      <c r="F5" s="99" t="s">
        <v>25</v>
      </c>
    </row>
    <row r="6" spans="1:6" x14ac:dyDescent="0.25">
      <c r="A6" s="98"/>
      <c r="B6" s="100"/>
      <c r="C6" s="100"/>
      <c r="D6" s="100"/>
      <c r="E6" s="100"/>
      <c r="F6" s="100"/>
    </row>
    <row r="7" spans="1:6" ht="89.25" x14ac:dyDescent="0.25">
      <c r="A7" s="10" t="s">
        <v>33</v>
      </c>
      <c r="B7" s="10" t="s">
        <v>34</v>
      </c>
      <c r="C7" s="10" t="s">
        <v>35</v>
      </c>
      <c r="D7" s="10" t="s">
        <v>36</v>
      </c>
      <c r="E7" s="10" t="s">
        <v>37</v>
      </c>
      <c r="F7" s="10" t="s">
        <v>39</v>
      </c>
    </row>
    <row r="8" spans="1:6" x14ac:dyDescent="0.25">
      <c r="A8" s="11">
        <v>1</v>
      </c>
      <c r="B8" s="11">
        <v>0</v>
      </c>
      <c r="C8" s="11">
        <v>149</v>
      </c>
      <c r="D8" s="11">
        <v>0</v>
      </c>
      <c r="E8" s="11">
        <v>0</v>
      </c>
      <c r="F8" s="11">
        <f>SUM(B8:E8)</f>
        <v>149</v>
      </c>
    </row>
    <row r="9" spans="1:6" x14ac:dyDescent="0.25">
      <c r="A9" s="11">
        <v>2</v>
      </c>
      <c r="B9" s="11">
        <v>0</v>
      </c>
      <c r="C9" s="11">
        <f>B9+C8</f>
        <v>149</v>
      </c>
      <c r="D9" s="11">
        <v>0</v>
      </c>
      <c r="E9" s="11">
        <v>0</v>
      </c>
      <c r="F9" s="11">
        <f t="shared" ref="F9:F10" si="0">SUM(B9:E9)</f>
        <v>149</v>
      </c>
    </row>
    <row r="10" spans="1:6" x14ac:dyDescent="0.25">
      <c r="A10" s="11">
        <v>3</v>
      </c>
      <c r="B10" s="11">
        <v>0</v>
      </c>
      <c r="C10" s="11">
        <f>B10+C9</f>
        <v>149</v>
      </c>
      <c r="D10" s="11">
        <v>0</v>
      </c>
      <c r="E10" s="11">
        <v>0</v>
      </c>
      <c r="F10" s="11">
        <f t="shared" si="0"/>
        <v>149</v>
      </c>
    </row>
    <row r="11" spans="1:6" x14ac:dyDescent="0.25">
      <c r="A11" s="11" t="s">
        <v>38</v>
      </c>
      <c r="B11" s="11">
        <f>AVERAGE(B8:B10)</f>
        <v>0</v>
      </c>
      <c r="C11" s="11">
        <f>AVERAGE(C8:C10)</f>
        <v>149</v>
      </c>
      <c r="D11" s="11">
        <f>AVERAGE(D8:D10)</f>
        <v>0</v>
      </c>
      <c r="E11" s="11">
        <f>AVERAGE(E8:E10)</f>
        <v>0</v>
      </c>
      <c r="F11" s="12">
        <f>AVERAGE(F8:F10)</f>
        <v>149</v>
      </c>
    </row>
    <row r="12" spans="1:6" ht="18.75" x14ac:dyDescent="0.25">
      <c r="A12" s="13" t="s">
        <v>46</v>
      </c>
    </row>
    <row r="14" spans="1:6" ht="15.75" x14ac:dyDescent="0.25">
      <c r="A14" s="90" t="s">
        <v>40</v>
      </c>
      <c r="B14" s="90"/>
      <c r="C14" s="90"/>
      <c r="D14" s="90"/>
      <c r="E14" s="90"/>
    </row>
    <row r="15" spans="1:6" x14ac:dyDescent="0.25">
      <c r="A15" s="11" t="s">
        <v>17</v>
      </c>
      <c r="B15" s="11" t="s">
        <v>19</v>
      </c>
      <c r="C15" s="11" t="s">
        <v>21</v>
      </c>
      <c r="D15" s="11" t="s">
        <v>23</v>
      </c>
      <c r="E15" s="11" t="s">
        <v>25</v>
      </c>
    </row>
    <row r="16" spans="1:6" ht="84" x14ac:dyDescent="0.25">
      <c r="A16" s="11" t="s">
        <v>41</v>
      </c>
      <c r="B16" s="11" t="s">
        <v>30</v>
      </c>
      <c r="C16" s="11" t="s">
        <v>42</v>
      </c>
      <c r="D16" s="11" t="s">
        <v>43</v>
      </c>
      <c r="E16" s="11" t="s">
        <v>45</v>
      </c>
    </row>
    <row r="17" spans="1:8" ht="38.25" x14ac:dyDescent="0.25">
      <c r="A17" s="16" t="s">
        <v>56</v>
      </c>
      <c r="B17" s="10">
        <v>0</v>
      </c>
      <c r="C17" s="10">
        <v>1</v>
      </c>
      <c r="D17" s="10" t="s">
        <v>2</v>
      </c>
      <c r="E17" s="10">
        <f>B17*C17</f>
        <v>0</v>
      </c>
    </row>
    <row r="18" spans="1:8" ht="25.5" x14ac:dyDescent="0.25">
      <c r="A18" s="16" t="s">
        <v>47</v>
      </c>
      <c r="B18" s="10">
        <v>0</v>
      </c>
      <c r="C18" s="10">
        <v>1</v>
      </c>
      <c r="D18" s="10" t="s">
        <v>2</v>
      </c>
      <c r="E18" s="10">
        <f t="shared" ref="E18:E26" si="1">B18*C18</f>
        <v>0</v>
      </c>
    </row>
    <row r="19" spans="1:8" ht="25.5" x14ac:dyDescent="0.25">
      <c r="A19" s="16" t="s">
        <v>48</v>
      </c>
      <c r="B19" s="10">
        <v>0</v>
      </c>
      <c r="C19" s="10">
        <v>1</v>
      </c>
      <c r="D19" s="10" t="s">
        <v>2</v>
      </c>
      <c r="E19" s="10">
        <f t="shared" si="1"/>
        <v>0</v>
      </c>
    </row>
    <row r="20" spans="1:8" ht="38.25" x14ac:dyDescent="0.25">
      <c r="A20" s="16" t="s">
        <v>49</v>
      </c>
      <c r="B20" s="10">
        <v>0</v>
      </c>
      <c r="C20" s="10">
        <v>1</v>
      </c>
      <c r="D20" s="10" t="s">
        <v>2</v>
      </c>
      <c r="E20" s="10">
        <f t="shared" si="1"/>
        <v>0</v>
      </c>
    </row>
    <row r="21" spans="1:8" ht="38.25" x14ac:dyDescent="0.25">
      <c r="A21" s="16" t="s">
        <v>50</v>
      </c>
      <c r="B21" s="10">
        <v>0</v>
      </c>
      <c r="C21" s="10">
        <v>1</v>
      </c>
      <c r="D21" s="10" t="s">
        <v>2</v>
      </c>
      <c r="E21" s="10">
        <f t="shared" si="1"/>
        <v>0</v>
      </c>
    </row>
    <row r="22" spans="1:8" ht="25.5" x14ac:dyDescent="0.25">
      <c r="A22" s="16" t="s">
        <v>51</v>
      </c>
      <c r="B22" s="10">
        <v>0</v>
      </c>
      <c r="C22" s="10">
        <v>1</v>
      </c>
      <c r="D22" s="10" t="s">
        <v>2</v>
      </c>
      <c r="E22" s="10">
        <f t="shared" si="1"/>
        <v>0</v>
      </c>
    </row>
    <row r="23" spans="1:8" ht="38.25" x14ac:dyDescent="0.25">
      <c r="A23" s="16" t="s">
        <v>52</v>
      </c>
      <c r="B23" s="6">
        <v>0</v>
      </c>
      <c r="C23" s="6">
        <v>1</v>
      </c>
      <c r="D23" s="10" t="s">
        <v>2</v>
      </c>
      <c r="E23" s="10">
        <f t="shared" si="1"/>
        <v>0</v>
      </c>
    </row>
    <row r="24" spans="1:8" ht="25.5" x14ac:dyDescent="0.25">
      <c r="A24" s="16" t="s">
        <v>53</v>
      </c>
      <c r="B24" s="6">
        <v>0</v>
      </c>
      <c r="C24" s="6">
        <v>1</v>
      </c>
      <c r="D24" s="10" t="s">
        <v>2</v>
      </c>
      <c r="E24" s="10">
        <f t="shared" si="1"/>
        <v>0</v>
      </c>
    </row>
    <row r="25" spans="1:8" x14ac:dyDescent="0.25">
      <c r="A25" s="16" t="s">
        <v>54</v>
      </c>
      <c r="B25" s="6">
        <v>149</v>
      </c>
      <c r="C25" s="6">
        <v>2</v>
      </c>
      <c r="D25" s="10" t="s">
        <v>2</v>
      </c>
      <c r="E25" s="10">
        <f t="shared" si="1"/>
        <v>298</v>
      </c>
    </row>
    <row r="26" spans="1:8" ht="25.5" x14ac:dyDescent="0.25">
      <c r="A26" s="16" t="s">
        <v>55</v>
      </c>
      <c r="B26" s="6">
        <v>0</v>
      </c>
      <c r="C26" s="6">
        <v>1</v>
      </c>
      <c r="D26" s="10" t="s">
        <v>2</v>
      </c>
      <c r="E26" s="10">
        <f t="shared" si="1"/>
        <v>0</v>
      </c>
    </row>
    <row r="27" spans="1:8" x14ac:dyDescent="0.25">
      <c r="A27" s="15"/>
      <c r="B27" s="15"/>
      <c r="C27" s="15"/>
      <c r="D27" s="14" t="s">
        <v>44</v>
      </c>
      <c r="E27" s="17">
        <f>SUM(E17:E26)</f>
        <v>298</v>
      </c>
      <c r="G27" s="24">
        <f>Respondents!F36/'O&amp;M'!E27</f>
        <v>34.228187919463089</v>
      </c>
      <c r="H27" t="s">
        <v>61</v>
      </c>
    </row>
    <row r="29" spans="1:8" ht="15.75" x14ac:dyDescent="0.25">
      <c r="A29" s="89" t="s">
        <v>16</v>
      </c>
      <c r="B29" s="89"/>
      <c r="C29" s="89"/>
      <c r="D29" s="89"/>
      <c r="E29" s="89"/>
      <c r="F29" s="89"/>
      <c r="G29" s="89"/>
    </row>
    <row r="30" spans="1:8" x14ac:dyDescent="0.25">
      <c r="A30" s="10" t="s">
        <v>17</v>
      </c>
      <c r="B30" s="10" t="s">
        <v>19</v>
      </c>
      <c r="C30" s="10" t="s">
        <v>21</v>
      </c>
      <c r="D30" s="10" t="s">
        <v>23</v>
      </c>
      <c r="E30" s="10" t="s">
        <v>25</v>
      </c>
      <c r="F30" s="10" t="s">
        <v>27</v>
      </c>
      <c r="G30" s="10" t="s">
        <v>29</v>
      </c>
    </row>
    <row r="31" spans="1:8" ht="51" x14ac:dyDescent="0.25">
      <c r="A31" s="9" t="s">
        <v>18</v>
      </c>
      <c r="B31" s="9" t="s">
        <v>20</v>
      </c>
      <c r="C31" s="9" t="s">
        <v>22</v>
      </c>
      <c r="D31" s="9" t="s">
        <v>24</v>
      </c>
      <c r="E31" s="9" t="s">
        <v>26</v>
      </c>
      <c r="F31" s="9" t="s">
        <v>28</v>
      </c>
      <c r="G31" s="9" t="s">
        <v>58</v>
      </c>
    </row>
    <row r="32" spans="1:8" ht="39" x14ac:dyDescent="0.25">
      <c r="A32" s="18" t="s">
        <v>57</v>
      </c>
      <c r="B32" s="19">
        <v>2960</v>
      </c>
      <c r="C32" s="4">
        <v>0</v>
      </c>
      <c r="D32" s="4">
        <f>B32*C32</f>
        <v>0</v>
      </c>
      <c r="E32" s="19">
        <v>130</v>
      </c>
      <c r="F32" s="4">
        <v>149</v>
      </c>
      <c r="G32" s="20">
        <f>E32*F32</f>
        <v>19370</v>
      </c>
    </row>
  </sheetData>
  <mergeCells count="13">
    <mergeCell ref="A29:G29"/>
    <mergeCell ref="A2:F2"/>
    <mergeCell ref="A3:A4"/>
    <mergeCell ref="E3:F4"/>
    <mergeCell ref="B3:C4"/>
    <mergeCell ref="D3:D4"/>
    <mergeCell ref="A14:E14"/>
    <mergeCell ref="A5:A6"/>
    <mergeCell ref="B5:B6"/>
    <mergeCell ref="C5:C6"/>
    <mergeCell ref="D5:D6"/>
    <mergeCell ref="E5:E6"/>
    <mergeCell ref="F5:F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804992087E664C80213BBECC87D7C5" ma:contentTypeVersion="35" ma:contentTypeDescription="Create a new document." ma:contentTypeScope="" ma:versionID="aa07659511d188934bab7931c84cfdbc">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80377dfa-2fcc-4c15-9433-ebfcd06defd6" xmlns:ns7="0a649cfe-4b5c-4768-8616-91f3c5fa8351" targetNamespace="http://schemas.microsoft.com/office/2006/metadata/properties" ma:root="true" ma:fieldsID="49ad0a9e6017a894baaee3fdf1f70b1e" ns1:_="" ns3:_="" ns4:_="" ns5:_="" ns6:_="" ns7:_="">
    <xsd:import namespace="http://schemas.microsoft.com/sharepoint/v3"/>
    <xsd:import namespace="4ffa91fb-a0ff-4ac5-b2db-65c790d184a4"/>
    <xsd:import namespace="http://schemas.microsoft.com/sharepoint.v3"/>
    <xsd:import namespace="http://schemas.microsoft.com/sharepoint/v3/fields"/>
    <xsd:import namespace="80377dfa-2fcc-4c15-9433-ebfcd06defd6"/>
    <xsd:import namespace="0a649cfe-4b5c-4768-8616-91f3c5fa8351"/>
    <xsd:element name="properties">
      <xsd:complexType>
        <xsd:sequence>
          <xsd:element name="documentManagement">
            <xsd:complexType>
              <xsd:all>
                <xsd:element ref="ns3:Document_x0020_Creation_x0020_Date" minOccurs="0"/>
                <xsd:element ref="ns3:Creator" minOccurs="0"/>
                <xsd:element ref="ns3:EPA_x0020_Office" minOccurs="0"/>
                <xsd:element ref="ns3:Record" minOccurs="0"/>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MediaServiceMetadata" minOccurs="0"/>
                <xsd:element ref="ns6:MediaServiceFastMetadata" minOccurs="0"/>
                <xsd:element ref="ns7:SharedWithUsers" minOccurs="0"/>
                <xsd:element ref="ns7:SharedWithDetails" minOccurs="0"/>
                <xsd:element ref="ns7:SharingHintHash" minOccurs="0"/>
                <xsd:element ref="ns7:Records_x0020_Status" minOccurs="0"/>
                <xsd:element ref="ns7:Records_x0020_Date" minOccurs="0"/>
                <xsd:element ref="ns6:MediaServiceAutoKeyPoints" minOccurs="0"/>
                <xsd:element ref="ns6:MediaServiceKeyPoints" minOccurs="0"/>
                <xsd:element ref="ns6:MediaServiceAutoTags" minOccurs="0"/>
                <xsd:element ref="ns6:MediaServiceGenerationTime" minOccurs="0"/>
                <xsd:element ref="ns6:MediaServiceEventHashCode" minOccurs="0"/>
                <xsd:element ref="ns6: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43a3f819-d1f1-4d52-8826-84fa7c6c0225}" ma:internalName="TaxCatchAllLabel" ma:readOnly="true" ma:showField="CatchAllDataLabel" ma:web="0a649cfe-4b5c-4768-8616-91f3c5fa835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43a3f819-d1f1-4d52-8826-84fa7c6c0225}" ma:internalName="TaxCatchAll" ma:showField="CatchAllData" ma:web="0a649cfe-4b5c-4768-8616-91f3c5fa835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377dfa-2fcc-4c15-9433-ebfcd06defd6"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AutoTags" ma:index="37" nillable="true" ma:displayName="Tags" ma:internalName="MediaServiceAutoTags" ma:readOnly="true">
      <xsd:simpleType>
        <xsd:restriction base="dms:Text"/>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MediaServiceOCR" ma:index="4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a649cfe-4b5c-4768-8616-91f3c5fa835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element name="SharingHintHash" ma:index="32" nillable="true" ma:displayName="Sharing Hint Hash" ma:hidden="true" ma:internalName="SharingHintHash" ma:readOnly="true">
      <xsd:simpleType>
        <xsd:restriction base="dms:Text"/>
      </xsd:simpleType>
    </xsd:element>
    <xsd:element name="Records_x0020_Status" ma:index="33" nillable="true" ma:displayName="Records Status" ma:default="Pending" ma:internalName="Records_x0020_Status">
      <xsd:simpleType>
        <xsd:restriction base="dms:Text"/>
      </xsd:simpleType>
    </xsd:element>
    <xsd:element name="Records_x0020_Date" ma:index="34" nillable="true" ma:displayName="Records Date" ma:hidden="true" ma:internalName="Records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Records_x0020_Date xmlns="0a649cfe-4b5c-4768-8616-91f3c5fa8351"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2020-04-22T13:52:51+00:00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Records_x0020_Status xmlns="0a649cfe-4b5c-4768-8616-91f3c5fa8351">Pending</Records_x0020_Status>
    <EPA_x0020_Contributor xmlns="4ffa91fb-a0ff-4ac5-b2db-65c790d184a4">
      <UserInfo>
        <DisplayName/>
        <AccountId xsi:nil="true"/>
        <AccountType/>
      </UserInfo>
    </EPA_x0020_Contributor>
    <TaxCatchAll xmlns="4ffa91fb-a0ff-4ac5-b2db-65c790d184a4"/>
  </documentManagement>
</p:properties>
</file>

<file path=customXml/itemProps1.xml><?xml version="1.0" encoding="utf-8"?>
<ds:datastoreItem xmlns:ds="http://schemas.openxmlformats.org/officeDocument/2006/customXml" ds:itemID="{1484E341-2D76-4041-8550-D54A496475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80377dfa-2fcc-4c15-9433-ebfcd06defd6"/>
    <ds:schemaRef ds:uri="0a649cfe-4b5c-4768-8616-91f3c5fa83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FBEAAD-729B-41D6-927A-CDF282448118}">
  <ds:schemaRefs>
    <ds:schemaRef ds:uri="Microsoft.SharePoint.Taxonomy.ContentTypeSync"/>
  </ds:schemaRefs>
</ds:datastoreItem>
</file>

<file path=customXml/itemProps3.xml><?xml version="1.0" encoding="utf-8"?>
<ds:datastoreItem xmlns:ds="http://schemas.openxmlformats.org/officeDocument/2006/customXml" ds:itemID="{4025E72B-89FD-44C6-A491-0ECA63CB316E}">
  <ds:schemaRefs>
    <ds:schemaRef ds:uri="http://schemas.microsoft.com/sharepoint/v3/contenttype/forms"/>
  </ds:schemaRefs>
</ds:datastoreItem>
</file>

<file path=customXml/itemProps4.xml><?xml version="1.0" encoding="utf-8"?>
<ds:datastoreItem xmlns:ds="http://schemas.openxmlformats.org/officeDocument/2006/customXml" ds:itemID="{A80836FA-290B-4387-AFFE-EA844A2716E1}">
  <ds:schemaRefs>
    <ds:schemaRef ds:uri="http://schemas.microsoft.com/office/2006/metadata/properties"/>
    <ds:schemaRef ds:uri="http://schemas.microsoft.com/sharepoint/v3/fields"/>
    <ds:schemaRef ds:uri="http://schemas.openxmlformats.org/package/2006/metadata/core-properties"/>
    <ds:schemaRef ds:uri="http://schemas.microsoft.com/sharepoint/v3"/>
    <ds:schemaRef ds:uri="http://purl.org/dc/terms/"/>
    <ds:schemaRef ds:uri="http://schemas.microsoft.com/office/infopath/2007/PartnerControls"/>
    <ds:schemaRef ds:uri="http://schemas.microsoft.com/office/2006/documentManagement/types"/>
    <ds:schemaRef ds:uri="http://purl.org/dc/dcmitype/"/>
    <ds:schemaRef ds:uri="0a649cfe-4b5c-4768-8616-91f3c5fa8351"/>
    <ds:schemaRef ds:uri="80377dfa-2fcc-4c15-9433-ebfcd06defd6"/>
    <ds:schemaRef ds:uri="http://purl.org/dc/elements/1.1/"/>
    <ds:schemaRef ds:uri="http://schemas.microsoft.com/sharepoint.v3"/>
    <ds:schemaRef ds:uri="4ffa91fb-a0ff-4ac5-b2db-65c790d184a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Respondents</vt:lpstr>
      <vt:lpstr>Agency</vt:lpstr>
      <vt:lpstr>O&amp;M</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wwrigley</cp:lastModifiedBy>
  <dcterms:created xsi:type="dcterms:W3CDTF">2013-09-30T17:43:23Z</dcterms:created>
  <dcterms:modified xsi:type="dcterms:W3CDTF">2020-04-22T13:52:58Z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0x01010007804992087E664C80213BBECC87D7C5</vt:lpwstr>
  </property>
</Properties>
</file>